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66925"/>
  <mc:AlternateContent xmlns:mc="http://schemas.openxmlformats.org/markup-compatibility/2006">
    <mc:Choice Requires="x15">
      <x15ac:absPath xmlns:x15ac="http://schemas.microsoft.com/office/spreadsheetml/2010/11/ac" url="\\stella\Workforce\Perkins\Local Applications &amp; Docs\17-18\Apps\Western\"/>
    </mc:Choice>
  </mc:AlternateContent>
  <bookViews>
    <workbookView xWindow="0" yWindow="0" windowWidth="22245" windowHeight="11010"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UMW Bid Documents" sheetId="26" r:id="rId7"/>
    <sheet name="Improvement Plan" sheetId="5" r:id="rId8"/>
    <sheet name="Program Assurances" sheetId="21" r:id="rId9"/>
    <sheet name="17-18 Calendar" sheetId="24" r:id="rId10"/>
    <sheet name="Do Not Edit" sheetId="12" state="hidden" r:id="rId11"/>
  </sheets>
  <definedNames>
    <definedName name="Contracted">'Do Not Edit'!$D$1:$D$2</definedName>
    <definedName name="ContractedServices">'Do Not Edit'!$D$1:$D$2</definedName>
    <definedName name="monthNames" localSheetId="9">{"January","February","March","April","May","June","July","August","September","October","November","December"}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9">'17-18 Calendar'!$B$7:$V$63</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9">'17-18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9">{1,2,3,4,5,6,7}</definedName>
    <definedName name="WeekDay">{1,2,3,4,5,6,7}</definedName>
    <definedName name="weekDayNames" localSheetId="9">{"Su";"M";"Tu";"W";"Th";"F";"Sa"}</definedName>
    <definedName name="weekDayNames">{"Su";"M";"Tu";"W";"Th";"F";"Sa"}</definedName>
    <definedName name="weekdays" localSheetId="9">{"Sunday";"Monday";"Tuesday";"Wednesday";"Thursday";"Friday";"Saturday"}</definedName>
    <definedName name="weekdays">{"Sunday";"Monday";"Tuesday";"Wednesday";"Thursday";"Friday";"Saturday"}</definedName>
    <definedName name="WeekNo" localSheetId="9">{1;2;3;4;5;6}</definedName>
    <definedName name="WeekNo">{1;2;3;4;5;6}</definedName>
    <definedName name="year" localSheetId="9">'17-18 Calendar'!$F$4</definedName>
    <definedName name="year">#REF!</definedName>
    <definedName name="Yes">'Budget Detail &amp; Amendments'!$N$5:$N$6</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5" i="6" l="1"/>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S55" i="24"/>
  <c r="R55" i="24"/>
  <c r="Q55" i="24"/>
  <c r="P55" i="24"/>
  <c r="O55" i="24"/>
  <c r="N55" i="24"/>
  <c r="M55" i="24"/>
  <c r="H55" i="24"/>
  <c r="G55" i="24"/>
  <c r="F55" i="24"/>
  <c r="E55" i="24"/>
  <c r="D55" i="24"/>
  <c r="C55" i="24"/>
  <c r="B55" i="24"/>
  <c r="M54" i="24"/>
  <c r="M56" i="24" a="1"/>
  <c r="Q59" i="24" s="1"/>
  <c r="B54" i="24"/>
  <c r="B56" i="24" s="1" a="1"/>
  <c r="S46" i="24"/>
  <c r="R46" i="24"/>
  <c r="Q46" i="24"/>
  <c r="P46" i="24"/>
  <c r="O46" i="24"/>
  <c r="N46" i="24"/>
  <c r="M46" i="24"/>
  <c r="H46" i="24"/>
  <c r="G46" i="24"/>
  <c r="F46" i="24"/>
  <c r="E46" i="24"/>
  <c r="D46" i="24"/>
  <c r="C46" i="24"/>
  <c r="B46" i="24"/>
  <c r="M45" i="24"/>
  <c r="M47" i="24" s="1" a="1"/>
  <c r="B45" i="24"/>
  <c r="B47" i="24" a="1"/>
  <c r="S37" i="24"/>
  <c r="R37" i="24"/>
  <c r="Q37" i="24"/>
  <c r="P37" i="24"/>
  <c r="O37" i="24"/>
  <c r="N37" i="24"/>
  <c r="M37" i="24"/>
  <c r="H37" i="24"/>
  <c r="G37" i="24"/>
  <c r="F37" i="24"/>
  <c r="E37" i="24"/>
  <c r="D37" i="24"/>
  <c r="C37" i="24"/>
  <c r="B37" i="24"/>
  <c r="M36" i="24"/>
  <c r="M38" i="24" a="1"/>
  <c r="O39" i="24" s="1"/>
  <c r="B36" i="24"/>
  <c r="B38" i="24" s="1" a="1"/>
  <c r="S28" i="24"/>
  <c r="R28" i="24"/>
  <c r="Q28" i="24"/>
  <c r="P28" i="24"/>
  <c r="O28" i="24"/>
  <c r="N28" i="24"/>
  <c r="M28" i="24"/>
  <c r="H28" i="24"/>
  <c r="G28" i="24"/>
  <c r="F28" i="24"/>
  <c r="E28" i="24"/>
  <c r="D28" i="24"/>
  <c r="C28" i="24"/>
  <c r="B28" i="24"/>
  <c r="M27" i="24"/>
  <c r="M29" i="24" s="1" a="1"/>
  <c r="N31" i="24" s="1"/>
  <c r="B27" i="24"/>
  <c r="B29" i="24" a="1"/>
  <c r="H29" i="24" s="1"/>
  <c r="S19" i="24"/>
  <c r="R19" i="24"/>
  <c r="Q19" i="24"/>
  <c r="P19" i="24"/>
  <c r="O19" i="24"/>
  <c r="N19" i="24"/>
  <c r="M19" i="24"/>
  <c r="H19" i="24"/>
  <c r="G19" i="24"/>
  <c r="F19" i="24"/>
  <c r="E19" i="24"/>
  <c r="D19" i="24"/>
  <c r="C19" i="24"/>
  <c r="B19" i="24"/>
  <c r="M18" i="24"/>
  <c r="M20" i="24" a="1"/>
  <c r="Q23" i="24" s="1"/>
  <c r="B18" i="24"/>
  <c r="B20" i="24" s="1" a="1"/>
  <c r="G24" i="24" s="1"/>
  <c r="S10" i="24"/>
  <c r="R10" i="24"/>
  <c r="Q10" i="24"/>
  <c r="P10" i="24"/>
  <c r="O10" i="24"/>
  <c r="N10" i="24"/>
  <c r="M10" i="24"/>
  <c r="H10" i="24"/>
  <c r="G10" i="24"/>
  <c r="F10" i="24"/>
  <c r="E10" i="24"/>
  <c r="D10" i="24"/>
  <c r="C10" i="24"/>
  <c r="B10" i="24"/>
  <c r="M9" i="24"/>
  <c r="M11" i="24" s="1" a="1"/>
  <c r="N15" i="24" s="1"/>
  <c r="B9" i="24"/>
  <c r="B11" i="24" a="1"/>
  <c r="H16" i="24" s="1"/>
  <c r="C15" i="24"/>
  <c r="H13" i="24"/>
  <c r="P52" i="24"/>
  <c r="O49" i="24"/>
  <c r="H60" i="24"/>
  <c r="F59" i="24"/>
  <c r="D58" i="24"/>
  <c r="B57" i="24"/>
  <c r="R60" i="24"/>
  <c r="N56" i="24"/>
  <c r="O58" i="24"/>
  <c r="Q61" i="24"/>
  <c r="M57" i="24"/>
  <c r="M58" i="24"/>
  <c r="N60" i="24"/>
  <c r="S60" i="24"/>
  <c r="R57" i="24"/>
  <c r="S59" i="24"/>
  <c r="O56" i="24"/>
  <c r="C48" i="24"/>
  <c r="B52" i="24"/>
  <c r="D52" i="24"/>
  <c r="H49" i="24"/>
  <c r="N33" i="24"/>
  <c r="D40" i="24"/>
  <c r="C42" i="24"/>
  <c r="C43" i="24"/>
  <c r="F38" i="24"/>
  <c r="F41" i="24"/>
  <c r="G21" i="24"/>
  <c r="H23" i="24"/>
  <c r="H21" i="24"/>
  <c r="E21" i="24"/>
  <c r="F25" i="24"/>
  <c r="B21" i="24"/>
  <c r="C23" i="24"/>
  <c r="R43" i="24"/>
  <c r="B31" i="24"/>
  <c r="B32" i="24"/>
  <c r="C34" i="24"/>
  <c r="F29" i="24"/>
  <c r="B30" i="24"/>
  <c r="F30" i="24"/>
  <c r="F31" i="24"/>
  <c r="G33" i="24"/>
  <c r="C29" i="24"/>
  <c r="D31" i="24"/>
  <c r="R24" i="24"/>
  <c r="N20" i="24"/>
  <c r="P23" i="24"/>
  <c r="R23" i="24"/>
  <c r="O23" i="24"/>
  <c r="P21" i="24"/>
  <c r="M22" i="24"/>
  <c r="M23" i="24"/>
  <c r="M24" i="24"/>
  <c r="M25" i="24"/>
  <c r="P20" i="24"/>
  <c r="O23" i="18"/>
  <c r="O22" i="18"/>
  <c r="K22" i="18"/>
  <c r="O21" i="18"/>
  <c r="O16" i="18"/>
  <c r="O15" i="18"/>
  <c r="O14" i="18"/>
  <c r="O24" i="18" s="1"/>
  <c r="O13" i="18"/>
  <c r="O12" i="18"/>
  <c r="O10" i="18"/>
  <c r="O5" i="18"/>
  <c r="O4" i="18"/>
  <c r="K28" i="18"/>
  <c r="K23" i="18"/>
  <c r="K21" i="18"/>
  <c r="K16" i="18"/>
  <c r="K15" i="18"/>
  <c r="K14" i="18"/>
  <c r="K13" i="18"/>
  <c r="K12" i="18"/>
  <c r="K10" i="18"/>
  <c r="K5" i="18"/>
  <c r="K4" i="18"/>
  <c r="G28" i="18"/>
  <c r="G26" i="18"/>
  <c r="G23" i="18"/>
  <c r="G22" i="18"/>
  <c r="G21" i="18"/>
  <c r="G16" i="18"/>
  <c r="G15" i="18"/>
  <c r="G14" i="18"/>
  <c r="G13" i="18"/>
  <c r="G12" i="18"/>
  <c r="G24" i="18" s="1"/>
  <c r="G10" i="18"/>
  <c r="G5" i="18"/>
  <c r="G4" i="18"/>
  <c r="C26" i="18"/>
  <c r="C23" i="18"/>
  <c r="C22" i="18"/>
  <c r="C21" i="18"/>
  <c r="C16" i="18"/>
  <c r="C15" i="18"/>
  <c r="C14" i="18"/>
  <c r="C13" i="18"/>
  <c r="C12" i="18"/>
  <c r="C10" i="18"/>
  <c r="C5" i="18"/>
  <c r="C4" i="18"/>
  <c r="K26" i="18"/>
  <c r="O26" i="18"/>
  <c r="P136" i="6"/>
  <c r="R136" i="6"/>
  <c r="T136" i="6"/>
  <c r="O136" i="6"/>
  <c r="P90" i="6"/>
  <c r="R90" i="6"/>
  <c r="T90" i="6"/>
  <c r="O90" i="6"/>
  <c r="T58" i="6"/>
  <c r="O6" i="18" s="1"/>
  <c r="O7" i="18" s="1"/>
  <c r="O30" i="18" s="1"/>
  <c r="R58" i="6"/>
  <c r="P58" i="6"/>
  <c r="G6" i="18" s="1"/>
  <c r="O58" i="6"/>
  <c r="T48" i="6"/>
  <c r="R48" i="6"/>
  <c r="K6" i="18" s="1"/>
  <c r="P48" i="6"/>
  <c r="O48" i="6"/>
  <c r="T155" i="6"/>
  <c r="O28" i="18" s="1"/>
  <c r="R155" i="6"/>
  <c r="T123" i="6"/>
  <c r="O17" i="18" s="1"/>
  <c r="R123" i="6"/>
  <c r="T105" i="6"/>
  <c r="R105" i="6"/>
  <c r="T73" i="6"/>
  <c r="R73" i="6"/>
  <c r="T34" i="6"/>
  <c r="T61" i="6" s="1"/>
  <c r="R34" i="6"/>
  <c r="R61" i="6"/>
  <c r="P155" i="6"/>
  <c r="C28" i="18"/>
  <c r="P123" i="6"/>
  <c r="G17" i="18" s="1"/>
  <c r="O123" i="6"/>
  <c r="C17" i="18" s="1"/>
  <c r="P105" i="6"/>
  <c r="O105" i="6"/>
  <c r="P73" i="6"/>
  <c r="O73" i="6"/>
  <c r="P34" i="6"/>
  <c r="P61" i="6" s="1"/>
  <c r="P139" i="6" s="1"/>
  <c r="P162" i="6" s="1"/>
  <c r="O34" i="6"/>
  <c r="T139" i="6"/>
  <c r="N16" i="24" l="1"/>
  <c r="N32" i="24"/>
  <c r="C39" i="24"/>
  <c r="D42" i="24"/>
  <c r="B41" i="24"/>
  <c r="H43" i="24"/>
  <c r="D39" i="24"/>
  <c r="B38" i="24"/>
  <c r="C41" i="24"/>
  <c r="H39" i="24"/>
  <c r="E40" i="24"/>
  <c r="H42" i="24"/>
  <c r="F43" i="24"/>
  <c r="B40" i="24"/>
  <c r="G38" i="24"/>
  <c r="B43" i="24"/>
  <c r="G41" i="24"/>
  <c r="G43" i="24"/>
  <c r="D41" i="24"/>
  <c r="G42" i="24"/>
  <c r="B42" i="24"/>
  <c r="G40" i="24"/>
  <c r="E39" i="24"/>
  <c r="F42" i="24"/>
  <c r="C40" i="24"/>
  <c r="C38" i="24"/>
  <c r="H40" i="24"/>
  <c r="F39" i="24"/>
  <c r="D38" i="24"/>
  <c r="E41" i="24"/>
  <c r="B39" i="24"/>
  <c r="D43" i="24"/>
  <c r="G39" i="24"/>
  <c r="E38" i="24"/>
  <c r="O14" i="24"/>
  <c r="M13" i="24"/>
  <c r="M15" i="24"/>
  <c r="P11" i="24"/>
  <c r="P14" i="24"/>
  <c r="N13" i="24"/>
  <c r="S11" i="24"/>
  <c r="S13" i="24"/>
  <c r="M11" i="24"/>
  <c r="N12" i="24"/>
  <c r="M12" i="24"/>
  <c r="O16" i="24"/>
  <c r="R12" i="24"/>
  <c r="S15" i="24"/>
  <c r="S16" i="24"/>
  <c r="O13" i="24"/>
  <c r="M14" i="24"/>
  <c r="M16" i="24"/>
  <c r="Q13" i="24"/>
  <c r="Q14" i="24"/>
  <c r="P16" i="24"/>
  <c r="S12" i="24"/>
  <c r="S14" i="24"/>
  <c r="P12" i="24"/>
  <c r="P13" i="24"/>
  <c r="Q16" i="24"/>
  <c r="O15" i="24"/>
  <c r="R11" i="24"/>
  <c r="R13" i="24"/>
  <c r="O11" i="24"/>
  <c r="O12" i="24"/>
  <c r="M42" i="24"/>
  <c r="P38" i="24"/>
  <c r="R42" i="24"/>
  <c r="Q42" i="24"/>
  <c r="P42" i="24"/>
  <c r="S40" i="24"/>
  <c r="N41" i="24"/>
  <c r="Q41" i="24"/>
  <c r="P41" i="24"/>
  <c r="O41" i="24"/>
  <c r="O43" i="24"/>
  <c r="R39" i="24"/>
  <c r="S42" i="24"/>
  <c r="P40" i="24"/>
  <c r="O40" i="24"/>
  <c r="N40" i="24"/>
  <c r="M41" i="24"/>
  <c r="M43" i="24"/>
  <c r="Q40" i="24"/>
  <c r="N38" i="24"/>
  <c r="M38" i="24"/>
  <c r="S39" i="24"/>
  <c r="S41" i="24"/>
  <c r="P39" i="24"/>
  <c r="P43" i="24"/>
  <c r="O42" i="24"/>
  <c r="R38" i="24"/>
  <c r="R40" i="24"/>
  <c r="O38" i="24"/>
  <c r="M40" i="24"/>
  <c r="S38" i="24"/>
  <c r="H51" i="24"/>
  <c r="E49" i="24"/>
  <c r="B47" i="24"/>
  <c r="F48" i="24"/>
  <c r="C51" i="24"/>
  <c r="G48" i="24"/>
  <c r="E48" i="24"/>
  <c r="E51" i="24"/>
  <c r="G47" i="24"/>
  <c r="G50" i="24"/>
  <c r="D48" i="24"/>
  <c r="H50" i="24"/>
  <c r="E52" i="24"/>
  <c r="B50" i="24"/>
  <c r="F47" i="24"/>
  <c r="F49" i="24"/>
  <c r="C47" i="24"/>
  <c r="F52" i="24"/>
  <c r="D51" i="24"/>
  <c r="H48" i="24"/>
  <c r="G52" i="24"/>
  <c r="C50" i="24"/>
  <c r="D47" i="24"/>
  <c r="F51" i="24"/>
  <c r="D50" i="24"/>
  <c r="B49" i="24"/>
  <c r="E47" i="24"/>
  <c r="H52" i="24"/>
  <c r="E50" i="24"/>
  <c r="C49" i="24"/>
  <c r="H47" i="24"/>
  <c r="C52" i="24"/>
  <c r="G51" i="24"/>
  <c r="D49" i="24"/>
  <c r="B48" i="24"/>
  <c r="G49" i="24"/>
  <c r="B51" i="24"/>
  <c r="R139" i="6"/>
  <c r="K17" i="18"/>
  <c r="K24" i="18" s="1"/>
  <c r="S43" i="24"/>
  <c r="N11" i="24"/>
  <c r="N14" i="24"/>
  <c r="F56" i="24"/>
  <c r="G59" i="24"/>
  <c r="E58" i="24"/>
  <c r="C57" i="24"/>
  <c r="E61" i="24"/>
  <c r="H59" i="24"/>
  <c r="D56" i="24"/>
  <c r="F61" i="24"/>
  <c r="B58" i="24"/>
  <c r="C60" i="24"/>
  <c r="F58" i="24"/>
  <c r="D57" i="24"/>
  <c r="B56" i="24"/>
  <c r="D60" i="24"/>
  <c r="B61" i="24"/>
  <c r="E57" i="24"/>
  <c r="C56" i="24"/>
  <c r="G56" i="24"/>
  <c r="C59" i="24"/>
  <c r="H57" i="24"/>
  <c r="C61" i="24"/>
  <c r="G58" i="24"/>
  <c r="D61" i="24"/>
  <c r="G61" i="24"/>
  <c r="E60" i="24"/>
  <c r="H56" i="24"/>
  <c r="B60" i="24"/>
  <c r="F57" i="24"/>
  <c r="H61" i="24"/>
  <c r="F60" i="24"/>
  <c r="D59" i="24"/>
  <c r="B59" i="24"/>
  <c r="H58" i="24"/>
  <c r="E56" i="24"/>
  <c r="G60" i="24"/>
  <c r="E59" i="24"/>
  <c r="C58" i="24"/>
  <c r="O51" i="24"/>
  <c r="R47" i="24"/>
  <c r="M52" i="24"/>
  <c r="R50" i="24"/>
  <c r="Q50" i="24"/>
  <c r="P51" i="24"/>
  <c r="S47" i="24"/>
  <c r="S49" i="24"/>
  <c r="Q48" i="24"/>
  <c r="O47" i="24"/>
  <c r="N47" i="24"/>
  <c r="N50" i="24"/>
  <c r="N52" i="24"/>
  <c r="S50" i="24"/>
  <c r="Q49" i="24"/>
  <c r="P49" i="24"/>
  <c r="Q52" i="24"/>
  <c r="M49" i="24"/>
  <c r="M51" i="24"/>
  <c r="R49" i="24"/>
  <c r="P48" i="24"/>
  <c r="O48" i="24"/>
  <c r="O50" i="24"/>
  <c r="O52" i="24"/>
  <c r="R48" i="24"/>
  <c r="P47" i="24"/>
  <c r="Q51" i="24"/>
  <c r="N49" i="24"/>
  <c r="N51" i="24"/>
  <c r="Q47" i="24"/>
  <c r="P50" i="24"/>
  <c r="M47" i="24"/>
  <c r="M48" i="24"/>
  <c r="M50" i="24"/>
  <c r="R52" i="24"/>
  <c r="N48" i="24"/>
  <c r="S52" i="24"/>
  <c r="R32" i="24"/>
  <c r="O30" i="24"/>
  <c r="P32" i="24"/>
  <c r="M30" i="24"/>
  <c r="M32" i="24"/>
  <c r="O29" i="24"/>
  <c r="Q31" i="24"/>
  <c r="N29" i="24"/>
  <c r="O31" i="24"/>
  <c r="P34" i="24"/>
  <c r="S30" i="24"/>
  <c r="M34" i="24"/>
  <c r="P30" i="24"/>
  <c r="N34" i="24"/>
  <c r="N30" i="24"/>
  <c r="O33" i="24"/>
  <c r="R29" i="24"/>
  <c r="S32" i="24"/>
  <c r="M33" i="24"/>
  <c r="R31" i="24"/>
  <c r="S34" i="24"/>
  <c r="S31" i="24"/>
  <c r="Q34" i="24"/>
  <c r="M31" i="24"/>
  <c r="Q30" i="24"/>
  <c r="R33" i="24"/>
  <c r="Q29" i="24"/>
  <c r="P33" i="24"/>
  <c r="S29" i="24"/>
  <c r="P29" i="24"/>
  <c r="Q32" i="24"/>
  <c r="R34" i="24"/>
  <c r="O32" i="24"/>
  <c r="O34" i="24"/>
  <c r="R162" i="6"/>
  <c r="G7" i="18"/>
  <c r="G30" i="18" s="1"/>
  <c r="R41" i="24"/>
  <c r="D22" i="24"/>
  <c r="R15" i="24"/>
  <c r="R16" i="24"/>
  <c r="H38" i="24"/>
  <c r="M29" i="24"/>
  <c r="F50" i="24"/>
  <c r="G57" i="24"/>
  <c r="B12" i="24"/>
  <c r="Q39" i="24"/>
  <c r="C20" i="24"/>
  <c r="Q15" i="24"/>
  <c r="P15" i="24"/>
  <c r="E43" i="24"/>
  <c r="Q33" i="24"/>
  <c r="R51" i="24"/>
  <c r="E14" i="24"/>
  <c r="C6" i="18"/>
  <c r="M39" i="24"/>
  <c r="Q38" i="24"/>
  <c r="R14" i="24"/>
  <c r="F40" i="24"/>
  <c r="E42" i="24"/>
  <c r="P31" i="24"/>
  <c r="S51" i="24"/>
  <c r="Q43" i="24"/>
  <c r="N43" i="24"/>
  <c r="Q12" i="24"/>
  <c r="S33" i="24"/>
  <c r="H15" i="24"/>
  <c r="G15" i="24"/>
  <c r="D13" i="24"/>
  <c r="E11" i="24"/>
  <c r="B14" i="24"/>
  <c r="G12" i="24"/>
  <c r="E12" i="24"/>
  <c r="D12" i="24"/>
  <c r="C14" i="24"/>
  <c r="H14" i="24"/>
  <c r="G14" i="24"/>
  <c r="F14" i="24"/>
  <c r="C12" i="24"/>
  <c r="E16" i="24"/>
  <c r="H12" i="24"/>
  <c r="F11" i="24"/>
  <c r="F13" i="24"/>
  <c r="E13" i="24"/>
  <c r="B11" i="24"/>
  <c r="D15" i="24"/>
  <c r="G11" i="24"/>
  <c r="F16" i="24"/>
  <c r="D11" i="24"/>
  <c r="C11" i="24"/>
  <c r="E15" i="24"/>
  <c r="B13" i="24"/>
  <c r="F12" i="24"/>
  <c r="B16" i="24"/>
  <c r="G16" i="24"/>
  <c r="D14" i="24"/>
  <c r="H11" i="24"/>
  <c r="C16" i="24"/>
  <c r="G13" i="24"/>
  <c r="F15" i="24"/>
  <c r="C13" i="24"/>
  <c r="D16" i="24"/>
  <c r="B15" i="24"/>
  <c r="C24" i="18"/>
  <c r="N39" i="24"/>
  <c r="N42" i="24"/>
  <c r="Q11" i="24"/>
  <c r="H41" i="24"/>
  <c r="R30" i="24"/>
  <c r="S48" i="24"/>
  <c r="C25" i="24"/>
  <c r="G22" i="24"/>
  <c r="D20" i="24"/>
  <c r="G25" i="24"/>
  <c r="E24" i="24"/>
  <c r="B22" i="24"/>
  <c r="B24" i="24"/>
  <c r="F21" i="24"/>
  <c r="C24" i="24"/>
  <c r="F24" i="24"/>
  <c r="D23" i="24"/>
  <c r="H20" i="24"/>
  <c r="H22" i="24"/>
  <c r="E20" i="24"/>
  <c r="H25" i="24"/>
  <c r="E23" i="24"/>
  <c r="C22" i="24"/>
  <c r="F20" i="24"/>
  <c r="H24" i="24"/>
  <c r="F23" i="24"/>
  <c r="C21" i="24"/>
  <c r="D25" i="24"/>
  <c r="B23" i="24"/>
  <c r="G23" i="24"/>
  <c r="E22" i="24"/>
  <c r="B20" i="24"/>
  <c r="E25" i="24"/>
  <c r="B25" i="24"/>
  <c r="F22" i="24"/>
  <c r="D21" i="24"/>
  <c r="G20" i="24"/>
  <c r="D24" i="24"/>
  <c r="K7" i="18"/>
  <c r="Q21" i="24"/>
  <c r="N25" i="24"/>
  <c r="N23" i="24"/>
  <c r="P24" i="24"/>
  <c r="Q24" i="24"/>
  <c r="S25" i="24"/>
  <c r="D30" i="24"/>
  <c r="G32" i="24"/>
  <c r="C31" i="24"/>
  <c r="D32" i="24"/>
  <c r="C32" i="24"/>
  <c r="P56" i="24"/>
  <c r="S58" i="24"/>
  <c r="O61" i="24"/>
  <c r="N58" i="24"/>
  <c r="P59" i="24"/>
  <c r="S61" i="24"/>
  <c r="R22" i="24"/>
  <c r="R20" i="24"/>
  <c r="O24" i="24"/>
  <c r="Q25" i="24"/>
  <c r="R25" i="24"/>
  <c r="B29" i="24"/>
  <c r="E31" i="24"/>
  <c r="H33" i="24"/>
  <c r="E33" i="24"/>
  <c r="G29" i="24"/>
  <c r="D33" i="24"/>
  <c r="Q57" i="24"/>
  <c r="M60" i="24"/>
  <c r="R59" i="24"/>
  <c r="O59" i="24"/>
  <c r="Q60" i="24"/>
  <c r="T162" i="6"/>
  <c r="S23" i="24"/>
  <c r="S21" i="24"/>
  <c r="P25" i="24"/>
  <c r="O20" i="24"/>
  <c r="S24" i="24"/>
  <c r="C30" i="24"/>
  <c r="F32" i="24"/>
  <c r="E29" i="24"/>
  <c r="F34" i="24"/>
  <c r="H30" i="24"/>
  <c r="E34" i="24"/>
  <c r="R58" i="24"/>
  <c r="N61" i="24"/>
  <c r="S56" i="24"/>
  <c r="P60" i="24"/>
  <c r="R61" i="24"/>
  <c r="Q20" i="24"/>
  <c r="N24" i="24"/>
  <c r="Q22" i="24"/>
  <c r="M20" i="24"/>
  <c r="O21" i="24"/>
  <c r="E32" i="24"/>
  <c r="H34" i="24"/>
  <c r="G31" i="24"/>
  <c r="G30" i="24"/>
  <c r="C33" i="24"/>
  <c r="M61" i="24"/>
  <c r="R56" i="24"/>
  <c r="N59" i="24"/>
  <c r="P57" i="24"/>
  <c r="O57" i="24"/>
  <c r="R21" i="24"/>
  <c r="O25" i="24"/>
  <c r="M21" i="24"/>
  <c r="N21" i="24"/>
  <c r="P22" i="24"/>
  <c r="F33" i="24"/>
  <c r="D29" i="24"/>
  <c r="H32" i="24"/>
  <c r="H31" i="24"/>
  <c r="D34" i="24"/>
  <c r="Q58" i="24"/>
  <c r="S57" i="24"/>
  <c r="O60" i="24"/>
  <c r="M56" i="24"/>
  <c r="P58" i="24"/>
  <c r="S22" i="24"/>
  <c r="S20" i="24"/>
  <c r="N22" i="24"/>
  <c r="O22" i="24"/>
  <c r="G34" i="24"/>
  <c r="E30" i="24"/>
  <c r="B34" i="24"/>
  <c r="B33" i="24"/>
  <c r="Q56" i="24"/>
  <c r="M59" i="24"/>
  <c r="P61" i="24"/>
  <c r="N57" i="24"/>
  <c r="C7" i="18"/>
  <c r="C30" i="18" s="1"/>
  <c r="O61" i="6"/>
  <c r="O139" i="6" s="1"/>
  <c r="O162" i="6" s="1"/>
  <c r="K30" i="18" l="1"/>
</calcChain>
</file>

<file path=xl/sharedStrings.xml><?xml version="1.0" encoding="utf-8"?>
<sst xmlns="http://schemas.openxmlformats.org/spreadsheetml/2006/main" count="810" uniqueCount="275">
  <si>
    <t>Perkins Postsecondary 2017-2018</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</si>
  <si>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</si>
  <si>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</si>
  <si>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</si>
  <si>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</si>
  <si>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</si>
  <si>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Campus:</t>
  </si>
  <si>
    <t>Grant Year:</t>
  </si>
  <si>
    <t>Perkins Program Coordinator/Grant Manager:</t>
  </si>
  <si>
    <t>Last Name:</t>
  </si>
  <si>
    <t>First Name:</t>
  </si>
  <si>
    <t>Address:</t>
  </si>
  <si>
    <t>City:</t>
  </si>
  <si>
    <t>State:</t>
  </si>
  <si>
    <t>Zip Code:</t>
  </si>
  <si>
    <t>Phone:</t>
  </si>
  <si>
    <t>Extension:</t>
  </si>
  <si>
    <t>Fax:</t>
  </si>
  <si>
    <t>Email:</t>
  </si>
  <si>
    <t>Fiscal Manager:</t>
  </si>
  <si>
    <t>Additional Perkins Contact (if applicable - this please include the Big Sky Pathways Coordinator here if your campus receives that grant):</t>
  </si>
  <si>
    <t>Other Staff to be notified of grant issues:</t>
  </si>
  <si>
    <t>Please provide the email addresses, names and titles of people on your campus to be notified of grant issues</t>
  </si>
  <si>
    <t>Name:</t>
  </si>
  <si>
    <t>Title:</t>
  </si>
  <si>
    <t>Email Address:</t>
  </si>
  <si>
    <t>Project/Program/Purchase Summary Number 1</t>
  </si>
  <si>
    <t>Expected Measurable Outcome:</t>
  </si>
  <si>
    <t>Which required and/or permissive uses of funds will this project support?</t>
  </si>
  <si>
    <t>Begin Quarter: (Please select):</t>
  </si>
  <si>
    <t>End Quarter: (Please select):</t>
  </si>
  <si>
    <t>Project/Program/Purchase Summary Number 2</t>
  </si>
  <si>
    <t>Project/Program/Purchase Summary Number 3</t>
  </si>
  <si>
    <t>4Project/Program/Purchase Summary Number 2</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</si>
  <si>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</si>
  <si>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</si>
  <si>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</si>
  <si>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</si>
  <si>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</si>
  <si>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</si>
  <si>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</si>
  <si>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</si>
  <si>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</si>
  <si>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</si>
  <si>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</si>
  <si>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</si>
  <si>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</si>
  <si>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</si>
  <si>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</si>
  <si>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</si>
  <si>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</si>
  <si>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</si>
  <si>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</si>
  <si>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</si>
  <si>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</si>
  <si>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</si>
  <si>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</si>
  <si>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</si>
  <si>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</si>
  <si>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</si>
  <si>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</si>
  <si>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</si>
  <si>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</si>
  <si>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</si>
  <si>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</si>
  <si>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</si>
  <si>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</si>
  <si>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</si>
  <si>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</si>
  <si>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</si>
  <si>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(This amount will be taken out of your current budget)</t>
  </si>
  <si>
    <t>Describe proposed administrative costs here, including the person performing the tasks and what they will be doing:</t>
  </si>
  <si>
    <t xml:space="preserve">Personnel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</si>
  <si>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</si>
  <si>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</si>
  <si>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</si>
  <si>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</si>
  <si>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</si>
  <si>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</si>
  <si>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</si>
  <si>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</si>
  <si>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</si>
  <si>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</si>
  <si>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</si>
  <si>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</si>
  <si>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Total Salary and Hourly Wages:</t>
  </si>
  <si>
    <t>Employee Benefits (FICA, Retirement, WC, SUE)</t>
  </si>
  <si>
    <t>Employee Benefits</t>
  </si>
  <si>
    <t>Total Employee Benefits:</t>
  </si>
  <si>
    <t>Health Insurance: Annual Premium times % of FTE</t>
  </si>
  <si>
    <t>Total Health Insurance:</t>
  </si>
  <si>
    <t>Total Personnel Services:</t>
  </si>
  <si>
    <t>Operating Expenditures:</t>
  </si>
  <si>
    <t>Other Services: (Contracted Services/Printing/Honorariums/Other Providers)</t>
  </si>
  <si>
    <t>Total Other Services:</t>
  </si>
  <si>
    <t>Supplies and Materials (Books and Reference Material/Office Supplies/CTE Classroom Supplies/Software/Minor Equipment)</t>
  </si>
  <si>
    <t>Total Supplies and Materials:</t>
  </si>
  <si>
    <t>Communications: (Telephone/Postage and Mailing)</t>
  </si>
  <si>
    <t>Total Communications:</t>
  </si>
  <si>
    <t xml:space="preserve">Travel: </t>
  </si>
  <si>
    <t>Travel</t>
  </si>
  <si>
    <t>Total Travel:</t>
  </si>
  <si>
    <t>Other Expenditures (Dues/Subscriptions/Conference &amp; Training Registration/Meeting Rooms):</t>
  </si>
  <si>
    <t>Total Other Expenditures:</t>
  </si>
  <si>
    <t>Total Direct Costs (Personnel Services plus Operating Costs):</t>
  </si>
  <si>
    <t>Major Equipment:</t>
  </si>
  <si>
    <t>Major Equipment</t>
  </si>
  <si>
    <t>Total Major Equipment:</t>
  </si>
  <si>
    <t>Total Indirect Costs: Cannot exceed the 5% cap</t>
  </si>
  <si>
    <t>Total Grant Award (Direct Costs+ Major Equipment + Indirect Costs):</t>
  </si>
  <si>
    <t>Original Budget (Do not edit)</t>
  </si>
  <si>
    <t>Expenditure Items:</t>
  </si>
  <si>
    <t>Amount</t>
  </si>
  <si>
    <t>Personnel Services</t>
  </si>
  <si>
    <t>Salaries</t>
  </si>
  <si>
    <t>Hourly Wages</t>
  </si>
  <si>
    <t>Total Personnel Services</t>
  </si>
  <si>
    <t>Operating Expenses</t>
  </si>
  <si>
    <t>Contracted Services</t>
  </si>
  <si>
    <t>Audit Costs</t>
  </si>
  <si>
    <t>Printing</t>
  </si>
  <si>
    <t>Consumable Supplies</t>
  </si>
  <si>
    <t>Minor Equipment</t>
  </si>
  <si>
    <t>Postage and Mailing</t>
  </si>
  <si>
    <t>Telephone</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</si>
  <si>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</si>
  <si>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</si>
  <si>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</si>
  <si>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</si>
  <si>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</si>
  <si>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</si>
  <si>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</si>
  <si>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</si>
  <si>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</si>
  <si>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</si>
  <si>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</si>
  <si>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</si>
  <si>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</si>
  <si>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</si>
  <si>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</si>
  <si>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</si>
  <si>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</si>
  <si>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</si>
  <si>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</si>
  <si>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</si>
  <si>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</si>
  <si>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</si>
  <si>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</si>
  <si>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</si>
  <si>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</si>
  <si>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</si>
  <si>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</si>
  <si>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</si>
  <si>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</si>
  <si>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</si>
  <si>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</si>
  <si>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</si>
  <si>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</si>
  <si>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</si>
  <si>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</si>
  <si>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</si>
  <si>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</si>
  <si>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</si>
  <si>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</si>
  <si>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</si>
  <si>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</si>
  <si>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</si>
  <si>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</si>
  <si>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</si>
  <si>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</si>
  <si>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</si>
  <si>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</si>
  <si>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Program Advisory Committees</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</si>
  <si>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</si>
  <si>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</si>
  <si>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Program of Study:</t>
  </si>
  <si>
    <t>Current Program Advisory Committee Members:</t>
  </si>
  <si>
    <t>Planned Meetings/Events for this grant cycle (dates don't have to be final):</t>
  </si>
  <si>
    <t>Which quarter(s) will these meetings take place?:</t>
  </si>
  <si>
    <t xml:space="preserve">Please complete this section only if OCHE has requested your campus to do so </t>
  </si>
  <si>
    <t>2017-2018 Improvement Plan Goals:</t>
  </si>
  <si>
    <t>Targeted CTE Area(s) or Pathways for These Goals:</t>
  </si>
  <si>
    <t>Steps of Your Improvement Plan:</t>
  </si>
  <si>
    <t>How Will Funding Support These Goals?</t>
  </si>
  <si>
    <t>What are the Measurable Improvement Expected Outcomes?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</si>
  <si>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</si>
  <si>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2017 - 2018</t>
  </si>
  <si>
    <t>http://www.vertex42.com/calendars/school-calendar.html</t>
  </si>
  <si>
    <t>© 2013 Vertex42 LLC</t>
  </si>
  <si>
    <t>Fall</t>
  </si>
  <si>
    <t>Start Day:</t>
  </si>
  <si>
    <t>"Perkins/BSP Calendar"</t>
  </si>
  <si>
    <t>July</t>
  </si>
  <si>
    <t>January</t>
  </si>
  <si>
    <t>PERKINS DATES</t>
  </si>
  <si>
    <t>BSP &amp; DE Coordinators Call 1:30 pm</t>
  </si>
  <si>
    <t>BSP DATES</t>
  </si>
  <si>
    <t>Perkins Coordinators Call 9:00 am</t>
  </si>
  <si>
    <t>PERKINS &amp; BSP DATES</t>
  </si>
  <si>
    <t>Perkins Fiscal Year 2017 Begins</t>
  </si>
  <si>
    <t>Perkins &amp; BSP Quarter 2 Reports Due</t>
  </si>
  <si>
    <t xml:space="preserve">Perkins Accountability Data Submitted to </t>
  </si>
  <si>
    <t xml:space="preserve">Data Specialist </t>
  </si>
  <si>
    <t>August</t>
  </si>
  <si>
    <t>February</t>
  </si>
  <si>
    <t xml:space="preserve">Final Fiscal report and Final Narrative due </t>
  </si>
  <si>
    <t>PERKINS and BSP RFP Released</t>
  </si>
  <si>
    <t>2016-2017</t>
  </si>
  <si>
    <t>September</t>
  </si>
  <si>
    <t>March</t>
  </si>
  <si>
    <t>8-9</t>
  </si>
  <si>
    <t>BSP Coordinator Training - Tentative</t>
  </si>
  <si>
    <t>21-22</t>
  </si>
  <si>
    <t>BSP Coordinator Training - Helena</t>
  </si>
  <si>
    <t>TBA</t>
  </si>
  <si>
    <t>Peer Writing Workshops</t>
  </si>
  <si>
    <t>October</t>
  </si>
  <si>
    <t>April</t>
  </si>
  <si>
    <t>4-5</t>
  </si>
  <si>
    <t>Perkins Training - Helena</t>
  </si>
  <si>
    <t>Perkins &amp; BSP Quarter 1 Reports Due</t>
  </si>
  <si>
    <t>Perkins &amp; BSP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</si>
  <si>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</si>
  <si>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</si>
  <si>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</si>
  <si>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</si>
  <si>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</si>
  <si>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</si>
  <si>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</si>
  <si>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</si>
  <si>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</si>
  <si>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Yes</t>
  </si>
  <si>
    <t>Quarter 1</t>
  </si>
  <si>
    <t>No</t>
  </si>
  <si>
    <t>Quarter 2</t>
  </si>
  <si>
    <t>Quarter 3</t>
  </si>
  <si>
    <t>Quarter 4</t>
  </si>
  <si>
    <t>Ongoing</t>
  </si>
  <si>
    <t>University of Montana Western</t>
  </si>
  <si>
    <t>2017-2018</t>
  </si>
  <si>
    <t>Ripley</t>
  </si>
  <si>
    <t>Anneliese</t>
  </si>
  <si>
    <t>710 South Atlantic Street</t>
  </si>
  <si>
    <t>Dillon</t>
  </si>
  <si>
    <t>MT</t>
  </si>
  <si>
    <t>406-683-7309</t>
  </si>
  <si>
    <t>406-683-7809</t>
  </si>
  <si>
    <t>anneliese.ripley@umwerstern.edu</t>
  </si>
  <si>
    <t>Throckmorton</t>
  </si>
  <si>
    <t>Karen</t>
  </si>
  <si>
    <t>Gibson</t>
  </si>
  <si>
    <t>Ryann</t>
  </si>
  <si>
    <t>ryann.gibson@umwestern.edu</t>
  </si>
  <si>
    <t>406-683-7537</t>
  </si>
  <si>
    <t>406-683-7347</t>
  </si>
  <si>
    <t>karen.throckmorton@umwestern.edu</t>
  </si>
  <si>
    <t>406-683-</t>
  </si>
  <si>
    <t>R3, R4, R7, R8,</t>
  </si>
  <si>
    <t>UMW - 8% of health benefits are requested for this position. ($1,054/mo x 12 mo x 8% = $1012).</t>
  </si>
  <si>
    <t>UMW - fringe benefits for a full-time employee (Ryann Gibson) are based on 24% of salaries.  Fringe benefits include retirement, social security, unemployment, workmen's compensation insurance, sick leave and annual leave.</t>
  </si>
  <si>
    <t>Scientific Glass Blowing</t>
  </si>
  <si>
    <t>CTE Programming - Largely early childhood and infant toddler programs</t>
  </si>
  <si>
    <t>The University Council meets once each semester (Fall and Spring).  ECE instructors meet in August and May.</t>
  </si>
  <si>
    <t>UMW consults two groups for advise on ECE programming.  The first is the University Council, the second is ECE program instructors.    The Council is comprised of 26 members whose names are included in the 2016-2019 Perkins Local Three-Year Plan.  The ECE instructors group includes up to 20 tenured and adjunct faculty.</t>
  </si>
  <si>
    <t>The ECE instructors meet during the First and Fourth quarters.  University Council meets during the First and Third quarters.</t>
  </si>
  <si>
    <t>The Scientific Glass Blowing program approved by the Board of Regents in February 2017.  The program does not as yet have a formal advisory board; however, the Emmerick Fund Board of Trustees, Fine Arts Department, and Faculty Senate have been influential in making programming decisions.</t>
  </si>
  <si>
    <t>The Emmerick Board of Trustees meets at least once a semester.  The Fine Arts department meets four times each semester and Faculty Senate meets eight times during the semester.</t>
  </si>
  <si>
    <t>First, Second, Third and Fourth.</t>
  </si>
  <si>
    <t>UMW is proposing to purchase a glass lathe for its scientific glass program.  The lathe is an integral part of both scientific and artistic glassblowing.  As the only MUS campus offering a degree in scientific glassblowing, it is critical that have a lathe to properly train graduates in the required technical aspects of scientific glassblowing.  About 50% of the workload and knowledge base in scientific glass is at the lathe.  The lathe enables the glassworker to work at a scale beyond the physical capabilities of human strength, and to build more complex apparatuses to help facilitate scientists and their experiments.  Artistically, the lathe provides another tool to the artist to render unique and original artworks that extend beyond the limitations of hand building.</t>
  </si>
  <si>
    <t>New equipment acquisition for hotshop.  The equipment provide students access to the latest technology in scientific glasswork and increase interest in the program (increasing course enrollments).</t>
  </si>
  <si>
    <t>R1, R2, R4, R5, R7, R8, R9</t>
  </si>
  <si>
    <t>UMW is proposing to continue its efforts to expand CTE programs in early childhood education and infant toddler training.  Expansion efforts include promotion of secondary to postsecondary transitions and distance delivery to place-based and non-traditional populations.  Promotion of the programs requires a dedicated staff member whose job it is to understand secondary systems, CTE career pathways, distance delivery models, and the needs of underserved place-based and non-traditional populations.   The goal of these efforts is to increase and retain more students in these career paths using alternative and accelerated programming strategies (e.g., dual credit, online &amp; hybrid delivery, articulation agreements, and work-based training).  Montana Western will continue its outreach efforts working with high schools, childcare facilites, and the Department of Health and Human Services.  These efforts build on the curriculum development and programming efforts that have been funded by past Perkins grants.  These efforts are also consistent with Montana Western's 2016-2019 Perkin's Local Three-Year Plan.</t>
  </si>
  <si>
    <t>Increased enrollment in CTE coursework and programs using traditional and non-traditional delivery strategies.  Increased enrollment, retention, persistence and completion of non-traditional populations in CTE programs.</t>
  </si>
  <si>
    <t xml:space="preserve"> lathe to supplement its existing glass working facilities.    UMW has obtained a quote from Litton products for a lathe (attached in the UMW Bid Documents tab).  The quote is for $38437 with a 5% discount.  UMW is requesting $24,440 from Perkins' funding and will make up the difference (~$12,000) with campus equipment funds. 
</t>
  </si>
  <si>
    <t>Ryann Gibson, Program Coordinator II @ 3.2 hours per week x $16.75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</si>
</sst>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i/>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4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6" xfId="0" applyBorder="1" applyAlignment="1">
      <alignment wrapText="1"/>
    </xf>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14" fillId="13" borderId="0" xfId="2" applyFont="1" applyFill="1" applyAlignment="1">
      <alignment vertical="center"/>
    </xf>
    <xf numFmtId="0" fontId="12" fillId="13" borderId="0" xfId="2" applyFill="1"/>
    <xf numFmtId="0" fontId="12" fillId="0" borderId="0" xfId="2"/>
    <xf numFmtId="1" fontId="12" fillId="0" borderId="0" xfId="2" applyNumberFormat="1"/>
    <xf numFmtId="0" fontId="12" fillId="13" borderId="0" xfId="2" applyFont="1" applyFill="1"/>
    <xf numFmtId="0" fontId="16" fillId="13" borderId="0" xfId="3" applyFont="1" applyFill="1" applyAlignment="1" applyProtection="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Border="1" applyAlignment="1">
      <alignment horizontal="center"/>
    </xf>
    <xf numFmtId="0" fontId="18" fillId="13" borderId="0" xfId="2" applyFont="1" applyFill="1"/>
    <xf numFmtId="1" fontId="12" fillId="13" borderId="0" xfId="2" applyNumberFormat="1" applyFont="1" applyFill="1"/>
    <xf numFmtId="0" fontId="16" fillId="13" borderId="0" xfId="3" applyFont="1" applyFill="1" applyAlignment="1" applyProtection="1">
      <alignment horizontal="right"/>
    </xf>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12" fillId="0" borderId="0" xfId="2" applyBorder="1"/>
    <xf numFmtId="0" fontId="18" fillId="0" borderId="0" xfId="2" applyFont="1" applyBorder="1"/>
    <xf numFmtId="0" fontId="23" fillId="0" borderId="0" xfId="2" applyFont="1" applyFill="1" applyBorder="1" applyAlignment="1">
      <alignment horizontal="center" vertical="center"/>
    </xf>
    <xf numFmtId="1" fontId="23" fillId="0" borderId="0" xfId="2" applyNumberFormat="1" applyFont="1" applyFill="1" applyBorder="1" applyAlignment="1">
      <alignment horizontal="center" vertical="center"/>
    </xf>
    <xf numFmtId="0" fontId="18" fillId="0" borderId="0" xfId="2" applyFont="1"/>
    <xf numFmtId="0" fontId="24" fillId="0" borderId="0" xfId="2" applyFont="1"/>
    <xf numFmtId="0" fontId="18" fillId="0" borderId="0" xfId="2" applyFont="1" applyBorder="1" applyAlignment="1">
      <alignment vertical="center"/>
    </xf>
    <xf numFmtId="0" fontId="18" fillId="0" borderId="0" xfId="2" applyFont="1" applyAlignment="1">
      <alignment vertical="center"/>
    </xf>
    <xf numFmtId="0" fontId="27" fillId="0" borderId="0" xfId="2" applyFont="1"/>
    <xf numFmtId="0" fontId="18" fillId="13" borderId="0" xfId="2" applyFont="1" applyFill="1" applyBorder="1" applyAlignment="1">
      <alignment horizontal="center" vertical="center"/>
    </xf>
    <xf numFmtId="0" fontId="26" fillId="13" borderId="0" xfId="2" applyFont="1" applyFill="1" applyBorder="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Fill="1" applyBorder="1" applyAlignment="1">
      <alignment horizontal="center" vertical="center"/>
    </xf>
    <xf numFmtId="167" fontId="26" fillId="0" borderId="30" xfId="2" applyNumberFormat="1" applyFont="1" applyFill="1" applyBorder="1" applyAlignment="1">
      <alignment horizontal="center" vertical="center"/>
    </xf>
    <xf numFmtId="167" fontId="26" fillId="11" borderId="30" xfId="2" applyNumberFormat="1" applyFont="1" applyFill="1" applyBorder="1" applyAlignment="1">
      <alignment horizontal="center" vertical="center"/>
    </xf>
    <xf numFmtId="167" fontId="26" fillId="18" borderId="30" xfId="2" applyNumberFormat="1" applyFont="1" applyFill="1" applyBorder="1" applyAlignment="1">
      <alignment horizontal="center" vertical="center"/>
    </xf>
    <xf numFmtId="167" fontId="26" fillId="17" borderId="30" xfId="2" applyNumberFormat="1" applyFont="1" applyFill="1" applyBorder="1" applyAlignment="1">
      <alignment horizontal="center" vertical="center"/>
    </xf>
    <xf numFmtId="167" fontId="26" fillId="16" borderId="30" xfId="2" applyNumberFormat="1" applyFont="1" applyFill="1" applyBorder="1" applyAlignment="1">
      <alignment horizontal="center" vertical="center"/>
    </xf>
    <xf numFmtId="0" fontId="18" fillId="0" borderId="0" xfId="2" applyFont="1" applyAlignment="1">
      <alignment wrapText="1"/>
    </xf>
    <xf numFmtId="1" fontId="18" fillId="17" borderId="0" xfId="2" applyNumberFormat="1" applyFont="1" applyFill="1"/>
    <xf numFmtId="0" fontId="18" fillId="17" borderId="0" xfId="2"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0" fontId="18" fillId="0" borderId="0" xfId="2" applyFont="1" applyFill="1" applyAlignment="1">
      <alignment horizontal="left"/>
    </xf>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0" fontId="26" fillId="18" borderId="0" xfId="2" applyFont="1" applyFill="1" applyAlignment="1">
      <alignment vertical="center"/>
    </xf>
    <xf numFmtId="49" fontId="26" fillId="16" borderId="0" xfId="2" applyNumberFormat="1" applyFont="1" applyFill="1"/>
    <xf numFmtId="167" fontId="18" fillId="16" borderId="30" xfId="2" applyNumberFormat="1" applyFont="1" applyFill="1" applyBorder="1" applyAlignment="1">
      <alignment horizontal="center" vertical="center"/>
    </xf>
    <xf numFmtId="0" fontId="26" fillId="16" borderId="0" xfId="2" applyFont="1" applyFill="1"/>
    <xf numFmtId="0" fontId="18" fillId="0" borderId="0" xfId="2" applyFont="1" applyFill="1"/>
    <xf numFmtId="0" fontId="26" fillId="16" borderId="0" xfId="2" applyFont="1" applyFill="1" applyAlignment="1">
      <alignment horizontal="left" vertical="center"/>
    </xf>
    <xf numFmtId="0" fontId="26" fillId="18" borderId="0" xfId="2" applyFont="1" applyFill="1" applyAlignment="1">
      <alignment horizontal="left"/>
    </xf>
    <xf numFmtId="1" fontId="18" fillId="0" borderId="0" xfId="2" applyNumberFormat="1" applyFont="1" applyFill="1" applyAlignment="1">
      <alignment horizontal="left" vertical="center"/>
    </xf>
    <xf numFmtId="0" fontId="18" fillId="0" borderId="0" xfId="2" applyFont="1" applyFill="1" applyAlignment="1">
      <alignment vertical="center"/>
    </xf>
    <xf numFmtId="0" fontId="18" fillId="0" borderId="0" xfId="2" applyFont="1" applyFill="1" applyAlignment="1">
      <alignment horizontal="lef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167" fontId="26" fillId="20" borderId="30" xfId="2" applyNumberFormat="1" applyFont="1" applyFill="1" applyBorder="1" applyAlignment="1">
      <alignment horizontal="center" vertical="center"/>
    </xf>
    <xf numFmtId="0" fontId="18" fillId="0" borderId="0" xfId="2" applyFont="1" applyFill="1" applyAlignment="1">
      <alignment horizontal="left" vertical="center" wrapText="1"/>
    </xf>
    <xf numFmtId="0" fontId="29" fillId="17" borderId="0" xfId="2" applyFont="1" applyFill="1" applyAlignment="1">
      <alignment vertical="center" wrapText="1"/>
    </xf>
    <xf numFmtId="166" fontId="29" fillId="17" borderId="0" xfId="2" applyNumberFormat="1" applyFont="1" applyFill="1" applyBorder="1" applyAlignment="1">
      <alignment horizontal="left" vertical="center"/>
    </xf>
    <xf numFmtId="0" fontId="29" fillId="17" borderId="0" xfId="2" applyFont="1" applyFill="1"/>
    <xf numFmtId="167" fontId="26" fillId="21" borderId="30" xfId="2" applyNumberFormat="1" applyFont="1" applyFill="1" applyBorder="1" applyAlignment="1">
      <alignment horizontal="center" vertical="center"/>
    </xf>
    <xf numFmtId="1" fontId="26" fillId="0" borderId="0" xfId="2" applyNumberFormat="1" applyFont="1" applyFill="1" applyAlignment="1">
      <alignment horizontal="left" vertical="center"/>
    </xf>
    <xf numFmtId="0" fontId="26" fillId="0" borderId="0" xfId="2" applyFont="1" applyAlignment="1">
      <alignment horizontal="left" vertical="center"/>
    </xf>
    <xf numFmtId="1" fontId="24" fillId="0" borderId="0" xfId="2" applyNumberFormat="1" applyFont="1"/>
    <xf numFmtId="0" fontId="29" fillId="0" borderId="0" xfId="2" applyFont="1" applyFill="1" applyAlignment="1">
      <alignment vertical="center"/>
    </xf>
    <xf numFmtId="0" fontId="26" fillId="18" borderId="0" xfId="2" applyFont="1" applyFill="1" applyAlignment="1">
      <alignment horizontal="left" vertical="center"/>
    </xf>
    <xf numFmtId="0" fontId="28" fillId="0" borderId="0" xfId="2" applyFont="1" applyBorder="1"/>
    <xf numFmtId="1" fontId="26" fillId="22" borderId="0" xfId="2" applyNumberFormat="1" applyFont="1" applyFill="1" applyAlignment="1">
      <alignment horizontal="left" vertical="center"/>
    </xf>
    <xf numFmtId="167" fontId="26" fillId="22" borderId="30" xfId="2" applyNumberFormat="1" applyFont="1" applyFill="1" applyBorder="1" applyAlignment="1">
      <alignment horizontal="center" vertical="center"/>
    </xf>
    <xf numFmtId="0" fontId="26" fillId="22" borderId="0" xfId="2" applyFont="1" applyFill="1" applyAlignment="1">
      <alignment horizontal="left"/>
    </xf>
    <xf numFmtId="49" fontId="26" fillId="22" borderId="0" xfId="2" applyNumberFormat="1" applyFont="1" applyFill="1"/>
    <xf numFmtId="49" fontId="26" fillId="22" borderId="0" xfId="2" applyNumberFormat="1" applyFont="1" applyFill="1" applyBorder="1" applyAlignment="1">
      <alignment horizontal="left" vertical="center"/>
    </xf>
    <xf numFmtId="0" fontId="26" fillId="22" borderId="0" xfId="2" applyFont="1" applyFill="1" applyAlignment="1">
      <alignment horizontal="left" vertical="center"/>
    </xf>
    <xf numFmtId="0" fontId="0" fillId="0" borderId="0" xfId="0" applyAlignment="1">
      <alignment horizontal="left"/>
    </xf>
    <xf numFmtId="0" fontId="2" fillId="0" borderId="0" xfId="0" applyFont="1"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3" xfId="0" applyFill="1" applyBorder="1" applyAlignment="1">
      <alignment horizontal="lef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left" vertical="center"/>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64" fontId="32" fillId="0" borderId="1" xfId="0" applyNumberFormat="1" applyFont="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0" fillId="0" borderId="0" xfId="0" applyAlignment="1">
      <alignment horizontal="left"/>
    </xf>
    <xf numFmtId="0" fontId="15" fillId="0" borderId="15" xfId="3" applyBorder="1" applyAlignment="1" applyProtection="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10" fillId="5" borderId="22" xfId="0" applyFont="1" applyFill="1" applyBorder="1" applyAlignment="1">
      <alignment horizontal="center"/>
    </xf>
    <xf numFmtId="3" fontId="0" fillId="0" borderId="15" xfId="0" applyNumberFormat="1" applyBorder="1" applyAlignment="1">
      <alignment horizontal="left" vertical="top"/>
    </xf>
    <xf numFmtId="0" fontId="0" fillId="0" borderId="17" xfId="0" applyBorder="1" applyAlignment="1">
      <alignment horizontal="left" vertical="top"/>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left" vertical="top" wrapText="1"/>
    </xf>
    <xf numFmtId="165" fontId="25" fillId="14" borderId="0" xfId="2" applyNumberFormat="1" applyFont="1" applyFill="1" applyBorder="1" applyAlignment="1">
      <alignment horizontal="center" vertical="center"/>
    </xf>
    <xf numFmtId="165" fontId="18" fillId="14" borderId="0" xfId="2" applyNumberFormat="1" applyFont="1" applyFill="1" applyBorder="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Fill="1" applyBorder="1" applyAlignment="1">
      <alignment horizontal="center" vertical="center"/>
    </xf>
    <xf numFmtId="0" fontId="12" fillId="0" borderId="2" xfId="2" applyFont="1" applyFill="1" applyBorder="1" applyAlignment="1">
      <alignment horizontal="center"/>
    </xf>
    <xf numFmtId="0" fontId="12" fillId="0" borderId="3" xfId="2" applyFont="1" applyFill="1" applyBorder="1" applyAlignment="1">
      <alignment horizontal="center"/>
    </xf>
    <xf numFmtId="0" fontId="28" fillId="18" borderId="0" xfId="2" applyFont="1" applyFill="1" applyBorder="1" applyAlignment="1">
      <alignment horizontal="center" vertical="center" shrinkToFit="1"/>
    </xf>
    <xf numFmtId="0" fontId="28" fillId="22" borderId="0" xfId="2" applyFont="1" applyFill="1" applyBorder="1" applyAlignment="1" applyProtection="1">
      <alignment horizontal="center" vertical="center"/>
      <protection locked="0"/>
    </xf>
    <xf numFmtId="1" fontId="28" fillId="16" borderId="0" xfId="2" applyNumberFormat="1" applyFont="1" applyFill="1" applyBorder="1" applyAlignment="1">
      <alignment horizontal="center"/>
    </xf>
    <xf numFmtId="0" fontId="13" fillId="13" borderId="0" xfId="2" applyFont="1" applyFill="1" applyAlignment="1"/>
    <xf numFmtId="0" fontId="16" fillId="13" borderId="0" xfId="3" applyFont="1" applyFill="1" applyAlignment="1" applyProtection="1">
      <alignment horizontal="left"/>
    </xf>
    <xf numFmtId="0" fontId="12" fillId="13" borderId="0" xfId="2" applyFont="1" applyFill="1" applyAlignment="1">
      <alignment horizontal="right"/>
    </xf>
    <xf numFmtId="0" fontId="12" fillId="13" borderId="29" xfId="2" applyFont="1" applyFill="1" applyBorder="1" applyAlignment="1">
      <alignment horizontal="right"/>
    </xf>
    <xf numFmtId="0" fontId="12" fillId="0" borderId="18" xfId="2" applyFont="1" applyFill="1" applyBorder="1" applyAlignment="1">
      <alignment horizontal="center"/>
    </xf>
    <xf numFmtId="0" fontId="33" fillId="0" borderId="2" xfId="0" applyFont="1" applyBorder="1" applyAlignment="1" applyProtection="1">
      <alignment horizontal="center" wrapText="1"/>
      <protection locked="0"/>
    </xf>
    <xf numFmtId="0" fontId="33" fillId="0" borderId="18" xfId="0" applyFont="1" applyBorder="1" applyAlignment="1" applyProtection="1">
      <alignment horizontal="center" wrapText="1"/>
      <protection locked="0"/>
    </xf>
    <xf numFmtId="0" fontId="33" fillId="0" borderId="3" xfId="0" applyFont="1" applyBorder="1" applyAlignment="1" applyProtection="1">
      <alignment horizontal="center" wrapText="1"/>
      <protection locked="0"/>
    </xf>
  </cellXfs>
  <cellStyles count="5">
    <cellStyle name="Comma 2" xfId="4"/>
    <cellStyle name="Good" xfId="1" builtinId="26"/>
    <cellStyle name="Hyperlink" xfId="3" builtinId="8"/>
    <cellStyle name="Normal" xfId="0" builtinId="0"/>
    <cellStyle name="Normal 2" xfId="2"/>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600075</xdr:colOff>
      <xdr:row>0</xdr:row>
      <xdr:rowOff>0</xdr:rowOff>
    </xdr:from>
    <xdr:to>
      <xdr:col>19</xdr:col>
      <xdr:colOff>333375</xdr:colOff>
      <xdr:row>39</xdr:row>
      <xdr:rowOff>114300</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475" y="0"/>
          <a:ext cx="5829300" cy="754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9</xdr:col>
      <xdr:colOff>342900</xdr:colOff>
      <xdr:row>39</xdr:row>
      <xdr:rowOff>114300</xdr:rowOff>
    </xdr:to>
    <xdr:pic>
      <xdr:nvPicPr>
        <xdr:cNvPr id="8" name="Pictur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829300" cy="754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46D22F9-4CB1-4CAF-9C55-FA919C5B4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yann.gibson@umwestern.edu" TargetMode="External"/><Relationship Id="rId2" Type="http://schemas.openxmlformats.org/officeDocument/2006/relationships/hyperlink" Target="mailto:anneliese.ripley@umwerstern.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karen.throckmorton@umwester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H32" sqref="H32:I32"/>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0</v>
      </c>
      <c r="B1" s="48"/>
      <c r="C1" s="48"/>
    </row>
    <row r="3" spans="1:8" x14ac:dyDescent="0.25">
      <c r="A3" s="247" t="s">
        <v>1</v>
      </c>
      <c r="B3" s="247"/>
      <c r="C3" s="247"/>
      <c r="D3" s="247"/>
      <c r="E3" s="247"/>
      <c r="F3" s="247"/>
      <c r="G3" s="247"/>
      <c r="H3" s="247"/>
    </row>
    <row r="5" spans="1:8" x14ac:dyDescent="0.25">
      <c r="A5" s="247" t="s">
        <v>2</v>
      </c>
      <c r="B5" s="247"/>
      <c r="C5" s="247"/>
      <c r="D5" s="247"/>
    </row>
    <row r="6" spans="1:8" x14ac:dyDescent="0.25">
      <c r="A6" s="247" t="s">
        <v>3</v>
      </c>
      <c r="B6" s="247"/>
      <c r="C6" s="247"/>
    </row>
    <row r="7" spans="1:8" x14ac:dyDescent="0.25">
      <c r="A7" s="247" t="s">
        <v>4</v>
      </c>
      <c r="B7" s="247"/>
      <c r="C7" s="247"/>
    </row>
    <row r="9" spans="1:8" x14ac:dyDescent="0.25">
      <c r="A9" s="247" t="s">
        <v>5</v>
      </c>
      <c r="B9" s="247"/>
      <c r="C9" s="247"/>
      <c r="D9" s="247"/>
    </row>
    <row r="11" spans="1:8" ht="15.75" thickBot="1" x14ac:dyDescent="0.3"/>
    <row r="12" spans="1:8" ht="15.75" thickBot="1" x14ac:dyDescent="0.3">
      <c r="A12" s="17" t="s">
        <v>6</v>
      </c>
      <c r="B12" s="243" t="s">
        <v>238</v>
      </c>
      <c r="C12" s="244"/>
      <c r="D12" s="244"/>
      <c r="E12" s="245"/>
      <c r="G12" s="1" t="s">
        <v>7</v>
      </c>
      <c r="H12" s="21" t="s">
        <v>239</v>
      </c>
    </row>
    <row r="15" spans="1:8" ht="15.75" x14ac:dyDescent="0.25">
      <c r="A15" s="246" t="s">
        <v>8</v>
      </c>
      <c r="B15" s="246"/>
      <c r="C15" s="246"/>
      <c r="D15" s="246"/>
      <c r="E15" s="246"/>
    </row>
    <row r="16" spans="1:8" ht="15.75" thickBot="1" x14ac:dyDescent="0.3"/>
    <row r="17" spans="1:17" ht="15.75" thickBot="1" x14ac:dyDescent="0.3">
      <c r="A17" s="1" t="s">
        <v>9</v>
      </c>
      <c r="B17" s="240" t="s">
        <v>240</v>
      </c>
      <c r="C17" s="241"/>
      <c r="D17" s="241"/>
      <c r="E17" s="241"/>
      <c r="F17" s="241"/>
      <c r="G17" s="241"/>
      <c r="H17" s="241"/>
      <c r="I17" s="242"/>
      <c r="K17" s="1" t="s">
        <v>10</v>
      </c>
      <c r="L17" s="240" t="s">
        <v>241</v>
      </c>
      <c r="M17" s="241"/>
      <c r="N17" s="241"/>
      <c r="O17" s="241"/>
      <c r="P17" s="241"/>
      <c r="Q17" s="242"/>
    </row>
    <row r="18" spans="1:17" ht="15.75" thickBot="1" x14ac:dyDescent="0.3"/>
    <row r="19" spans="1:17" x14ac:dyDescent="0.25">
      <c r="A19" s="1" t="s">
        <v>11</v>
      </c>
      <c r="B19" s="249" t="s">
        <v>242</v>
      </c>
      <c r="C19" s="250"/>
      <c r="D19" s="250"/>
      <c r="E19" s="250"/>
      <c r="F19" s="250"/>
      <c r="G19" s="250"/>
      <c r="H19" s="250"/>
      <c r="I19" s="251"/>
    </row>
    <row r="20" spans="1:17" ht="15.75" thickBot="1" x14ac:dyDescent="0.3">
      <c r="B20" s="252"/>
      <c r="C20" s="253"/>
      <c r="D20" s="253"/>
      <c r="E20" s="253"/>
      <c r="F20" s="253"/>
      <c r="G20" s="253"/>
      <c r="H20" s="253"/>
      <c r="I20" s="254"/>
    </row>
    <row r="21" spans="1:17" ht="15.75" thickBot="1" x14ac:dyDescent="0.3"/>
    <row r="22" spans="1:17" ht="15.75" thickBot="1" x14ac:dyDescent="0.3">
      <c r="A22" s="1" t="s">
        <v>12</v>
      </c>
      <c r="B22" s="240" t="s">
        <v>243</v>
      </c>
      <c r="C22" s="241"/>
      <c r="D22" s="241"/>
      <c r="E22" s="241"/>
      <c r="F22" s="241"/>
      <c r="G22" s="241"/>
      <c r="H22" s="241"/>
      <c r="I22" s="242"/>
      <c r="K22" s="1" t="s">
        <v>13</v>
      </c>
      <c r="L22" s="240" t="s">
        <v>244</v>
      </c>
      <c r="M22" s="242"/>
      <c r="N22" s="19"/>
      <c r="O22" s="20" t="s">
        <v>14</v>
      </c>
      <c r="P22" s="240">
        <v>59725</v>
      </c>
      <c r="Q22" s="242"/>
    </row>
    <row r="23" spans="1:17" ht="15.75" thickBot="1" x14ac:dyDescent="0.3"/>
    <row r="24" spans="1:17" ht="15.75" thickBot="1" x14ac:dyDescent="0.3">
      <c r="A24" s="1" t="s">
        <v>15</v>
      </c>
      <c r="B24" s="240" t="s">
        <v>245</v>
      </c>
      <c r="C24" s="242"/>
      <c r="D24" s="22" t="s">
        <v>16</v>
      </c>
      <c r="E24" s="21"/>
      <c r="G24" s="1" t="s">
        <v>17</v>
      </c>
      <c r="H24" s="240" t="s">
        <v>246</v>
      </c>
      <c r="I24" s="242"/>
      <c r="K24" s="1" t="s">
        <v>18</v>
      </c>
      <c r="L24" s="248" t="s">
        <v>247</v>
      </c>
      <c r="M24" s="241"/>
      <c r="N24" s="242"/>
    </row>
    <row r="28" spans="1:17" ht="15.75" x14ac:dyDescent="0.25">
      <c r="A28" s="246" t="s">
        <v>19</v>
      </c>
      <c r="B28" s="246"/>
    </row>
    <row r="29" spans="1:17" ht="15.75" thickBot="1" x14ac:dyDescent="0.3"/>
    <row r="30" spans="1:17" ht="15.75" thickBot="1" x14ac:dyDescent="0.3">
      <c r="A30" s="1" t="s">
        <v>9</v>
      </c>
      <c r="B30" s="240" t="s">
        <v>248</v>
      </c>
      <c r="C30" s="241"/>
      <c r="D30" s="241"/>
      <c r="E30" s="241"/>
      <c r="F30" s="241"/>
      <c r="G30" s="241"/>
      <c r="H30" s="241"/>
      <c r="I30" s="242"/>
      <c r="K30" s="1" t="s">
        <v>10</v>
      </c>
      <c r="L30" s="240" t="s">
        <v>249</v>
      </c>
      <c r="M30" s="241"/>
      <c r="N30" s="241"/>
      <c r="O30" s="241"/>
      <c r="P30" s="241"/>
      <c r="Q30" s="242"/>
    </row>
    <row r="31" spans="1:17" ht="15.75" thickBot="1" x14ac:dyDescent="0.3"/>
    <row r="32" spans="1:17" ht="15.75" thickBot="1" x14ac:dyDescent="0.3">
      <c r="A32" s="1" t="s">
        <v>15</v>
      </c>
      <c r="B32" s="240" t="s">
        <v>254</v>
      </c>
      <c r="C32" s="242"/>
      <c r="D32" s="22" t="s">
        <v>16</v>
      </c>
      <c r="E32" s="21"/>
      <c r="G32" s="1" t="s">
        <v>17</v>
      </c>
      <c r="H32" s="240" t="s">
        <v>256</v>
      </c>
      <c r="I32" s="242"/>
      <c r="K32" s="1" t="s">
        <v>18</v>
      </c>
      <c r="L32" s="248" t="s">
        <v>255</v>
      </c>
      <c r="M32" s="241"/>
      <c r="N32" s="242"/>
    </row>
    <row r="36" spans="1:17" ht="15.75" x14ac:dyDescent="0.25">
      <c r="A36" s="29" t="s">
        <v>20</v>
      </c>
      <c r="B36" s="29"/>
      <c r="C36" s="29"/>
      <c r="D36" s="29"/>
    </row>
    <row r="37" spans="1:17" ht="15.75" thickBot="1" x14ac:dyDescent="0.3"/>
    <row r="38" spans="1:17" ht="15.75" thickBot="1" x14ac:dyDescent="0.3">
      <c r="A38" s="1" t="s">
        <v>9</v>
      </c>
      <c r="B38" s="240" t="s">
        <v>250</v>
      </c>
      <c r="C38" s="241"/>
      <c r="D38" s="241"/>
      <c r="E38" s="241"/>
      <c r="F38" s="241"/>
      <c r="G38" s="241"/>
      <c r="H38" s="241"/>
      <c r="I38" s="242"/>
      <c r="K38" s="1" t="s">
        <v>10</v>
      </c>
      <c r="L38" s="240" t="s">
        <v>251</v>
      </c>
      <c r="M38" s="241"/>
      <c r="N38" s="241"/>
      <c r="O38" s="241"/>
      <c r="P38" s="241"/>
      <c r="Q38" s="242"/>
    </row>
    <row r="39" spans="1:17" ht="15.75" thickBot="1" x14ac:dyDescent="0.3"/>
    <row r="40" spans="1:17" ht="15.75" thickBot="1" x14ac:dyDescent="0.3">
      <c r="A40" s="1" t="s">
        <v>15</v>
      </c>
      <c r="B40" s="240" t="s">
        <v>253</v>
      </c>
      <c r="C40" s="242"/>
      <c r="D40" s="22" t="s">
        <v>16</v>
      </c>
      <c r="E40" s="21"/>
      <c r="G40" s="1" t="s">
        <v>17</v>
      </c>
      <c r="H40" s="240" t="s">
        <v>246</v>
      </c>
      <c r="I40" s="242"/>
      <c r="K40" s="1" t="s">
        <v>18</v>
      </c>
      <c r="L40" s="248" t="s">
        <v>252</v>
      </c>
      <c r="M40" s="241"/>
      <c r="N40" s="242"/>
    </row>
    <row r="44" spans="1:17" ht="15.75" x14ac:dyDescent="0.25">
      <c r="A44" s="246" t="s">
        <v>21</v>
      </c>
      <c r="B44" s="246"/>
      <c r="C44" s="246"/>
      <c r="D44" s="246"/>
      <c r="E44" s="246"/>
      <c r="F44" s="246"/>
    </row>
    <row r="46" spans="1:17" x14ac:dyDescent="0.25">
      <c r="A46" s="247" t="s">
        <v>22</v>
      </c>
      <c r="B46" s="247"/>
      <c r="C46" s="247"/>
      <c r="D46" s="247"/>
      <c r="E46" s="247"/>
      <c r="F46" s="247"/>
      <c r="G46" s="247"/>
      <c r="H46" s="247"/>
      <c r="I46" s="247"/>
      <c r="J46" s="247"/>
      <c r="K46" s="247"/>
      <c r="L46" s="247"/>
    </row>
    <row r="47" spans="1:17" x14ac:dyDescent="0.25">
      <c r="A47" s="181"/>
      <c r="C47" s="181"/>
      <c r="D47" s="181"/>
      <c r="E47" s="181"/>
      <c r="F47" s="181"/>
      <c r="G47" s="181"/>
      <c r="H47" s="181"/>
    </row>
    <row r="48" spans="1:17" ht="15.75" thickBot="1" x14ac:dyDescent="0.3">
      <c r="B48" s="1" t="s">
        <v>23</v>
      </c>
      <c r="C48" s="18"/>
      <c r="D48" s="18"/>
      <c r="F48" s="1" t="s">
        <v>24</v>
      </c>
      <c r="J48" s="1" t="s">
        <v>25</v>
      </c>
    </row>
    <row r="49" spans="1:13" ht="15.75" thickBot="1" x14ac:dyDescent="0.3">
      <c r="A49" s="3">
        <v>1</v>
      </c>
      <c r="B49" s="240"/>
      <c r="C49" s="241"/>
      <c r="D49" s="242"/>
      <c r="F49" s="240"/>
      <c r="G49" s="241"/>
      <c r="H49" s="242"/>
      <c r="J49" s="240"/>
      <c r="K49" s="241"/>
      <c r="L49" s="241"/>
      <c r="M49" s="242"/>
    </row>
    <row r="50" spans="1:13" ht="15.75" thickBot="1" x14ac:dyDescent="0.3">
      <c r="A50" s="3">
        <v>2</v>
      </c>
      <c r="B50" s="240"/>
      <c r="C50" s="241"/>
      <c r="D50" s="242"/>
      <c r="F50" s="240"/>
      <c r="G50" s="241"/>
      <c r="H50" s="242"/>
      <c r="J50" s="240"/>
      <c r="K50" s="241"/>
      <c r="L50" s="241"/>
      <c r="M50" s="242"/>
    </row>
    <row r="51" spans="1:13" ht="15.75" thickBot="1" x14ac:dyDescent="0.3">
      <c r="A51" s="3">
        <v>3</v>
      </c>
      <c r="B51" s="240"/>
      <c r="C51" s="241"/>
      <c r="D51" s="242"/>
      <c r="F51" s="240"/>
      <c r="G51" s="241"/>
      <c r="H51" s="242"/>
      <c r="J51" s="240"/>
      <c r="K51" s="241"/>
      <c r="L51" s="241"/>
      <c r="M51" s="242"/>
    </row>
    <row r="52" spans="1:13" ht="15.75" thickBot="1" x14ac:dyDescent="0.3">
      <c r="A52" s="3">
        <v>4</v>
      </c>
      <c r="B52" s="240"/>
      <c r="C52" s="241"/>
      <c r="D52" s="242"/>
      <c r="F52" s="240"/>
      <c r="G52" s="241"/>
      <c r="H52" s="242"/>
      <c r="J52" s="240"/>
      <c r="K52" s="241"/>
      <c r="L52" s="241"/>
      <c r="M52" s="242"/>
    </row>
    <row r="53" spans="1:13" ht="15.75" thickBot="1" x14ac:dyDescent="0.3">
      <c r="A53" s="3">
        <v>5</v>
      </c>
      <c r="B53" s="240"/>
      <c r="C53" s="241"/>
      <c r="D53" s="242"/>
      <c r="F53" s="240"/>
      <c r="G53" s="241"/>
      <c r="H53" s="242"/>
      <c r="J53" s="240"/>
      <c r="K53" s="241"/>
      <c r="L53" s="241"/>
      <c r="M53" s="242"/>
    </row>
    <row r="54" spans="1:13" ht="15.75" thickBot="1" x14ac:dyDescent="0.3">
      <c r="A54" s="3">
        <v>6</v>
      </c>
      <c r="B54" s="240"/>
      <c r="C54" s="241"/>
      <c r="D54" s="242"/>
      <c r="F54" s="240"/>
      <c r="G54" s="241"/>
      <c r="H54" s="242"/>
      <c r="J54" s="240"/>
      <c r="K54" s="241"/>
      <c r="L54" s="241"/>
      <c r="M54" s="242"/>
    </row>
    <row r="55" spans="1:13" ht="15.75" thickBot="1" x14ac:dyDescent="0.3">
      <c r="A55" s="3">
        <v>7</v>
      </c>
      <c r="B55" s="240"/>
      <c r="C55" s="241"/>
      <c r="D55" s="242"/>
      <c r="F55" s="240"/>
      <c r="G55" s="241"/>
      <c r="H55" s="242"/>
      <c r="J55" s="240"/>
      <c r="K55" s="241"/>
      <c r="L55" s="241"/>
      <c r="M55" s="242"/>
    </row>
    <row r="56" spans="1:13" ht="15.75" thickBot="1" x14ac:dyDescent="0.3">
      <c r="A56" s="3">
        <v>8</v>
      </c>
      <c r="B56" s="240"/>
      <c r="C56" s="241"/>
      <c r="D56" s="242"/>
      <c r="F56" s="240"/>
      <c r="G56" s="241"/>
      <c r="H56" s="242"/>
      <c r="J56" s="240"/>
      <c r="K56" s="241"/>
      <c r="L56" s="241"/>
      <c r="M56" s="242"/>
    </row>
  </sheetData>
  <customSheetViews>
    <customSheetView guid="{08C97B7F-67EE-4463-AA3D-5024C5CFCC42}" topLeftCell="A28">
      <selection activeCell="J12" sqref="J12"/>
      <pageMargins left="0" right="0" top="0" bottom="0" header="0" footer="0"/>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40" r:id="rId3"/>
    <hyperlink ref="L32"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55"/>
  <sheetViews>
    <sheetView zoomScaleNormal="100" workbookViewId="0">
      <selection activeCell="A19" sqref="A19:Y25"/>
    </sheetView>
  </sheetViews>
  <sheetFormatPr defaultRowHeight="15" x14ac:dyDescent="0.25"/>
  <cols>
    <col min="9" max="9" width="11.42578125" customWidth="1"/>
  </cols>
  <sheetData>
    <row r="2" spans="1:25" ht="19.5" thickBot="1" x14ac:dyDescent="0.35">
      <c r="A2" s="270" t="s">
        <v>26</v>
      </c>
      <c r="B2" s="270"/>
      <c r="C2" s="270"/>
      <c r="D2" s="270"/>
      <c r="E2" s="270"/>
      <c r="F2" s="270"/>
    </row>
    <row r="3" spans="1:25" x14ac:dyDescent="0.25">
      <c r="A3" s="258" t="s">
        <v>271</v>
      </c>
      <c r="B3" s="259"/>
      <c r="C3" s="259"/>
      <c r="D3" s="259"/>
      <c r="E3" s="259"/>
      <c r="F3" s="259"/>
      <c r="G3" s="259"/>
      <c r="H3" s="259"/>
      <c r="I3" s="259"/>
      <c r="J3" s="259"/>
      <c r="K3" s="259"/>
      <c r="L3" s="259"/>
      <c r="M3" s="259"/>
      <c r="N3" s="259"/>
      <c r="O3" s="259"/>
      <c r="P3" s="259"/>
      <c r="Q3" s="259"/>
      <c r="R3" s="259"/>
      <c r="S3" s="259"/>
      <c r="T3" s="259"/>
      <c r="U3" s="259"/>
      <c r="V3" s="259"/>
      <c r="W3" s="259"/>
      <c r="X3" s="259"/>
      <c r="Y3" s="260"/>
    </row>
    <row r="4" spans="1:25" x14ac:dyDescent="0.25">
      <c r="A4" s="261"/>
      <c r="B4" s="262"/>
      <c r="C4" s="262"/>
      <c r="D4" s="262"/>
      <c r="E4" s="262"/>
      <c r="F4" s="262"/>
      <c r="G4" s="262"/>
      <c r="H4" s="262"/>
      <c r="I4" s="262"/>
      <c r="J4" s="262"/>
      <c r="K4" s="262"/>
      <c r="L4" s="262"/>
      <c r="M4" s="262"/>
      <c r="N4" s="262"/>
      <c r="O4" s="262"/>
      <c r="P4" s="262"/>
      <c r="Q4" s="262"/>
      <c r="R4" s="262"/>
      <c r="S4" s="262"/>
      <c r="T4" s="262"/>
      <c r="U4" s="262"/>
      <c r="V4" s="262"/>
      <c r="W4" s="262"/>
      <c r="X4" s="262"/>
      <c r="Y4" s="263"/>
    </row>
    <row r="5" spans="1:25" x14ac:dyDescent="0.25">
      <c r="A5" s="261"/>
      <c r="B5" s="262"/>
      <c r="C5" s="262"/>
      <c r="D5" s="262"/>
      <c r="E5" s="262"/>
      <c r="F5" s="262"/>
      <c r="G5" s="262"/>
      <c r="H5" s="262"/>
      <c r="I5" s="262"/>
      <c r="J5" s="262"/>
      <c r="K5" s="262"/>
      <c r="L5" s="262"/>
      <c r="M5" s="262"/>
      <c r="N5" s="262"/>
      <c r="O5" s="262"/>
      <c r="P5" s="262"/>
      <c r="Q5" s="262"/>
      <c r="R5" s="262"/>
      <c r="S5" s="262"/>
      <c r="T5" s="262"/>
      <c r="U5" s="262"/>
      <c r="V5" s="262"/>
      <c r="W5" s="262"/>
      <c r="X5" s="262"/>
      <c r="Y5" s="263"/>
    </row>
    <row r="6" spans="1:25" x14ac:dyDescent="0.25">
      <c r="A6" s="261"/>
      <c r="B6" s="262"/>
      <c r="C6" s="262"/>
      <c r="D6" s="262"/>
      <c r="E6" s="262"/>
      <c r="F6" s="262"/>
      <c r="G6" s="262"/>
      <c r="H6" s="262"/>
      <c r="I6" s="262"/>
      <c r="J6" s="262"/>
      <c r="K6" s="262"/>
      <c r="L6" s="262"/>
      <c r="M6" s="262"/>
      <c r="N6" s="262"/>
      <c r="O6" s="262"/>
      <c r="P6" s="262"/>
      <c r="Q6" s="262"/>
      <c r="R6" s="262"/>
      <c r="S6" s="262"/>
      <c r="T6" s="262"/>
      <c r="U6" s="262"/>
      <c r="V6" s="262"/>
      <c r="W6" s="262"/>
      <c r="X6" s="262"/>
      <c r="Y6" s="263"/>
    </row>
    <row r="7" spans="1:25" x14ac:dyDescent="0.25">
      <c r="A7" s="261"/>
      <c r="B7" s="262"/>
      <c r="C7" s="262"/>
      <c r="D7" s="262"/>
      <c r="E7" s="262"/>
      <c r="F7" s="262"/>
      <c r="G7" s="262"/>
      <c r="H7" s="262"/>
      <c r="I7" s="262"/>
      <c r="J7" s="262"/>
      <c r="K7" s="262"/>
      <c r="L7" s="262"/>
      <c r="M7" s="262"/>
      <c r="N7" s="262"/>
      <c r="O7" s="262"/>
      <c r="P7" s="262"/>
      <c r="Q7" s="262"/>
      <c r="R7" s="262"/>
      <c r="S7" s="262"/>
      <c r="T7" s="262"/>
      <c r="U7" s="262"/>
      <c r="V7" s="262"/>
      <c r="W7" s="262"/>
      <c r="X7" s="262"/>
      <c r="Y7" s="263"/>
    </row>
    <row r="8" spans="1:25" x14ac:dyDescent="0.25">
      <c r="A8" s="261"/>
      <c r="B8" s="262"/>
      <c r="C8" s="262"/>
      <c r="D8" s="262"/>
      <c r="E8" s="262"/>
      <c r="F8" s="262"/>
      <c r="G8" s="262"/>
      <c r="H8" s="262"/>
      <c r="I8" s="262"/>
      <c r="J8" s="262"/>
      <c r="K8" s="262"/>
      <c r="L8" s="262"/>
      <c r="M8" s="262"/>
      <c r="N8" s="262"/>
      <c r="O8" s="262"/>
      <c r="P8" s="262"/>
      <c r="Q8" s="262"/>
      <c r="R8" s="262"/>
      <c r="S8" s="262"/>
      <c r="T8" s="262"/>
      <c r="U8" s="262"/>
      <c r="V8" s="262"/>
      <c r="W8" s="262"/>
      <c r="X8" s="262"/>
      <c r="Y8" s="263"/>
    </row>
    <row r="9" spans="1:25" x14ac:dyDescent="0.25">
      <c r="A9" s="261"/>
      <c r="B9" s="262"/>
      <c r="C9" s="262"/>
      <c r="D9" s="262"/>
      <c r="E9" s="262"/>
      <c r="F9" s="262"/>
      <c r="G9" s="262"/>
      <c r="H9" s="262"/>
      <c r="I9" s="262"/>
      <c r="J9" s="262"/>
      <c r="K9" s="262"/>
      <c r="L9" s="262"/>
      <c r="M9" s="262"/>
      <c r="N9" s="262"/>
      <c r="O9" s="262"/>
      <c r="P9" s="262"/>
      <c r="Q9" s="262"/>
      <c r="R9" s="262"/>
      <c r="S9" s="262"/>
      <c r="T9" s="262"/>
      <c r="U9" s="262"/>
      <c r="V9" s="262"/>
      <c r="W9" s="262"/>
      <c r="X9" s="262"/>
      <c r="Y9" s="263"/>
    </row>
    <row r="10" spans="1:25"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3"/>
    </row>
    <row r="11" spans="1:25"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3"/>
    </row>
    <row r="12" spans="1:25"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3"/>
    </row>
    <row r="13" spans="1:25"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3"/>
    </row>
    <row r="14" spans="1:25" x14ac:dyDescent="0.25">
      <c r="A14" s="261"/>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3"/>
    </row>
    <row r="15" spans="1:25" x14ac:dyDescent="0.25">
      <c r="A15" s="261"/>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3"/>
    </row>
    <row r="16" spans="1:25" ht="15.75" thickBot="1" x14ac:dyDescent="0.3">
      <c r="A16" s="264"/>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6"/>
    </row>
    <row r="18" spans="1:25" ht="15.75" thickBot="1" x14ac:dyDescent="0.3">
      <c r="A18" s="255" t="s">
        <v>27</v>
      </c>
      <c r="B18" s="255"/>
      <c r="C18" s="255"/>
      <c r="D18" s="255"/>
    </row>
    <row r="19" spans="1:25" x14ac:dyDescent="0.25">
      <c r="A19" s="258" t="s">
        <v>272</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60"/>
    </row>
    <row r="20" spans="1:25" x14ac:dyDescent="0.2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3"/>
    </row>
    <row r="21" spans="1:25" x14ac:dyDescent="0.25">
      <c r="A21" s="26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3"/>
    </row>
    <row r="22" spans="1:25" x14ac:dyDescent="0.25">
      <c r="A22" s="26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3"/>
    </row>
    <row r="23" spans="1:25" x14ac:dyDescent="0.25">
      <c r="A23" s="26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3"/>
    </row>
    <row r="24" spans="1:25" x14ac:dyDescent="0.25">
      <c r="A24" s="26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3"/>
    </row>
    <row r="25" spans="1:25" ht="18" customHeight="1" thickBot="1" x14ac:dyDescent="0.3">
      <c r="A25" s="264"/>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6"/>
    </row>
    <row r="27" spans="1:25" ht="15.75" thickBot="1" x14ac:dyDescent="0.3">
      <c r="A27" s="255" t="s">
        <v>28</v>
      </c>
      <c r="B27" s="255"/>
      <c r="C27" s="255"/>
      <c r="D27" s="255"/>
      <c r="E27" s="255"/>
      <c r="F27" s="255"/>
      <c r="G27" s="255"/>
      <c r="H27" s="255"/>
    </row>
    <row r="28" spans="1:25" ht="15.75" thickBot="1" x14ac:dyDescent="0.3">
      <c r="A28" s="267" t="s">
        <v>270</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9"/>
    </row>
    <row r="30" spans="1:25" ht="15.75" thickBot="1" x14ac:dyDescent="0.3">
      <c r="A30" s="255" t="s">
        <v>29</v>
      </c>
      <c r="B30" s="255"/>
      <c r="C30" s="255"/>
      <c r="E30" s="255" t="s">
        <v>30</v>
      </c>
      <c r="F30" s="255"/>
      <c r="G30" s="255"/>
    </row>
    <row r="31" spans="1:25" ht="15.75" thickBot="1" x14ac:dyDescent="0.3">
      <c r="A31" s="256" t="s">
        <v>232</v>
      </c>
      <c r="B31" s="257"/>
      <c r="E31" s="256" t="s">
        <v>236</v>
      </c>
      <c r="F31" s="257"/>
    </row>
    <row r="33" spans="1:25"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5" spans="1:25" ht="19.5" thickBot="1" x14ac:dyDescent="0.35">
      <c r="A35" s="270" t="s">
        <v>31</v>
      </c>
      <c r="B35" s="270"/>
      <c r="C35" s="270"/>
      <c r="D35" s="270"/>
      <c r="E35" s="270"/>
      <c r="F35" s="270"/>
    </row>
    <row r="36" spans="1:25" x14ac:dyDescent="0.25">
      <c r="A36" s="258" t="s">
        <v>268</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60"/>
    </row>
    <row r="37" spans="1:25" x14ac:dyDescent="0.25">
      <c r="A37" s="261"/>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3"/>
    </row>
    <row r="38" spans="1:25" x14ac:dyDescent="0.25">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3"/>
    </row>
    <row r="39" spans="1:25" x14ac:dyDescent="0.25">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3"/>
    </row>
    <row r="40" spans="1:25" x14ac:dyDescent="0.25">
      <c r="A40" s="26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3"/>
    </row>
    <row r="41" spans="1:25" x14ac:dyDescent="0.25">
      <c r="A41" s="261"/>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3"/>
    </row>
    <row r="42" spans="1:25" x14ac:dyDescent="0.25">
      <c r="A42" s="261"/>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3"/>
    </row>
    <row r="43" spans="1:25" x14ac:dyDescent="0.25">
      <c r="A43" s="261"/>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3"/>
    </row>
    <row r="44" spans="1:25" x14ac:dyDescent="0.25">
      <c r="A44" s="261"/>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3"/>
    </row>
    <row r="45" spans="1:25" x14ac:dyDescent="0.25">
      <c r="A45" s="2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3"/>
    </row>
    <row r="46" spans="1:25" x14ac:dyDescent="0.25">
      <c r="A46" s="261"/>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3"/>
    </row>
    <row r="47" spans="1:25" x14ac:dyDescent="0.25">
      <c r="A47" s="261"/>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3"/>
    </row>
    <row r="48" spans="1:25" x14ac:dyDescent="0.25">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3"/>
    </row>
    <row r="49" spans="1:25" ht="15.75" thickBot="1" x14ac:dyDescent="0.3">
      <c r="A49" s="264"/>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6"/>
    </row>
    <row r="51" spans="1:25" ht="15.75" thickBot="1" x14ac:dyDescent="0.3">
      <c r="A51" s="255" t="s">
        <v>27</v>
      </c>
      <c r="B51" s="255"/>
      <c r="C51" s="255"/>
      <c r="D51" s="255"/>
    </row>
    <row r="52" spans="1:25" x14ac:dyDescent="0.25">
      <c r="A52" s="258" t="s">
        <v>269</v>
      </c>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60"/>
    </row>
    <row r="53" spans="1:25" x14ac:dyDescent="0.25">
      <c r="A53" s="261"/>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3"/>
    </row>
    <row r="54" spans="1:25" x14ac:dyDescent="0.25">
      <c r="A54" s="261"/>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3"/>
    </row>
    <row r="55" spans="1:25" x14ac:dyDescent="0.25">
      <c r="A55" s="261"/>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3"/>
    </row>
    <row r="56" spans="1:25" x14ac:dyDescent="0.25">
      <c r="A56" s="261"/>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3"/>
    </row>
    <row r="57" spans="1:25" x14ac:dyDescent="0.25">
      <c r="A57" s="261"/>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3"/>
    </row>
    <row r="58" spans="1:25" ht="15.75" thickBot="1" x14ac:dyDescent="0.3">
      <c r="A58" s="264"/>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6"/>
    </row>
    <row r="60" spans="1:25" ht="15.75" thickBot="1" x14ac:dyDescent="0.3">
      <c r="A60" s="255" t="s">
        <v>28</v>
      </c>
      <c r="B60" s="255"/>
      <c r="C60" s="255"/>
      <c r="D60" s="255"/>
      <c r="E60" s="255"/>
      <c r="F60" s="255"/>
      <c r="G60" s="255"/>
      <c r="H60" s="255"/>
    </row>
    <row r="61" spans="1:25" ht="15.75" thickBot="1" x14ac:dyDescent="0.3">
      <c r="A61" s="267" t="s">
        <v>257</v>
      </c>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9"/>
    </row>
    <row r="63" spans="1:25" ht="15.75" thickBot="1" x14ac:dyDescent="0.3">
      <c r="A63" s="255" t="s">
        <v>29</v>
      </c>
      <c r="B63" s="255"/>
      <c r="C63" s="255"/>
      <c r="E63" s="255" t="s">
        <v>30</v>
      </c>
      <c r="F63" s="255"/>
      <c r="G63" s="255"/>
    </row>
    <row r="64" spans="1:25" ht="15.75" thickBot="1" x14ac:dyDescent="0.3">
      <c r="A64" s="256" t="s">
        <v>232</v>
      </c>
      <c r="B64" s="257"/>
      <c r="E64" s="256" t="s">
        <v>234</v>
      </c>
      <c r="F64" s="257"/>
    </row>
    <row r="66" spans="1:2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8" spans="1:25" ht="19.5" thickBot="1" x14ac:dyDescent="0.35">
      <c r="A68" s="270" t="s">
        <v>32</v>
      </c>
      <c r="B68" s="270"/>
      <c r="C68" s="270"/>
      <c r="D68" s="270"/>
      <c r="E68" s="270"/>
      <c r="F68" s="270"/>
    </row>
    <row r="69" spans="1:25" x14ac:dyDescent="0.25">
      <c r="A69" s="258"/>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60"/>
    </row>
    <row r="70" spans="1:25" x14ac:dyDescent="0.25">
      <c r="A70" s="261"/>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3"/>
    </row>
    <row r="71" spans="1:25" x14ac:dyDescent="0.25">
      <c r="A71" s="261"/>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3"/>
    </row>
    <row r="72" spans="1:25" x14ac:dyDescent="0.25">
      <c r="A72" s="261"/>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3"/>
    </row>
    <row r="73" spans="1:25" x14ac:dyDescent="0.25">
      <c r="A73" s="261"/>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3"/>
    </row>
    <row r="74" spans="1:25" x14ac:dyDescent="0.25">
      <c r="A74" s="261"/>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3"/>
    </row>
    <row r="75" spans="1:25" x14ac:dyDescent="0.25">
      <c r="A75" s="261"/>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3"/>
    </row>
    <row r="76" spans="1:25" x14ac:dyDescent="0.25">
      <c r="A76" s="261"/>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3"/>
    </row>
    <row r="77" spans="1:25" x14ac:dyDescent="0.25">
      <c r="A77" s="261"/>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3"/>
    </row>
    <row r="78" spans="1:25" x14ac:dyDescent="0.25">
      <c r="A78" s="261"/>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3"/>
    </row>
    <row r="79" spans="1:25" x14ac:dyDescent="0.25">
      <c r="A79" s="261"/>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3"/>
    </row>
    <row r="80" spans="1:25" x14ac:dyDescent="0.25">
      <c r="A80" s="261"/>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3"/>
    </row>
    <row r="81" spans="1:25" x14ac:dyDescent="0.25">
      <c r="A81" s="261"/>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3"/>
    </row>
    <row r="82" spans="1:25" ht="15.75" thickBot="1" x14ac:dyDescent="0.3">
      <c r="A82" s="264"/>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6"/>
    </row>
    <row r="84" spans="1:25" ht="15.75" thickBot="1" x14ac:dyDescent="0.3">
      <c r="A84" s="255" t="s">
        <v>27</v>
      </c>
      <c r="B84" s="255"/>
      <c r="C84" s="255"/>
      <c r="D84" s="255"/>
    </row>
    <row r="85" spans="1:25" x14ac:dyDescent="0.25">
      <c r="A85" s="258"/>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60"/>
    </row>
    <row r="86" spans="1:25" x14ac:dyDescent="0.25">
      <c r="A86" s="261"/>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3"/>
    </row>
    <row r="87" spans="1:25" x14ac:dyDescent="0.25">
      <c r="A87" s="261"/>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3"/>
    </row>
    <row r="88" spans="1:25" x14ac:dyDescent="0.25">
      <c r="A88" s="261"/>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3"/>
    </row>
    <row r="89" spans="1:25" x14ac:dyDescent="0.25">
      <c r="A89" s="261"/>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3"/>
    </row>
    <row r="90" spans="1:25" x14ac:dyDescent="0.25">
      <c r="A90" s="261"/>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3"/>
    </row>
    <row r="91" spans="1:25" ht="15.75" thickBot="1" x14ac:dyDescent="0.3">
      <c r="A91" s="264"/>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6"/>
    </row>
    <row r="93" spans="1:25" ht="15.75" thickBot="1" x14ac:dyDescent="0.3">
      <c r="A93" s="255" t="s">
        <v>28</v>
      </c>
      <c r="B93" s="255"/>
      <c r="C93" s="255"/>
      <c r="D93" s="255"/>
      <c r="E93" s="255"/>
      <c r="F93" s="255"/>
      <c r="G93" s="255"/>
      <c r="H93" s="255"/>
    </row>
    <row r="94" spans="1:25" ht="15.75" thickBot="1" x14ac:dyDescent="0.3">
      <c r="A94" s="267"/>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9"/>
    </row>
    <row r="96" spans="1:25" ht="15.75" thickBot="1" x14ac:dyDescent="0.3">
      <c r="A96" s="255" t="s">
        <v>29</v>
      </c>
      <c r="B96" s="255"/>
      <c r="C96" s="255"/>
      <c r="E96" s="255" t="s">
        <v>30</v>
      </c>
      <c r="F96" s="255"/>
      <c r="G96" s="255"/>
    </row>
    <row r="97" spans="1:25" ht="15.75" thickBot="1" x14ac:dyDescent="0.3">
      <c r="A97" s="256"/>
      <c r="B97" s="257"/>
      <c r="E97" s="256"/>
      <c r="F97" s="257"/>
    </row>
    <row r="99" spans="1:25"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1" spans="1:25" ht="19.5" thickBot="1" x14ac:dyDescent="0.35">
      <c r="A101" s="270" t="s">
        <v>33</v>
      </c>
      <c r="B101" s="270"/>
      <c r="C101" s="270"/>
      <c r="D101" s="270"/>
      <c r="E101" s="270"/>
      <c r="F101" s="270"/>
    </row>
    <row r="102" spans="1:25" x14ac:dyDescent="0.25">
      <c r="A102" s="258"/>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60"/>
    </row>
    <row r="103" spans="1:25" x14ac:dyDescent="0.25">
      <c r="A103" s="261"/>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3"/>
    </row>
    <row r="104" spans="1:25" x14ac:dyDescent="0.25">
      <c r="A104" s="261"/>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3"/>
    </row>
    <row r="105" spans="1:25" x14ac:dyDescent="0.25">
      <c r="A105" s="261"/>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3"/>
    </row>
    <row r="106" spans="1:25" x14ac:dyDescent="0.25">
      <c r="A106" s="261"/>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3"/>
    </row>
    <row r="107" spans="1:25" x14ac:dyDescent="0.25">
      <c r="A107" s="261"/>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3"/>
    </row>
    <row r="108" spans="1:25" x14ac:dyDescent="0.25">
      <c r="A108" s="261"/>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3"/>
    </row>
    <row r="109" spans="1:25" x14ac:dyDescent="0.25">
      <c r="A109" s="261"/>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3"/>
    </row>
    <row r="110" spans="1:25" x14ac:dyDescent="0.25">
      <c r="A110" s="261"/>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3"/>
    </row>
    <row r="111" spans="1:25" x14ac:dyDescent="0.25">
      <c r="A111" s="261"/>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3"/>
    </row>
    <row r="112" spans="1:25" x14ac:dyDescent="0.25">
      <c r="A112" s="261"/>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3"/>
    </row>
    <row r="113" spans="1:25" x14ac:dyDescent="0.25">
      <c r="A113" s="261"/>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3"/>
    </row>
    <row r="114" spans="1:25" x14ac:dyDescent="0.25">
      <c r="A114" s="261"/>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3"/>
    </row>
    <row r="115" spans="1:25" ht="15.75" thickBot="1" x14ac:dyDescent="0.3">
      <c r="A115" s="264"/>
      <c r="B115" s="265"/>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6"/>
    </row>
    <row r="117" spans="1:25" ht="15.75" thickBot="1" x14ac:dyDescent="0.3">
      <c r="A117" s="255" t="s">
        <v>27</v>
      </c>
      <c r="B117" s="255"/>
      <c r="C117" s="255"/>
      <c r="D117" s="255"/>
    </row>
    <row r="118" spans="1:25" x14ac:dyDescent="0.25">
      <c r="A118" s="258"/>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60"/>
    </row>
    <row r="119" spans="1:25" x14ac:dyDescent="0.25">
      <c r="A119" s="261"/>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3"/>
    </row>
    <row r="120" spans="1:25" x14ac:dyDescent="0.25">
      <c r="A120" s="261"/>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3"/>
    </row>
    <row r="121" spans="1:25" x14ac:dyDescent="0.25">
      <c r="A121" s="261"/>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3"/>
    </row>
    <row r="122" spans="1:25" x14ac:dyDescent="0.25">
      <c r="A122" s="261"/>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3"/>
    </row>
    <row r="123" spans="1:25" x14ac:dyDescent="0.25">
      <c r="A123" s="261"/>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3"/>
    </row>
    <row r="124" spans="1:25" ht="15.75" thickBot="1" x14ac:dyDescent="0.3">
      <c r="A124" s="264"/>
      <c r="B124" s="265"/>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6"/>
    </row>
    <row r="126" spans="1:25" ht="15.75" thickBot="1" x14ac:dyDescent="0.3">
      <c r="A126" s="255" t="s">
        <v>28</v>
      </c>
      <c r="B126" s="255"/>
      <c r="C126" s="255"/>
      <c r="D126" s="255"/>
      <c r="E126" s="255"/>
      <c r="F126" s="255"/>
      <c r="G126" s="255"/>
      <c r="H126" s="255"/>
    </row>
    <row r="127" spans="1:25" ht="15.75" thickBot="1" x14ac:dyDescent="0.3">
      <c r="A127" s="267"/>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9"/>
    </row>
    <row r="129" spans="1:25" ht="15.75" thickBot="1" x14ac:dyDescent="0.3">
      <c r="A129" s="255" t="s">
        <v>29</v>
      </c>
      <c r="B129" s="255"/>
      <c r="C129" s="255"/>
      <c r="E129" s="255" t="s">
        <v>30</v>
      </c>
      <c r="F129" s="255"/>
      <c r="G129" s="255"/>
    </row>
    <row r="130" spans="1:25" ht="15.75" thickBot="1" x14ac:dyDescent="0.3">
      <c r="A130" s="256"/>
      <c r="B130" s="257"/>
      <c r="E130" s="256"/>
      <c r="F130" s="257"/>
    </row>
    <row r="132" spans="1:25"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4" spans="1:25" ht="19.5" thickBot="1" x14ac:dyDescent="0.35">
      <c r="A134" s="270" t="s">
        <v>34</v>
      </c>
      <c r="B134" s="270"/>
      <c r="C134" s="270"/>
      <c r="D134" s="270"/>
      <c r="E134" s="270"/>
      <c r="F134" s="270"/>
      <c r="N134" s="25"/>
    </row>
    <row r="135" spans="1:25" x14ac:dyDescent="0.25">
      <c r="A135" s="258"/>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60"/>
    </row>
    <row r="136" spans="1:25" x14ac:dyDescent="0.25">
      <c r="A136" s="261"/>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3"/>
    </row>
    <row r="137" spans="1:25" x14ac:dyDescent="0.25">
      <c r="A137" s="261"/>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3"/>
    </row>
    <row r="138" spans="1:25" x14ac:dyDescent="0.25">
      <c r="A138" s="261"/>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3"/>
    </row>
    <row r="139" spans="1:25" x14ac:dyDescent="0.25">
      <c r="A139" s="261"/>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3"/>
    </row>
    <row r="140" spans="1:25" x14ac:dyDescent="0.25">
      <c r="A140" s="261"/>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3"/>
    </row>
    <row r="141" spans="1:25" x14ac:dyDescent="0.25">
      <c r="A141" s="261"/>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3"/>
    </row>
    <row r="142" spans="1:25" x14ac:dyDescent="0.25">
      <c r="A142" s="261"/>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3"/>
    </row>
    <row r="143" spans="1:25" x14ac:dyDescent="0.25">
      <c r="A143" s="261"/>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3"/>
    </row>
    <row r="144" spans="1:25" x14ac:dyDescent="0.25">
      <c r="A144" s="261"/>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3"/>
    </row>
    <row r="145" spans="1:25" x14ac:dyDescent="0.25">
      <c r="A145" s="261"/>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3"/>
    </row>
    <row r="146" spans="1:25" x14ac:dyDescent="0.25">
      <c r="A146" s="261"/>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3"/>
    </row>
    <row r="147" spans="1:25" x14ac:dyDescent="0.25">
      <c r="A147" s="261"/>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3"/>
    </row>
    <row r="148" spans="1:25" ht="15.75" thickBot="1" x14ac:dyDescent="0.3">
      <c r="A148" s="264"/>
      <c r="B148" s="265"/>
      <c r="C148" s="265"/>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6"/>
    </row>
    <row r="150" spans="1:25" ht="15.75" thickBot="1" x14ac:dyDescent="0.3">
      <c r="A150" s="255" t="s">
        <v>27</v>
      </c>
      <c r="B150" s="255"/>
      <c r="C150" s="255"/>
      <c r="D150" s="255"/>
    </row>
    <row r="151" spans="1:25" x14ac:dyDescent="0.25">
      <c r="A151" s="258"/>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60"/>
    </row>
    <row r="152" spans="1:25" x14ac:dyDescent="0.25">
      <c r="A152" s="261"/>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3"/>
    </row>
    <row r="153" spans="1:25" x14ac:dyDescent="0.25">
      <c r="A153" s="261"/>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3"/>
    </row>
    <row r="154" spans="1:25" x14ac:dyDescent="0.25">
      <c r="A154" s="261"/>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3"/>
    </row>
    <row r="155" spans="1:25" x14ac:dyDescent="0.25">
      <c r="A155" s="261"/>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3"/>
    </row>
    <row r="156" spans="1:25" x14ac:dyDescent="0.25">
      <c r="A156" s="261"/>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3"/>
    </row>
    <row r="157" spans="1:25" ht="15.75" thickBot="1" x14ac:dyDescent="0.3">
      <c r="A157" s="264"/>
      <c r="B157" s="265"/>
      <c r="C157" s="265"/>
      <c r="D157" s="265"/>
      <c r="E157" s="265"/>
      <c r="F157" s="265"/>
      <c r="G157" s="265"/>
      <c r="H157" s="265"/>
      <c r="I157" s="265"/>
      <c r="J157" s="265"/>
      <c r="K157" s="265"/>
      <c r="L157" s="265"/>
      <c r="M157" s="265"/>
      <c r="N157" s="265"/>
      <c r="O157" s="265"/>
      <c r="P157" s="265"/>
      <c r="Q157" s="265"/>
      <c r="R157" s="265"/>
      <c r="S157" s="265"/>
      <c r="T157" s="265"/>
      <c r="U157" s="265"/>
      <c r="V157" s="265"/>
      <c r="W157" s="265"/>
      <c r="X157" s="265"/>
      <c r="Y157" s="266"/>
    </row>
    <row r="159" spans="1:25" ht="15.75" thickBot="1" x14ac:dyDescent="0.3">
      <c r="A159" s="255" t="s">
        <v>28</v>
      </c>
      <c r="B159" s="255"/>
      <c r="C159" s="255"/>
      <c r="D159" s="255"/>
      <c r="E159" s="255"/>
      <c r="F159" s="255"/>
      <c r="G159" s="255"/>
      <c r="H159" s="255"/>
    </row>
    <row r="160" spans="1:25" ht="15.75" thickBot="1" x14ac:dyDescent="0.3">
      <c r="A160" s="267"/>
      <c r="B160" s="268"/>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9"/>
    </row>
    <row r="162" spans="1:25" ht="15.75" thickBot="1" x14ac:dyDescent="0.3">
      <c r="A162" s="255" t="s">
        <v>29</v>
      </c>
      <c r="B162" s="255"/>
      <c r="C162" s="255"/>
      <c r="E162" s="255" t="s">
        <v>30</v>
      </c>
      <c r="F162" s="255"/>
      <c r="G162" s="255"/>
    </row>
    <row r="163" spans="1:25" ht="15.75" thickBot="1" x14ac:dyDescent="0.3">
      <c r="A163" s="256"/>
      <c r="B163" s="257"/>
      <c r="E163" s="256"/>
      <c r="F163" s="257"/>
    </row>
    <row r="165" spans="1:25"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7" spans="1:25" ht="19.5" thickBot="1" x14ac:dyDescent="0.35">
      <c r="A167" s="270" t="s">
        <v>35</v>
      </c>
      <c r="B167" s="270"/>
      <c r="C167" s="270"/>
      <c r="D167" s="270"/>
      <c r="E167" s="270"/>
      <c r="F167" s="270"/>
    </row>
    <row r="168" spans="1:25" x14ac:dyDescent="0.25">
      <c r="A168" s="258"/>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60"/>
    </row>
    <row r="169" spans="1:25" x14ac:dyDescent="0.25">
      <c r="A169" s="261"/>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3"/>
    </row>
    <row r="170" spans="1:25" x14ac:dyDescent="0.25">
      <c r="A170" s="261"/>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3"/>
    </row>
    <row r="171" spans="1:25" x14ac:dyDescent="0.25">
      <c r="A171" s="261"/>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3"/>
    </row>
    <row r="172" spans="1:25" x14ac:dyDescent="0.25">
      <c r="A172" s="261"/>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3"/>
    </row>
    <row r="173" spans="1:25" x14ac:dyDescent="0.25">
      <c r="A173" s="261"/>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3"/>
    </row>
    <row r="174" spans="1:25" x14ac:dyDescent="0.25">
      <c r="A174" s="261"/>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3"/>
    </row>
    <row r="175" spans="1:25" x14ac:dyDescent="0.25">
      <c r="A175" s="261"/>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3"/>
    </row>
    <row r="176" spans="1:25" x14ac:dyDescent="0.25">
      <c r="A176" s="261"/>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3"/>
    </row>
    <row r="177" spans="1:25" x14ac:dyDescent="0.25">
      <c r="A177" s="261"/>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3"/>
    </row>
    <row r="178" spans="1:25" x14ac:dyDescent="0.25">
      <c r="A178" s="261"/>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3"/>
    </row>
    <row r="179" spans="1:25" x14ac:dyDescent="0.25">
      <c r="A179" s="261"/>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3"/>
    </row>
    <row r="180" spans="1:25" x14ac:dyDescent="0.25">
      <c r="A180" s="261"/>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3"/>
    </row>
    <row r="181" spans="1:25" ht="15.75" thickBot="1" x14ac:dyDescent="0.3">
      <c r="A181" s="264"/>
      <c r="B181" s="265"/>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6"/>
    </row>
    <row r="183" spans="1:25" ht="15.75" thickBot="1" x14ac:dyDescent="0.3">
      <c r="A183" s="255" t="s">
        <v>27</v>
      </c>
      <c r="B183" s="255"/>
      <c r="C183" s="255"/>
      <c r="D183" s="255"/>
    </row>
    <row r="184" spans="1:25" x14ac:dyDescent="0.25">
      <c r="A184" s="258"/>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60"/>
    </row>
    <row r="185" spans="1:25" x14ac:dyDescent="0.25">
      <c r="A185" s="261"/>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3"/>
    </row>
    <row r="186" spans="1:25" x14ac:dyDescent="0.25">
      <c r="A186" s="261"/>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3"/>
    </row>
    <row r="187" spans="1:25" x14ac:dyDescent="0.25">
      <c r="A187" s="261"/>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3"/>
    </row>
    <row r="188" spans="1:25" x14ac:dyDescent="0.25">
      <c r="A188" s="261"/>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3"/>
    </row>
    <row r="189" spans="1:25" x14ac:dyDescent="0.25">
      <c r="A189" s="261"/>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3"/>
    </row>
    <row r="190" spans="1:25" ht="15.75" thickBot="1" x14ac:dyDescent="0.3">
      <c r="A190" s="264"/>
      <c r="B190" s="265"/>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6"/>
    </row>
    <row r="192" spans="1:25" ht="15.75" thickBot="1" x14ac:dyDescent="0.3">
      <c r="A192" s="255" t="s">
        <v>28</v>
      </c>
      <c r="B192" s="255"/>
      <c r="C192" s="255"/>
      <c r="D192" s="255"/>
      <c r="E192" s="255"/>
      <c r="F192" s="255"/>
      <c r="G192" s="255"/>
      <c r="H192" s="255"/>
    </row>
    <row r="193" spans="1:25" ht="15.75" thickBot="1" x14ac:dyDescent="0.3">
      <c r="A193" s="267"/>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9"/>
    </row>
    <row r="195" spans="1:25" ht="15.75" thickBot="1" x14ac:dyDescent="0.3">
      <c r="A195" s="255" t="s">
        <v>29</v>
      </c>
      <c r="B195" s="255"/>
      <c r="C195" s="255"/>
      <c r="E195" s="255" t="s">
        <v>30</v>
      </c>
      <c r="F195" s="255"/>
      <c r="G195" s="255"/>
    </row>
    <row r="196" spans="1:25" ht="15.75" thickBot="1" x14ac:dyDescent="0.3">
      <c r="A196" s="256"/>
      <c r="B196" s="257"/>
      <c r="E196" s="256"/>
      <c r="F196" s="257"/>
    </row>
    <row r="198" spans="1:25"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200" spans="1:25" ht="19.5" thickBot="1" x14ac:dyDescent="0.35">
      <c r="A200" s="270" t="s">
        <v>36</v>
      </c>
      <c r="B200" s="270"/>
      <c r="C200" s="270"/>
      <c r="D200" s="270"/>
      <c r="E200" s="270"/>
      <c r="F200" s="270"/>
    </row>
    <row r="201" spans="1:25" x14ac:dyDescent="0.25">
      <c r="A201" s="258"/>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60"/>
    </row>
    <row r="202" spans="1:25" x14ac:dyDescent="0.25">
      <c r="A202" s="261"/>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3"/>
    </row>
    <row r="203" spans="1:25" x14ac:dyDescent="0.25">
      <c r="A203" s="261"/>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3"/>
    </row>
    <row r="204" spans="1:25" x14ac:dyDescent="0.25">
      <c r="A204" s="261"/>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3"/>
    </row>
    <row r="205" spans="1:25" x14ac:dyDescent="0.25">
      <c r="A205" s="261"/>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3"/>
    </row>
    <row r="206" spans="1:25" x14ac:dyDescent="0.25">
      <c r="A206" s="261"/>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3"/>
    </row>
    <row r="207" spans="1:25" x14ac:dyDescent="0.25">
      <c r="A207" s="261"/>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3"/>
    </row>
    <row r="208" spans="1:25" x14ac:dyDescent="0.25">
      <c r="A208" s="261"/>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3"/>
    </row>
    <row r="209" spans="1:25" x14ac:dyDescent="0.25">
      <c r="A209" s="261"/>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3"/>
    </row>
    <row r="210" spans="1:25" x14ac:dyDescent="0.25">
      <c r="A210" s="261"/>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3"/>
    </row>
    <row r="211" spans="1:25" x14ac:dyDescent="0.25">
      <c r="A211" s="261"/>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3"/>
    </row>
    <row r="212" spans="1:25" x14ac:dyDescent="0.25">
      <c r="A212" s="261"/>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3"/>
    </row>
    <row r="213" spans="1:25" x14ac:dyDescent="0.25">
      <c r="A213" s="261"/>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3"/>
    </row>
    <row r="214" spans="1:25" ht="15.75" thickBot="1" x14ac:dyDescent="0.3">
      <c r="A214" s="264"/>
      <c r="B214" s="265"/>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6"/>
    </row>
    <row r="215" spans="1:25" x14ac:dyDescent="0.25">
      <c r="M215" s="25"/>
    </row>
    <row r="216" spans="1:25" ht="15.75" thickBot="1" x14ac:dyDescent="0.3">
      <c r="A216" s="255" t="s">
        <v>27</v>
      </c>
      <c r="B216" s="255"/>
      <c r="C216" s="255"/>
      <c r="D216" s="255"/>
    </row>
    <row r="217" spans="1:25" x14ac:dyDescent="0.25">
      <c r="A217" s="258"/>
      <c r="B217" s="25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60"/>
    </row>
    <row r="218" spans="1:25" x14ac:dyDescent="0.25">
      <c r="A218" s="261"/>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3"/>
    </row>
    <row r="219" spans="1:25" x14ac:dyDescent="0.25">
      <c r="A219" s="261"/>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3"/>
    </row>
    <row r="220" spans="1:25" x14ac:dyDescent="0.25">
      <c r="A220" s="261"/>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3"/>
    </row>
    <row r="221" spans="1:25" x14ac:dyDescent="0.25">
      <c r="A221" s="261"/>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3"/>
    </row>
    <row r="222" spans="1:25" x14ac:dyDescent="0.25">
      <c r="A222" s="261"/>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3"/>
    </row>
    <row r="223" spans="1:25" ht="15.75" thickBot="1" x14ac:dyDescent="0.3">
      <c r="A223" s="264"/>
      <c r="B223" s="265"/>
      <c r="C223" s="265"/>
      <c r="D223" s="265"/>
      <c r="E223" s="265"/>
      <c r="F223" s="265"/>
      <c r="G223" s="265"/>
      <c r="H223" s="265"/>
      <c r="I223" s="265"/>
      <c r="J223" s="265"/>
      <c r="K223" s="265"/>
      <c r="L223" s="265"/>
      <c r="M223" s="265"/>
      <c r="N223" s="265"/>
      <c r="O223" s="265"/>
      <c r="P223" s="265"/>
      <c r="Q223" s="265"/>
      <c r="R223" s="265"/>
      <c r="S223" s="265"/>
      <c r="T223" s="265"/>
      <c r="U223" s="265"/>
      <c r="V223" s="265"/>
      <c r="W223" s="265"/>
      <c r="X223" s="265"/>
      <c r="Y223" s="266"/>
    </row>
    <row r="225" spans="1:25" ht="15.75" thickBot="1" x14ac:dyDescent="0.3">
      <c r="A225" s="255" t="s">
        <v>28</v>
      </c>
      <c r="B225" s="255"/>
      <c r="C225" s="255"/>
      <c r="D225" s="255"/>
      <c r="E225" s="255"/>
      <c r="F225" s="255"/>
      <c r="G225" s="255"/>
      <c r="H225" s="255"/>
    </row>
    <row r="226" spans="1:25" ht="15.75" thickBot="1" x14ac:dyDescent="0.3">
      <c r="A226" s="267"/>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9"/>
    </row>
    <row r="228" spans="1:25" ht="15.75" thickBot="1" x14ac:dyDescent="0.3">
      <c r="A228" s="255" t="s">
        <v>29</v>
      </c>
      <c r="B228" s="255"/>
      <c r="C228" s="255"/>
      <c r="E228" s="255" t="s">
        <v>30</v>
      </c>
      <c r="F228" s="255"/>
      <c r="G228" s="255"/>
    </row>
    <row r="229" spans="1:25" ht="15.75" thickBot="1" x14ac:dyDescent="0.3">
      <c r="A229" s="256"/>
      <c r="B229" s="257"/>
      <c r="E229" s="256"/>
      <c r="F229" s="257"/>
    </row>
    <row r="231" spans="1:25"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3" spans="1:25" ht="19.5" thickBot="1" x14ac:dyDescent="0.35">
      <c r="A233" s="270" t="s">
        <v>37</v>
      </c>
      <c r="B233" s="270"/>
      <c r="C233" s="270"/>
      <c r="D233" s="270"/>
      <c r="E233" s="270"/>
      <c r="F233" s="270"/>
    </row>
    <row r="234" spans="1:25" x14ac:dyDescent="0.25">
      <c r="A234" s="258"/>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60"/>
    </row>
    <row r="235" spans="1:25" x14ac:dyDescent="0.25">
      <c r="A235" s="261"/>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3"/>
    </row>
    <row r="236" spans="1:25" x14ac:dyDescent="0.25">
      <c r="A236" s="261"/>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3"/>
    </row>
    <row r="237" spans="1:25" x14ac:dyDescent="0.25">
      <c r="A237" s="261"/>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3"/>
    </row>
    <row r="238" spans="1:25" x14ac:dyDescent="0.25">
      <c r="A238" s="261"/>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3"/>
    </row>
    <row r="239" spans="1:25" x14ac:dyDescent="0.25">
      <c r="A239" s="261"/>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3"/>
    </row>
    <row r="240" spans="1:25" x14ac:dyDescent="0.25">
      <c r="A240" s="261"/>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3"/>
    </row>
    <row r="241" spans="1:25" x14ac:dyDescent="0.25">
      <c r="A241" s="261"/>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3"/>
    </row>
    <row r="242" spans="1:25" x14ac:dyDescent="0.25">
      <c r="A242" s="261"/>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3"/>
    </row>
    <row r="243" spans="1:25" x14ac:dyDescent="0.25">
      <c r="A243" s="261"/>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3"/>
    </row>
    <row r="244" spans="1:25" x14ac:dyDescent="0.25">
      <c r="A244" s="261"/>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3"/>
    </row>
    <row r="245" spans="1:25" x14ac:dyDescent="0.25">
      <c r="A245" s="261"/>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3"/>
    </row>
    <row r="246" spans="1:25" x14ac:dyDescent="0.25">
      <c r="A246" s="261"/>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3"/>
    </row>
    <row r="247" spans="1:25" ht="15.75" thickBot="1" x14ac:dyDescent="0.3">
      <c r="A247" s="264"/>
      <c r="B247" s="265"/>
      <c r="C247" s="265"/>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266"/>
    </row>
    <row r="249" spans="1:25" ht="15.75" thickBot="1" x14ac:dyDescent="0.3">
      <c r="A249" s="255" t="s">
        <v>27</v>
      </c>
      <c r="B249" s="255"/>
      <c r="C249" s="255"/>
      <c r="D249" s="255"/>
    </row>
    <row r="250" spans="1:25" x14ac:dyDescent="0.25">
      <c r="A250" s="258"/>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60"/>
    </row>
    <row r="251" spans="1:25" x14ac:dyDescent="0.25">
      <c r="A251" s="261"/>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3"/>
    </row>
    <row r="252" spans="1:25" x14ac:dyDescent="0.25">
      <c r="A252" s="261"/>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3"/>
    </row>
    <row r="253" spans="1:25" x14ac:dyDescent="0.25">
      <c r="A253" s="261"/>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3"/>
    </row>
    <row r="254" spans="1:25" x14ac:dyDescent="0.25">
      <c r="A254" s="261"/>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3"/>
    </row>
    <row r="255" spans="1:25" x14ac:dyDescent="0.25">
      <c r="A255" s="261"/>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3"/>
    </row>
    <row r="256" spans="1:25" ht="15.75" thickBot="1" x14ac:dyDescent="0.3">
      <c r="A256" s="264"/>
      <c r="B256" s="265"/>
      <c r="C256" s="265"/>
      <c r="D256" s="265"/>
      <c r="E256" s="265"/>
      <c r="F256" s="265"/>
      <c r="G256" s="265"/>
      <c r="H256" s="265"/>
      <c r="I256" s="265"/>
      <c r="J256" s="265"/>
      <c r="K256" s="265"/>
      <c r="L256" s="265"/>
      <c r="M256" s="265"/>
      <c r="N256" s="265"/>
      <c r="O256" s="265"/>
      <c r="P256" s="265"/>
      <c r="Q256" s="265"/>
      <c r="R256" s="265"/>
      <c r="S256" s="265"/>
      <c r="T256" s="265"/>
      <c r="U256" s="265"/>
      <c r="V256" s="265"/>
      <c r="W256" s="265"/>
      <c r="X256" s="265"/>
      <c r="Y256" s="266"/>
    </row>
    <row r="258" spans="1:25" ht="15.75" thickBot="1" x14ac:dyDescent="0.3">
      <c r="A258" s="255" t="s">
        <v>28</v>
      </c>
      <c r="B258" s="255"/>
      <c r="C258" s="255"/>
      <c r="D258" s="255"/>
      <c r="E258" s="255"/>
      <c r="F258" s="255"/>
      <c r="G258" s="255"/>
      <c r="H258" s="255"/>
    </row>
    <row r="259" spans="1:25" ht="15.75" thickBot="1" x14ac:dyDescent="0.3">
      <c r="A259" s="267"/>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9"/>
    </row>
    <row r="261" spans="1:25" ht="15.75" thickBot="1" x14ac:dyDescent="0.3">
      <c r="A261" s="255" t="s">
        <v>29</v>
      </c>
      <c r="B261" s="255"/>
      <c r="C261" s="255"/>
      <c r="E261" s="255" t="s">
        <v>30</v>
      </c>
      <c r="F261" s="255"/>
      <c r="G261" s="255"/>
    </row>
    <row r="262" spans="1:25" ht="15.75" thickBot="1" x14ac:dyDescent="0.3">
      <c r="A262" s="256"/>
      <c r="B262" s="257"/>
      <c r="E262" s="256"/>
      <c r="F262" s="257"/>
    </row>
    <row r="264" spans="1:25"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6" spans="1:25" ht="19.5" thickBot="1" x14ac:dyDescent="0.35">
      <c r="A266" s="270" t="s">
        <v>38</v>
      </c>
      <c r="B266" s="270"/>
      <c r="C266" s="270"/>
      <c r="D266" s="270"/>
      <c r="E266" s="270"/>
      <c r="F266" s="270"/>
    </row>
    <row r="267" spans="1:25" x14ac:dyDescent="0.25">
      <c r="A267" s="258"/>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60"/>
    </row>
    <row r="268" spans="1:25" x14ac:dyDescent="0.25">
      <c r="A268" s="261"/>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3"/>
    </row>
    <row r="269" spans="1:25" x14ac:dyDescent="0.25">
      <c r="A269" s="261"/>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3"/>
    </row>
    <row r="270" spans="1:25" x14ac:dyDescent="0.25">
      <c r="A270" s="261"/>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3"/>
    </row>
    <row r="271" spans="1:25" x14ac:dyDescent="0.25">
      <c r="A271" s="261"/>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3"/>
    </row>
    <row r="272" spans="1:25" x14ac:dyDescent="0.25">
      <c r="A272" s="261"/>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3"/>
    </row>
    <row r="273" spans="1:25" x14ac:dyDescent="0.25">
      <c r="A273" s="261"/>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3"/>
    </row>
    <row r="274" spans="1:25" x14ac:dyDescent="0.25">
      <c r="A274" s="261"/>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3"/>
    </row>
    <row r="275" spans="1:25" x14ac:dyDescent="0.25">
      <c r="A275" s="261"/>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3"/>
    </row>
    <row r="276" spans="1:25" x14ac:dyDescent="0.25">
      <c r="A276" s="261"/>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3"/>
    </row>
    <row r="277" spans="1:25" x14ac:dyDescent="0.25">
      <c r="A277" s="261"/>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3"/>
    </row>
    <row r="278" spans="1:25" x14ac:dyDescent="0.25">
      <c r="A278" s="261"/>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3"/>
    </row>
    <row r="279" spans="1:25" x14ac:dyDescent="0.25">
      <c r="A279" s="261"/>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3"/>
    </row>
    <row r="280" spans="1:25" ht="15.75" thickBot="1" x14ac:dyDescent="0.3">
      <c r="A280" s="264"/>
      <c r="B280" s="265"/>
      <c r="C280" s="265"/>
      <c r="D280" s="265"/>
      <c r="E280" s="265"/>
      <c r="F280" s="265"/>
      <c r="G280" s="265"/>
      <c r="H280" s="265"/>
      <c r="I280" s="265"/>
      <c r="J280" s="265"/>
      <c r="K280" s="265"/>
      <c r="L280" s="265"/>
      <c r="M280" s="265"/>
      <c r="N280" s="265"/>
      <c r="O280" s="265"/>
      <c r="P280" s="265"/>
      <c r="Q280" s="265"/>
      <c r="R280" s="265"/>
      <c r="S280" s="265"/>
      <c r="T280" s="265"/>
      <c r="U280" s="265"/>
      <c r="V280" s="265"/>
      <c r="W280" s="265"/>
      <c r="X280" s="265"/>
      <c r="Y280" s="266"/>
    </row>
    <row r="282" spans="1:25" ht="15.75" thickBot="1" x14ac:dyDescent="0.3">
      <c r="A282" s="255" t="s">
        <v>27</v>
      </c>
      <c r="B282" s="255"/>
      <c r="C282" s="255"/>
      <c r="D282" s="255"/>
    </row>
    <row r="283" spans="1:25" x14ac:dyDescent="0.25">
      <c r="A283" s="258"/>
      <c r="B283" s="25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60"/>
    </row>
    <row r="284" spans="1:25" x14ac:dyDescent="0.25">
      <c r="A284" s="261"/>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3"/>
    </row>
    <row r="285" spans="1:25" x14ac:dyDescent="0.25">
      <c r="A285" s="261"/>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3"/>
    </row>
    <row r="286" spans="1:25" x14ac:dyDescent="0.25">
      <c r="A286" s="261"/>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3"/>
    </row>
    <row r="287" spans="1:25" x14ac:dyDescent="0.25">
      <c r="A287" s="261"/>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3"/>
    </row>
    <row r="288" spans="1:25" x14ac:dyDescent="0.25">
      <c r="A288" s="261"/>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3"/>
    </row>
    <row r="289" spans="1:25" ht="15.75" thickBot="1" x14ac:dyDescent="0.3">
      <c r="A289" s="264"/>
      <c r="B289" s="265"/>
      <c r="C289" s="265"/>
      <c r="D289" s="265"/>
      <c r="E289" s="265"/>
      <c r="F289" s="265"/>
      <c r="G289" s="265"/>
      <c r="H289" s="265"/>
      <c r="I289" s="265"/>
      <c r="J289" s="265"/>
      <c r="K289" s="265"/>
      <c r="L289" s="265"/>
      <c r="M289" s="265"/>
      <c r="N289" s="265"/>
      <c r="O289" s="265"/>
      <c r="P289" s="265"/>
      <c r="Q289" s="265"/>
      <c r="R289" s="265"/>
      <c r="S289" s="265"/>
      <c r="T289" s="265"/>
      <c r="U289" s="265"/>
      <c r="V289" s="265"/>
      <c r="W289" s="265"/>
      <c r="X289" s="265"/>
      <c r="Y289" s="266"/>
    </row>
    <row r="291" spans="1:25" ht="15.75" thickBot="1" x14ac:dyDescent="0.3">
      <c r="A291" s="255" t="s">
        <v>28</v>
      </c>
      <c r="B291" s="255"/>
      <c r="C291" s="255"/>
      <c r="D291" s="255"/>
      <c r="E291" s="255"/>
      <c r="F291" s="255"/>
      <c r="G291" s="255"/>
      <c r="H291" s="255"/>
    </row>
    <row r="292" spans="1:25" ht="15.75" thickBot="1" x14ac:dyDescent="0.3">
      <c r="A292" s="267"/>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9"/>
    </row>
    <row r="294" spans="1:25" ht="15.75" thickBot="1" x14ac:dyDescent="0.3">
      <c r="A294" s="255" t="s">
        <v>29</v>
      </c>
      <c r="B294" s="255"/>
      <c r="C294" s="255"/>
      <c r="E294" s="255" t="s">
        <v>30</v>
      </c>
      <c r="F294" s="255"/>
      <c r="G294" s="255"/>
    </row>
    <row r="295" spans="1:25" ht="15.75" thickBot="1" x14ac:dyDescent="0.3">
      <c r="A295" s="256"/>
      <c r="B295" s="257"/>
      <c r="E295" s="256"/>
      <c r="F295" s="257"/>
    </row>
    <row r="297" spans="1:25"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9" spans="1:25" ht="19.5" thickBot="1" x14ac:dyDescent="0.35">
      <c r="A299" s="270" t="s">
        <v>39</v>
      </c>
      <c r="B299" s="270"/>
      <c r="C299" s="270"/>
      <c r="D299" s="270"/>
      <c r="E299" s="270"/>
      <c r="F299" s="270"/>
    </row>
    <row r="300" spans="1:25" x14ac:dyDescent="0.25">
      <c r="A300" s="258"/>
      <c r="B300" s="259"/>
      <c r="C300" s="259"/>
      <c r="D300" s="259"/>
      <c r="E300" s="259"/>
      <c r="F300" s="259"/>
      <c r="G300" s="259"/>
      <c r="H300" s="259"/>
      <c r="I300" s="259"/>
      <c r="J300" s="259"/>
      <c r="K300" s="259"/>
      <c r="L300" s="259"/>
      <c r="M300" s="259"/>
      <c r="N300" s="259"/>
      <c r="O300" s="259"/>
      <c r="P300" s="259"/>
      <c r="Q300" s="259"/>
      <c r="R300" s="259"/>
      <c r="S300" s="259"/>
      <c r="T300" s="259"/>
      <c r="U300" s="259"/>
      <c r="V300" s="259"/>
      <c r="W300" s="259"/>
      <c r="X300" s="259"/>
      <c r="Y300" s="260"/>
    </row>
    <row r="301" spans="1:25" x14ac:dyDescent="0.25">
      <c r="A301" s="261"/>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3"/>
    </row>
    <row r="302" spans="1:25" x14ac:dyDescent="0.25">
      <c r="A302" s="261"/>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3"/>
    </row>
    <row r="303" spans="1:25" x14ac:dyDescent="0.25">
      <c r="A303" s="261"/>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3"/>
    </row>
    <row r="304" spans="1:25" x14ac:dyDescent="0.25">
      <c r="A304" s="261"/>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3"/>
    </row>
    <row r="305" spans="1:25" x14ac:dyDescent="0.25">
      <c r="A305" s="261"/>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3"/>
    </row>
    <row r="306" spans="1:25" x14ac:dyDescent="0.25">
      <c r="A306" s="261"/>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3"/>
    </row>
    <row r="307" spans="1:25" x14ac:dyDescent="0.25">
      <c r="A307" s="261"/>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3"/>
    </row>
    <row r="308" spans="1:25" x14ac:dyDescent="0.25">
      <c r="A308" s="261"/>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3"/>
    </row>
    <row r="309" spans="1:25" x14ac:dyDescent="0.25">
      <c r="A309" s="261"/>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3"/>
    </row>
    <row r="310" spans="1:25" x14ac:dyDescent="0.25">
      <c r="A310" s="261"/>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3"/>
    </row>
    <row r="311" spans="1:25" x14ac:dyDescent="0.25">
      <c r="A311" s="261"/>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3"/>
    </row>
    <row r="312" spans="1:25" x14ac:dyDescent="0.25">
      <c r="A312" s="261"/>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3"/>
    </row>
    <row r="313" spans="1:25" ht="15.75" thickBot="1" x14ac:dyDescent="0.3">
      <c r="A313" s="264"/>
      <c r="B313" s="265"/>
      <c r="C313" s="265"/>
      <c r="D313" s="265"/>
      <c r="E313" s="265"/>
      <c r="F313" s="265"/>
      <c r="G313" s="265"/>
      <c r="H313" s="265"/>
      <c r="I313" s="265"/>
      <c r="J313" s="265"/>
      <c r="K313" s="265"/>
      <c r="L313" s="265"/>
      <c r="M313" s="265"/>
      <c r="N313" s="265"/>
      <c r="O313" s="265"/>
      <c r="P313" s="265"/>
      <c r="Q313" s="265"/>
      <c r="R313" s="265"/>
      <c r="S313" s="265"/>
      <c r="T313" s="265"/>
      <c r="U313" s="265"/>
      <c r="V313" s="265"/>
      <c r="W313" s="265"/>
      <c r="X313" s="265"/>
      <c r="Y313" s="266"/>
    </row>
    <row r="315" spans="1:25" ht="15.75" thickBot="1" x14ac:dyDescent="0.3">
      <c r="A315" s="255" t="s">
        <v>27</v>
      </c>
      <c r="B315" s="255"/>
      <c r="C315" s="255"/>
      <c r="D315" s="255"/>
    </row>
    <row r="316" spans="1:25" x14ac:dyDescent="0.25">
      <c r="A316" s="258"/>
      <c r="B316" s="259"/>
      <c r="C316" s="259"/>
      <c r="D316" s="259"/>
      <c r="E316" s="259"/>
      <c r="F316" s="259"/>
      <c r="G316" s="259"/>
      <c r="H316" s="259"/>
      <c r="I316" s="259"/>
      <c r="J316" s="259"/>
      <c r="K316" s="259"/>
      <c r="L316" s="259"/>
      <c r="M316" s="259"/>
      <c r="N316" s="259"/>
      <c r="O316" s="259"/>
      <c r="P316" s="259"/>
      <c r="Q316" s="259"/>
      <c r="R316" s="259"/>
      <c r="S316" s="259"/>
      <c r="T316" s="259"/>
      <c r="U316" s="259"/>
      <c r="V316" s="259"/>
      <c r="W316" s="259"/>
      <c r="X316" s="259"/>
      <c r="Y316" s="260"/>
    </row>
    <row r="317" spans="1:25" x14ac:dyDescent="0.25">
      <c r="A317" s="261"/>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3"/>
    </row>
    <row r="318" spans="1:25" x14ac:dyDescent="0.25">
      <c r="A318" s="261"/>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3"/>
    </row>
    <row r="319" spans="1:25" x14ac:dyDescent="0.25">
      <c r="A319" s="261"/>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3"/>
    </row>
    <row r="320" spans="1:25" x14ac:dyDescent="0.25">
      <c r="A320" s="261"/>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3"/>
    </row>
    <row r="321" spans="1:25" x14ac:dyDescent="0.25">
      <c r="A321" s="261"/>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3"/>
    </row>
    <row r="322" spans="1:25" ht="15.75" thickBot="1" x14ac:dyDescent="0.3">
      <c r="A322" s="264"/>
      <c r="B322" s="265"/>
      <c r="C322" s="265"/>
      <c r="D322" s="265"/>
      <c r="E322" s="265"/>
      <c r="F322" s="265"/>
      <c r="G322" s="265"/>
      <c r="H322" s="265"/>
      <c r="I322" s="265"/>
      <c r="J322" s="265"/>
      <c r="K322" s="265"/>
      <c r="L322" s="265"/>
      <c r="M322" s="265"/>
      <c r="N322" s="265"/>
      <c r="O322" s="265"/>
      <c r="P322" s="265"/>
      <c r="Q322" s="265"/>
      <c r="R322" s="265"/>
      <c r="S322" s="265"/>
      <c r="T322" s="265"/>
      <c r="U322" s="265"/>
      <c r="V322" s="265"/>
      <c r="W322" s="265"/>
      <c r="X322" s="265"/>
      <c r="Y322" s="266"/>
    </row>
    <row r="324" spans="1:25" ht="15.75" thickBot="1" x14ac:dyDescent="0.3">
      <c r="A324" s="255" t="s">
        <v>28</v>
      </c>
      <c r="B324" s="255"/>
      <c r="C324" s="255"/>
      <c r="D324" s="255"/>
      <c r="E324" s="255"/>
      <c r="F324" s="255"/>
      <c r="G324" s="255"/>
      <c r="H324" s="255"/>
    </row>
    <row r="325" spans="1:25" ht="15.75" thickBot="1" x14ac:dyDescent="0.3">
      <c r="A325" s="267"/>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9"/>
    </row>
    <row r="327" spans="1:25" ht="15.75" thickBot="1" x14ac:dyDescent="0.3">
      <c r="A327" s="255" t="s">
        <v>29</v>
      </c>
      <c r="B327" s="255"/>
      <c r="C327" s="255"/>
      <c r="E327" s="255" t="s">
        <v>30</v>
      </c>
      <c r="F327" s="255"/>
      <c r="G327" s="255"/>
    </row>
    <row r="328" spans="1:25" ht="15.75" thickBot="1" x14ac:dyDescent="0.3">
      <c r="A328" s="256"/>
      <c r="B328" s="257"/>
      <c r="E328" s="256"/>
      <c r="F328" s="257"/>
    </row>
    <row r="330" spans="1:25" s="11" customFormat="1" x14ac:dyDescent="0.25"/>
    <row r="332" spans="1:25" ht="19.5" thickBot="1" x14ac:dyDescent="0.35">
      <c r="A332" s="270" t="s">
        <v>40</v>
      </c>
      <c r="B332" s="270"/>
      <c r="C332" s="270"/>
      <c r="D332" s="270"/>
      <c r="E332" s="270"/>
      <c r="F332" s="270"/>
    </row>
    <row r="333" spans="1:25" x14ac:dyDescent="0.25">
      <c r="A333" s="258"/>
      <c r="B333" s="259"/>
      <c r="C333" s="259"/>
      <c r="D333" s="259"/>
      <c r="E333" s="259"/>
      <c r="F333" s="259"/>
      <c r="G333" s="259"/>
      <c r="H333" s="259"/>
      <c r="I333" s="259"/>
      <c r="J333" s="259"/>
      <c r="K333" s="259"/>
      <c r="L333" s="259"/>
      <c r="M333" s="259"/>
      <c r="N333" s="259"/>
      <c r="O333" s="259"/>
      <c r="P333" s="259"/>
      <c r="Q333" s="259"/>
      <c r="R333" s="259"/>
      <c r="S333" s="259"/>
      <c r="T333" s="259"/>
      <c r="U333" s="259"/>
      <c r="V333" s="259"/>
      <c r="W333" s="259"/>
      <c r="X333" s="259"/>
      <c r="Y333" s="260"/>
    </row>
    <row r="334" spans="1:25" x14ac:dyDescent="0.25">
      <c r="A334" s="261"/>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3"/>
    </row>
    <row r="335" spans="1:25" x14ac:dyDescent="0.25">
      <c r="A335" s="261"/>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3"/>
    </row>
    <row r="336" spans="1:25" x14ac:dyDescent="0.25">
      <c r="A336" s="261"/>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3"/>
    </row>
    <row r="337" spans="1:25" x14ac:dyDescent="0.25">
      <c r="A337" s="261"/>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3"/>
    </row>
    <row r="338" spans="1:25" x14ac:dyDescent="0.25">
      <c r="A338" s="261"/>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3"/>
    </row>
    <row r="339" spans="1:25" x14ac:dyDescent="0.25">
      <c r="A339" s="261"/>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3"/>
    </row>
    <row r="340" spans="1:25" x14ac:dyDescent="0.25">
      <c r="A340" s="261"/>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3"/>
    </row>
    <row r="341" spans="1:25" x14ac:dyDescent="0.25">
      <c r="A341" s="261"/>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3"/>
    </row>
    <row r="342" spans="1:25" x14ac:dyDescent="0.25">
      <c r="A342" s="261"/>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3"/>
    </row>
    <row r="343" spans="1:25" x14ac:dyDescent="0.25">
      <c r="A343" s="261"/>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3"/>
    </row>
    <row r="344" spans="1:25" x14ac:dyDescent="0.25">
      <c r="A344" s="261"/>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3"/>
    </row>
    <row r="345" spans="1:25" x14ac:dyDescent="0.25">
      <c r="A345" s="261"/>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3"/>
    </row>
    <row r="346" spans="1:25" ht="15.75" thickBot="1" x14ac:dyDescent="0.3">
      <c r="A346" s="264"/>
      <c r="B346" s="265"/>
      <c r="C346" s="265"/>
      <c r="D346" s="265"/>
      <c r="E346" s="265"/>
      <c r="F346" s="265"/>
      <c r="G346" s="265"/>
      <c r="H346" s="265"/>
      <c r="I346" s="265"/>
      <c r="J346" s="265"/>
      <c r="K346" s="265"/>
      <c r="L346" s="265"/>
      <c r="M346" s="265"/>
      <c r="N346" s="265"/>
      <c r="O346" s="265"/>
      <c r="P346" s="265"/>
      <c r="Q346" s="265"/>
      <c r="R346" s="265"/>
      <c r="S346" s="265"/>
      <c r="T346" s="265"/>
      <c r="U346" s="265"/>
      <c r="V346" s="265"/>
      <c r="W346" s="265"/>
      <c r="X346" s="265"/>
      <c r="Y346" s="266"/>
    </row>
    <row r="348" spans="1:25" ht="15.75" thickBot="1" x14ac:dyDescent="0.3">
      <c r="A348" s="255" t="s">
        <v>27</v>
      </c>
      <c r="B348" s="255"/>
      <c r="C348" s="255"/>
      <c r="D348" s="255"/>
    </row>
    <row r="349" spans="1:25" x14ac:dyDescent="0.25">
      <c r="A349" s="258"/>
      <c r="B349" s="259"/>
      <c r="C349" s="259"/>
      <c r="D349" s="259"/>
      <c r="E349" s="259"/>
      <c r="F349" s="259"/>
      <c r="G349" s="259"/>
      <c r="H349" s="259"/>
      <c r="I349" s="259"/>
      <c r="J349" s="259"/>
      <c r="K349" s="259"/>
      <c r="L349" s="259"/>
      <c r="M349" s="259"/>
      <c r="N349" s="259"/>
      <c r="O349" s="259"/>
      <c r="P349" s="259"/>
      <c r="Q349" s="259"/>
      <c r="R349" s="259"/>
      <c r="S349" s="259"/>
      <c r="T349" s="259"/>
      <c r="U349" s="259"/>
      <c r="V349" s="259"/>
      <c r="W349" s="259"/>
      <c r="X349" s="259"/>
      <c r="Y349" s="260"/>
    </row>
    <row r="350" spans="1:25" x14ac:dyDescent="0.25">
      <c r="A350" s="261"/>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3"/>
    </row>
    <row r="351" spans="1:25" x14ac:dyDescent="0.25">
      <c r="A351" s="261"/>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3"/>
    </row>
    <row r="352" spans="1:25" x14ac:dyDescent="0.25">
      <c r="A352" s="261"/>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3"/>
    </row>
    <row r="353" spans="1:25" x14ac:dyDescent="0.25">
      <c r="A353" s="261"/>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3"/>
    </row>
    <row r="354" spans="1:25" x14ac:dyDescent="0.25">
      <c r="A354" s="261"/>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3"/>
    </row>
    <row r="355" spans="1:25" ht="15.75" thickBot="1" x14ac:dyDescent="0.3">
      <c r="A355" s="264"/>
      <c r="B355" s="265"/>
      <c r="C355" s="265"/>
      <c r="D355" s="265"/>
      <c r="E355" s="265"/>
      <c r="F355" s="265"/>
      <c r="G355" s="265"/>
      <c r="H355" s="265"/>
      <c r="I355" s="265"/>
      <c r="J355" s="265"/>
      <c r="K355" s="265"/>
      <c r="L355" s="265"/>
      <c r="M355" s="265"/>
      <c r="N355" s="265"/>
      <c r="O355" s="265"/>
      <c r="P355" s="265"/>
      <c r="Q355" s="265"/>
      <c r="R355" s="265"/>
      <c r="S355" s="265"/>
      <c r="T355" s="265"/>
      <c r="U355" s="265"/>
      <c r="V355" s="265"/>
      <c r="W355" s="265"/>
      <c r="X355" s="265"/>
      <c r="Y355" s="266"/>
    </row>
    <row r="357" spans="1:25" ht="15.75" thickBot="1" x14ac:dyDescent="0.3">
      <c r="A357" s="255" t="s">
        <v>28</v>
      </c>
      <c r="B357" s="255"/>
      <c r="C357" s="255"/>
      <c r="D357" s="255"/>
      <c r="E357" s="255"/>
      <c r="F357" s="255"/>
      <c r="G357" s="255"/>
      <c r="H357" s="255"/>
    </row>
    <row r="358" spans="1:25" ht="15.75" thickBot="1" x14ac:dyDescent="0.3">
      <c r="A358" s="267"/>
      <c r="B358" s="268"/>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9"/>
    </row>
    <row r="360" spans="1:25" ht="15.75" thickBot="1" x14ac:dyDescent="0.3">
      <c r="A360" s="255" t="s">
        <v>29</v>
      </c>
      <c r="B360" s="255"/>
      <c r="C360" s="255"/>
      <c r="E360" s="255" t="s">
        <v>30</v>
      </c>
      <c r="F360" s="255"/>
      <c r="G360" s="255"/>
    </row>
    <row r="361" spans="1:25" ht="15.75" thickBot="1" x14ac:dyDescent="0.3">
      <c r="A361" s="256"/>
      <c r="B361" s="257"/>
      <c r="E361" s="256"/>
      <c r="F361" s="257"/>
    </row>
    <row r="363" spans="1:25" s="11" customFormat="1" x14ac:dyDescent="0.25"/>
    <row r="365" spans="1:25" ht="19.5" thickBot="1" x14ac:dyDescent="0.35">
      <c r="A365" s="270" t="s">
        <v>41</v>
      </c>
      <c r="B365" s="270"/>
      <c r="C365" s="270"/>
      <c r="D365" s="270"/>
      <c r="E365" s="270"/>
      <c r="F365" s="270"/>
    </row>
    <row r="366" spans="1:25" x14ac:dyDescent="0.25">
      <c r="A366" s="258"/>
      <c r="B366" s="259"/>
      <c r="C366" s="259"/>
      <c r="D366" s="259"/>
      <c r="E366" s="259"/>
      <c r="F366" s="259"/>
      <c r="G366" s="259"/>
      <c r="H366" s="259"/>
      <c r="I366" s="259"/>
      <c r="J366" s="259"/>
      <c r="K366" s="259"/>
      <c r="L366" s="259"/>
      <c r="M366" s="259"/>
      <c r="N366" s="259"/>
      <c r="O366" s="259"/>
      <c r="P366" s="259"/>
      <c r="Q366" s="259"/>
      <c r="R366" s="259"/>
      <c r="S366" s="259"/>
      <c r="T366" s="259"/>
      <c r="U366" s="259"/>
      <c r="V366" s="259"/>
      <c r="W366" s="259"/>
      <c r="X366" s="259"/>
      <c r="Y366" s="260"/>
    </row>
    <row r="367" spans="1:25" x14ac:dyDescent="0.25">
      <c r="A367" s="261"/>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3"/>
    </row>
    <row r="368" spans="1:25" x14ac:dyDescent="0.25">
      <c r="A368" s="261"/>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3"/>
    </row>
    <row r="369" spans="1:25" x14ac:dyDescent="0.25">
      <c r="A369" s="261"/>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3"/>
    </row>
    <row r="370" spans="1:25" x14ac:dyDescent="0.25">
      <c r="A370" s="261"/>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3"/>
    </row>
    <row r="371" spans="1:25" x14ac:dyDescent="0.25">
      <c r="A371" s="261"/>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3"/>
    </row>
    <row r="372" spans="1:25" x14ac:dyDescent="0.25">
      <c r="A372" s="261"/>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3"/>
    </row>
    <row r="373" spans="1:25" x14ac:dyDescent="0.25">
      <c r="A373" s="261"/>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3"/>
    </row>
    <row r="374" spans="1:25" x14ac:dyDescent="0.25">
      <c r="A374" s="261"/>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3"/>
    </row>
    <row r="375" spans="1:25" x14ac:dyDescent="0.25">
      <c r="A375" s="261"/>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3"/>
    </row>
    <row r="376" spans="1:25" x14ac:dyDescent="0.25">
      <c r="A376" s="261"/>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3"/>
    </row>
    <row r="377" spans="1:25" x14ac:dyDescent="0.25">
      <c r="A377" s="261"/>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3"/>
    </row>
    <row r="378" spans="1:25" x14ac:dyDescent="0.25">
      <c r="A378" s="261"/>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3"/>
    </row>
    <row r="379" spans="1:25" ht="15.75" thickBot="1" x14ac:dyDescent="0.3">
      <c r="A379" s="264"/>
      <c r="B379" s="265"/>
      <c r="C379" s="265"/>
      <c r="D379" s="265"/>
      <c r="E379" s="265"/>
      <c r="F379" s="265"/>
      <c r="G379" s="265"/>
      <c r="H379" s="265"/>
      <c r="I379" s="265"/>
      <c r="J379" s="265"/>
      <c r="K379" s="265"/>
      <c r="L379" s="265"/>
      <c r="M379" s="265"/>
      <c r="N379" s="265"/>
      <c r="O379" s="265"/>
      <c r="P379" s="265"/>
      <c r="Q379" s="265"/>
      <c r="R379" s="265"/>
      <c r="S379" s="265"/>
      <c r="T379" s="265"/>
      <c r="U379" s="265"/>
      <c r="V379" s="265"/>
      <c r="W379" s="265"/>
      <c r="X379" s="265"/>
      <c r="Y379" s="266"/>
    </row>
    <row r="381" spans="1:25" ht="15.75" thickBot="1" x14ac:dyDescent="0.3">
      <c r="A381" s="255" t="s">
        <v>27</v>
      </c>
      <c r="B381" s="255"/>
      <c r="C381" s="255"/>
      <c r="D381" s="255"/>
    </row>
    <row r="382" spans="1:25" x14ac:dyDescent="0.25">
      <c r="A382" s="258"/>
      <c r="B382" s="259"/>
      <c r="C382" s="259"/>
      <c r="D382" s="259"/>
      <c r="E382" s="259"/>
      <c r="F382" s="259"/>
      <c r="G382" s="259"/>
      <c r="H382" s="259"/>
      <c r="I382" s="259"/>
      <c r="J382" s="259"/>
      <c r="K382" s="259"/>
      <c r="L382" s="259"/>
      <c r="M382" s="259"/>
      <c r="N382" s="259"/>
      <c r="O382" s="259"/>
      <c r="P382" s="259"/>
      <c r="Q382" s="259"/>
      <c r="R382" s="259"/>
      <c r="S382" s="259"/>
      <c r="T382" s="259"/>
      <c r="U382" s="259"/>
      <c r="V382" s="259"/>
      <c r="W382" s="259"/>
      <c r="X382" s="259"/>
      <c r="Y382" s="260"/>
    </row>
    <row r="383" spans="1:25" x14ac:dyDescent="0.25">
      <c r="A383" s="261"/>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3"/>
    </row>
    <row r="384" spans="1:25" x14ac:dyDescent="0.25">
      <c r="A384" s="261"/>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3"/>
    </row>
    <row r="385" spans="1:25" x14ac:dyDescent="0.25">
      <c r="A385" s="261"/>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3"/>
    </row>
    <row r="386" spans="1:25" x14ac:dyDescent="0.25">
      <c r="A386" s="261"/>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3"/>
    </row>
    <row r="387" spans="1:25" x14ac:dyDescent="0.25">
      <c r="A387" s="261"/>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3"/>
    </row>
    <row r="388" spans="1:25" ht="15.75" thickBot="1" x14ac:dyDescent="0.3">
      <c r="A388" s="264"/>
      <c r="B388" s="265"/>
      <c r="C388" s="265"/>
      <c r="D388" s="265"/>
      <c r="E388" s="265"/>
      <c r="F388" s="265"/>
      <c r="G388" s="265"/>
      <c r="H388" s="265"/>
      <c r="I388" s="265"/>
      <c r="J388" s="265"/>
      <c r="K388" s="265"/>
      <c r="L388" s="265"/>
      <c r="M388" s="265"/>
      <c r="N388" s="265"/>
      <c r="O388" s="265"/>
      <c r="P388" s="265"/>
      <c r="Q388" s="265"/>
      <c r="R388" s="265"/>
      <c r="S388" s="265"/>
      <c r="T388" s="265"/>
      <c r="U388" s="265"/>
      <c r="V388" s="265"/>
      <c r="W388" s="265"/>
      <c r="X388" s="265"/>
      <c r="Y388" s="266"/>
    </row>
    <row r="390" spans="1:25" ht="15.75" thickBot="1" x14ac:dyDescent="0.3">
      <c r="A390" s="255" t="s">
        <v>28</v>
      </c>
      <c r="B390" s="255"/>
      <c r="C390" s="255"/>
      <c r="D390" s="255"/>
      <c r="E390" s="255"/>
      <c r="F390" s="255"/>
      <c r="G390" s="255"/>
      <c r="H390" s="255"/>
    </row>
    <row r="391" spans="1:25" ht="15.75" thickBot="1" x14ac:dyDescent="0.3">
      <c r="A391" s="267"/>
      <c r="B391" s="268"/>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9"/>
    </row>
    <row r="393" spans="1:25" ht="15.75" thickBot="1" x14ac:dyDescent="0.3">
      <c r="A393" s="255" t="s">
        <v>29</v>
      </c>
      <c r="B393" s="255"/>
      <c r="C393" s="255"/>
      <c r="E393" s="255" t="s">
        <v>30</v>
      </c>
      <c r="F393" s="255"/>
      <c r="G393" s="255"/>
    </row>
    <row r="394" spans="1:25" ht="15.75" thickBot="1" x14ac:dyDescent="0.3">
      <c r="A394" s="256"/>
      <c r="B394" s="257"/>
      <c r="E394" s="256"/>
      <c r="F394" s="257"/>
    </row>
    <row r="396" spans="1:25" s="11" customFormat="1" x14ac:dyDescent="0.25"/>
    <row r="398" spans="1:25" ht="19.5" thickBot="1" x14ac:dyDescent="0.35">
      <c r="A398" s="270" t="s">
        <v>42</v>
      </c>
      <c r="B398" s="270"/>
      <c r="C398" s="270"/>
      <c r="D398" s="270"/>
      <c r="E398" s="270"/>
      <c r="F398" s="270"/>
    </row>
    <row r="399" spans="1:25" x14ac:dyDescent="0.25">
      <c r="A399" s="258"/>
      <c r="B399" s="259"/>
      <c r="C399" s="259"/>
      <c r="D399" s="259"/>
      <c r="E399" s="259"/>
      <c r="F399" s="259"/>
      <c r="G399" s="259"/>
      <c r="H399" s="259"/>
      <c r="I399" s="259"/>
      <c r="J399" s="259"/>
      <c r="K399" s="259"/>
      <c r="L399" s="259"/>
      <c r="M399" s="259"/>
      <c r="N399" s="259"/>
      <c r="O399" s="259"/>
      <c r="P399" s="259"/>
      <c r="Q399" s="259"/>
      <c r="R399" s="259"/>
      <c r="S399" s="259"/>
      <c r="T399" s="259"/>
      <c r="U399" s="259"/>
      <c r="V399" s="259"/>
      <c r="W399" s="259"/>
      <c r="X399" s="259"/>
      <c r="Y399" s="260"/>
    </row>
    <row r="400" spans="1:25" x14ac:dyDescent="0.25">
      <c r="A400" s="261"/>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3"/>
    </row>
    <row r="401" spans="1:25" x14ac:dyDescent="0.25">
      <c r="A401" s="261"/>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3"/>
    </row>
    <row r="402" spans="1:25" x14ac:dyDescent="0.25">
      <c r="A402" s="261"/>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3"/>
    </row>
    <row r="403" spans="1:25" x14ac:dyDescent="0.25">
      <c r="A403" s="261"/>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3"/>
    </row>
    <row r="404" spans="1:25" x14ac:dyDescent="0.25">
      <c r="A404" s="261"/>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3"/>
    </row>
    <row r="405" spans="1:25" x14ac:dyDescent="0.25">
      <c r="A405" s="261"/>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3"/>
    </row>
    <row r="406" spans="1:25" x14ac:dyDescent="0.25">
      <c r="A406" s="261"/>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3"/>
    </row>
    <row r="407" spans="1:25" x14ac:dyDescent="0.25">
      <c r="A407" s="261"/>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3"/>
    </row>
    <row r="408" spans="1:25" x14ac:dyDescent="0.25">
      <c r="A408" s="261"/>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3"/>
    </row>
    <row r="409" spans="1:25" x14ac:dyDescent="0.25">
      <c r="A409" s="261"/>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3"/>
    </row>
    <row r="410" spans="1:25" x14ac:dyDescent="0.25">
      <c r="A410" s="261"/>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3"/>
    </row>
    <row r="411" spans="1:25" x14ac:dyDescent="0.25">
      <c r="A411" s="261"/>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3"/>
    </row>
    <row r="412" spans="1:25" ht="15.75" thickBot="1" x14ac:dyDescent="0.3">
      <c r="A412" s="264"/>
      <c r="B412" s="265"/>
      <c r="C412" s="265"/>
      <c r="D412" s="265"/>
      <c r="E412" s="265"/>
      <c r="F412" s="265"/>
      <c r="G412" s="265"/>
      <c r="H412" s="265"/>
      <c r="I412" s="265"/>
      <c r="J412" s="265"/>
      <c r="K412" s="265"/>
      <c r="L412" s="265"/>
      <c r="M412" s="265"/>
      <c r="N412" s="265"/>
      <c r="O412" s="265"/>
      <c r="P412" s="265"/>
      <c r="Q412" s="265"/>
      <c r="R412" s="265"/>
      <c r="S412" s="265"/>
      <c r="T412" s="265"/>
      <c r="U412" s="265"/>
      <c r="V412" s="265"/>
      <c r="W412" s="265"/>
      <c r="X412" s="265"/>
      <c r="Y412" s="266"/>
    </row>
    <row r="414" spans="1:25" ht="15.75" thickBot="1" x14ac:dyDescent="0.3">
      <c r="A414" s="255" t="s">
        <v>27</v>
      </c>
      <c r="B414" s="255"/>
      <c r="C414" s="255"/>
      <c r="D414" s="255"/>
    </row>
    <row r="415" spans="1:25" x14ac:dyDescent="0.25">
      <c r="A415" s="258"/>
      <c r="B415" s="259"/>
      <c r="C415" s="259"/>
      <c r="D415" s="259"/>
      <c r="E415" s="259"/>
      <c r="F415" s="259"/>
      <c r="G415" s="259"/>
      <c r="H415" s="259"/>
      <c r="I415" s="259"/>
      <c r="J415" s="259"/>
      <c r="K415" s="259"/>
      <c r="L415" s="259"/>
      <c r="M415" s="259"/>
      <c r="N415" s="259"/>
      <c r="O415" s="259"/>
      <c r="P415" s="259"/>
      <c r="Q415" s="259"/>
      <c r="R415" s="259"/>
      <c r="S415" s="259"/>
      <c r="T415" s="259"/>
      <c r="U415" s="259"/>
      <c r="V415" s="259"/>
      <c r="W415" s="259"/>
      <c r="X415" s="259"/>
      <c r="Y415" s="260"/>
    </row>
    <row r="416" spans="1:25" x14ac:dyDescent="0.25">
      <c r="A416" s="261"/>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3"/>
    </row>
    <row r="417" spans="1:32" x14ac:dyDescent="0.25">
      <c r="A417" s="261"/>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3"/>
    </row>
    <row r="418" spans="1:32" x14ac:dyDescent="0.25">
      <c r="A418" s="261"/>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3"/>
    </row>
    <row r="419" spans="1:32" x14ac:dyDescent="0.25">
      <c r="A419" s="261"/>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3"/>
      <c r="AF419" s="12"/>
    </row>
    <row r="420" spans="1:32" x14ac:dyDescent="0.25">
      <c r="A420" s="261"/>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3"/>
    </row>
    <row r="421" spans="1:32" ht="15.75" thickBot="1" x14ac:dyDescent="0.3">
      <c r="A421" s="264"/>
      <c r="B421" s="265"/>
      <c r="C421" s="265"/>
      <c r="D421" s="265"/>
      <c r="E421" s="265"/>
      <c r="F421" s="265"/>
      <c r="G421" s="265"/>
      <c r="H421" s="265"/>
      <c r="I421" s="265"/>
      <c r="J421" s="265"/>
      <c r="K421" s="265"/>
      <c r="L421" s="265"/>
      <c r="M421" s="265"/>
      <c r="N421" s="265"/>
      <c r="O421" s="265"/>
      <c r="P421" s="265"/>
      <c r="Q421" s="265"/>
      <c r="R421" s="265"/>
      <c r="S421" s="265"/>
      <c r="T421" s="265"/>
      <c r="U421" s="265"/>
      <c r="V421" s="265"/>
      <c r="W421" s="265"/>
      <c r="X421" s="265"/>
      <c r="Y421" s="266"/>
    </row>
    <row r="423" spans="1:32" ht="15.75" thickBot="1" x14ac:dyDescent="0.3">
      <c r="A423" s="255" t="s">
        <v>28</v>
      </c>
      <c r="B423" s="255"/>
      <c r="C423" s="255"/>
      <c r="D423" s="255"/>
      <c r="E423" s="255"/>
      <c r="F423" s="255"/>
      <c r="G423" s="255"/>
      <c r="H423" s="255"/>
    </row>
    <row r="424" spans="1:32" ht="15.75" thickBot="1" x14ac:dyDescent="0.3">
      <c r="A424" s="267"/>
      <c r="B424" s="268"/>
      <c r="C424" s="268"/>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9"/>
    </row>
    <row r="426" spans="1:32" ht="15.75" thickBot="1" x14ac:dyDescent="0.3">
      <c r="A426" s="255" t="s">
        <v>29</v>
      </c>
      <c r="B426" s="255"/>
      <c r="C426" s="255"/>
      <c r="E426" s="255" t="s">
        <v>30</v>
      </c>
      <c r="F426" s="255"/>
      <c r="G426" s="255"/>
    </row>
    <row r="427" spans="1:32" ht="15.75" thickBot="1" x14ac:dyDescent="0.3">
      <c r="A427" s="256"/>
      <c r="B427" s="257"/>
      <c r="E427" s="256"/>
      <c r="F427" s="257"/>
    </row>
    <row r="429" spans="1:32" s="11" customFormat="1" x14ac:dyDescent="0.25"/>
    <row r="431" spans="1:32" ht="19.5" thickBot="1" x14ac:dyDescent="0.35">
      <c r="A431" s="270" t="s">
        <v>43</v>
      </c>
      <c r="B431" s="270"/>
      <c r="C431" s="270"/>
      <c r="D431" s="270"/>
      <c r="E431" s="270"/>
      <c r="F431" s="270"/>
    </row>
    <row r="432" spans="1:32" x14ac:dyDescent="0.25">
      <c r="A432" s="258"/>
      <c r="B432" s="259"/>
      <c r="C432" s="259"/>
      <c r="D432" s="259"/>
      <c r="E432" s="259"/>
      <c r="F432" s="259"/>
      <c r="G432" s="259"/>
      <c r="H432" s="259"/>
      <c r="I432" s="259"/>
      <c r="J432" s="259"/>
      <c r="K432" s="259"/>
      <c r="L432" s="259"/>
      <c r="M432" s="259"/>
      <c r="N432" s="259"/>
      <c r="O432" s="259"/>
      <c r="P432" s="259"/>
      <c r="Q432" s="259"/>
      <c r="R432" s="259"/>
      <c r="S432" s="259"/>
      <c r="T432" s="259"/>
      <c r="U432" s="259"/>
      <c r="V432" s="259"/>
      <c r="W432" s="259"/>
      <c r="X432" s="259"/>
      <c r="Y432" s="260"/>
    </row>
    <row r="433" spans="1:25" x14ac:dyDescent="0.25">
      <c r="A433" s="261"/>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3"/>
    </row>
    <row r="434" spans="1:25" x14ac:dyDescent="0.25">
      <c r="A434" s="261"/>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3"/>
    </row>
    <row r="435" spans="1:25" x14ac:dyDescent="0.25">
      <c r="A435" s="261"/>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3"/>
    </row>
    <row r="436" spans="1:25" x14ac:dyDescent="0.25">
      <c r="A436" s="261"/>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3"/>
    </row>
    <row r="437" spans="1:25" x14ac:dyDescent="0.25">
      <c r="A437" s="261"/>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3"/>
    </row>
    <row r="438" spans="1:25" x14ac:dyDescent="0.25">
      <c r="A438" s="261"/>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3"/>
    </row>
    <row r="439" spans="1:25" x14ac:dyDescent="0.25">
      <c r="A439" s="261"/>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3"/>
    </row>
    <row r="440" spans="1:25" x14ac:dyDescent="0.25">
      <c r="A440" s="261"/>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3"/>
    </row>
    <row r="441" spans="1:25" x14ac:dyDescent="0.25">
      <c r="A441" s="261"/>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3"/>
    </row>
    <row r="442" spans="1:25" x14ac:dyDescent="0.25">
      <c r="A442" s="261"/>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3"/>
    </row>
    <row r="443" spans="1:25" x14ac:dyDescent="0.25">
      <c r="A443" s="261"/>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3"/>
    </row>
    <row r="444" spans="1:25" x14ac:dyDescent="0.25">
      <c r="A444" s="261"/>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3"/>
    </row>
    <row r="445" spans="1:25" ht="15.75" thickBot="1" x14ac:dyDescent="0.3">
      <c r="A445" s="264"/>
      <c r="B445" s="265"/>
      <c r="C445" s="265"/>
      <c r="D445" s="265"/>
      <c r="E445" s="265"/>
      <c r="F445" s="265"/>
      <c r="G445" s="265"/>
      <c r="H445" s="265"/>
      <c r="I445" s="265"/>
      <c r="J445" s="265"/>
      <c r="K445" s="265"/>
      <c r="L445" s="265"/>
      <c r="M445" s="265"/>
      <c r="N445" s="265"/>
      <c r="O445" s="265"/>
      <c r="P445" s="265"/>
      <c r="Q445" s="265"/>
      <c r="R445" s="265"/>
      <c r="S445" s="265"/>
      <c r="T445" s="265"/>
      <c r="U445" s="265"/>
      <c r="V445" s="265"/>
      <c r="W445" s="265"/>
      <c r="X445" s="265"/>
      <c r="Y445" s="266"/>
    </row>
    <row r="447" spans="1:25" ht="15.75" thickBot="1" x14ac:dyDescent="0.3">
      <c r="A447" s="255" t="s">
        <v>27</v>
      </c>
      <c r="B447" s="255"/>
      <c r="C447" s="255"/>
      <c r="D447" s="255"/>
    </row>
    <row r="448" spans="1:25" x14ac:dyDescent="0.25">
      <c r="A448" s="258"/>
      <c r="B448" s="259"/>
      <c r="C448" s="259"/>
      <c r="D448" s="259"/>
      <c r="E448" s="259"/>
      <c r="F448" s="259"/>
      <c r="G448" s="259"/>
      <c r="H448" s="259"/>
      <c r="I448" s="259"/>
      <c r="J448" s="259"/>
      <c r="K448" s="259"/>
      <c r="L448" s="259"/>
      <c r="M448" s="259"/>
      <c r="N448" s="259"/>
      <c r="O448" s="259"/>
      <c r="P448" s="259"/>
      <c r="Q448" s="259"/>
      <c r="R448" s="259"/>
      <c r="S448" s="259"/>
      <c r="T448" s="259"/>
      <c r="U448" s="259"/>
      <c r="V448" s="259"/>
      <c r="W448" s="259"/>
      <c r="X448" s="259"/>
      <c r="Y448" s="260"/>
    </row>
    <row r="449" spans="1:25" x14ac:dyDescent="0.25">
      <c r="A449" s="261"/>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3"/>
    </row>
    <row r="450" spans="1:25" x14ac:dyDescent="0.25">
      <c r="A450" s="261"/>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3"/>
    </row>
    <row r="451" spans="1:25" x14ac:dyDescent="0.25">
      <c r="A451" s="261"/>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3"/>
    </row>
    <row r="452" spans="1:25" x14ac:dyDescent="0.25">
      <c r="A452" s="261"/>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3"/>
    </row>
    <row r="453" spans="1:25" x14ac:dyDescent="0.25">
      <c r="A453" s="261"/>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3"/>
    </row>
    <row r="454" spans="1:25" ht="15.75" thickBot="1" x14ac:dyDescent="0.3">
      <c r="A454" s="264"/>
      <c r="B454" s="265"/>
      <c r="C454" s="265"/>
      <c r="D454" s="265"/>
      <c r="E454" s="265"/>
      <c r="F454" s="265"/>
      <c r="G454" s="265"/>
      <c r="H454" s="265"/>
      <c r="I454" s="265"/>
      <c r="J454" s="265"/>
      <c r="K454" s="265"/>
      <c r="L454" s="265"/>
      <c r="M454" s="265"/>
      <c r="N454" s="265"/>
      <c r="O454" s="265"/>
      <c r="P454" s="265"/>
      <c r="Q454" s="265"/>
      <c r="R454" s="265"/>
      <c r="S454" s="265"/>
      <c r="T454" s="265"/>
      <c r="U454" s="265"/>
      <c r="V454" s="265"/>
      <c r="W454" s="265"/>
      <c r="X454" s="265"/>
      <c r="Y454" s="266"/>
    </row>
    <row r="456" spans="1:25" ht="15.75" thickBot="1" x14ac:dyDescent="0.3">
      <c r="A456" s="255" t="s">
        <v>28</v>
      </c>
      <c r="B456" s="255"/>
      <c r="C456" s="255"/>
      <c r="D456" s="255"/>
      <c r="E456" s="255"/>
      <c r="F456" s="255"/>
      <c r="G456" s="255"/>
      <c r="H456" s="255"/>
    </row>
    <row r="457" spans="1:25" ht="15.75" thickBot="1" x14ac:dyDescent="0.3">
      <c r="A457" s="267"/>
      <c r="B457" s="268"/>
      <c r="C457" s="268"/>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9"/>
    </row>
    <row r="459" spans="1:25" ht="15.75" thickBot="1" x14ac:dyDescent="0.3">
      <c r="A459" s="255" t="s">
        <v>29</v>
      </c>
      <c r="B459" s="255"/>
      <c r="C459" s="255"/>
      <c r="E459" s="255" t="s">
        <v>30</v>
      </c>
      <c r="F459" s="255"/>
      <c r="G459" s="255"/>
    </row>
    <row r="460" spans="1:25" ht="15.75" thickBot="1" x14ac:dyDescent="0.3">
      <c r="A460" s="256"/>
      <c r="B460" s="257"/>
      <c r="E460" s="256"/>
      <c r="F460" s="257"/>
    </row>
    <row r="462" spans="1:25" s="11" customFormat="1" x14ac:dyDescent="0.25"/>
    <row r="464" spans="1:25" ht="19.5" thickBot="1" x14ac:dyDescent="0.35">
      <c r="A464" s="270" t="s">
        <v>44</v>
      </c>
      <c r="B464" s="270"/>
      <c r="C464" s="270"/>
      <c r="D464" s="270"/>
      <c r="E464" s="270"/>
      <c r="F464" s="270"/>
    </row>
    <row r="465" spans="1:25" x14ac:dyDescent="0.25">
      <c r="A465" s="258"/>
      <c r="B465" s="259"/>
      <c r="C465" s="259"/>
      <c r="D465" s="259"/>
      <c r="E465" s="259"/>
      <c r="F465" s="259"/>
      <c r="G465" s="259"/>
      <c r="H465" s="259"/>
      <c r="I465" s="259"/>
      <c r="J465" s="259"/>
      <c r="K465" s="259"/>
      <c r="L465" s="259"/>
      <c r="M465" s="259"/>
      <c r="N465" s="259"/>
      <c r="O465" s="259"/>
      <c r="P465" s="259"/>
      <c r="Q465" s="259"/>
      <c r="R465" s="259"/>
      <c r="S465" s="259"/>
      <c r="T465" s="259"/>
      <c r="U465" s="259"/>
      <c r="V465" s="259"/>
      <c r="W465" s="259"/>
      <c r="X465" s="259"/>
      <c r="Y465" s="260"/>
    </row>
    <row r="466" spans="1:25" x14ac:dyDescent="0.25">
      <c r="A466" s="261"/>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3"/>
    </row>
    <row r="467" spans="1:25" x14ac:dyDescent="0.25">
      <c r="A467" s="261"/>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3"/>
    </row>
    <row r="468" spans="1:25" x14ac:dyDescent="0.25">
      <c r="A468" s="261"/>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3"/>
    </row>
    <row r="469" spans="1:25" x14ac:dyDescent="0.25">
      <c r="A469" s="261"/>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3"/>
    </row>
    <row r="470" spans="1:25" x14ac:dyDescent="0.25">
      <c r="A470" s="261"/>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3"/>
    </row>
    <row r="471" spans="1:25" x14ac:dyDescent="0.25">
      <c r="A471" s="261"/>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3"/>
    </row>
    <row r="472" spans="1:25" x14ac:dyDescent="0.25">
      <c r="A472" s="261"/>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3"/>
    </row>
    <row r="473" spans="1:25" x14ac:dyDescent="0.25">
      <c r="A473" s="261"/>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3"/>
    </row>
    <row r="474" spans="1:25" x14ac:dyDescent="0.25">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3"/>
    </row>
    <row r="475" spans="1:25" x14ac:dyDescent="0.25">
      <c r="A475" s="261"/>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3"/>
    </row>
    <row r="476" spans="1:25" x14ac:dyDescent="0.25">
      <c r="A476" s="261"/>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3"/>
    </row>
    <row r="477" spans="1:25" x14ac:dyDescent="0.25">
      <c r="A477" s="261"/>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3"/>
    </row>
    <row r="478" spans="1:25" ht="15.75" thickBot="1" x14ac:dyDescent="0.3">
      <c r="A478" s="264"/>
      <c r="B478" s="265"/>
      <c r="C478" s="265"/>
      <c r="D478" s="265"/>
      <c r="E478" s="265"/>
      <c r="F478" s="265"/>
      <c r="G478" s="265"/>
      <c r="H478" s="265"/>
      <c r="I478" s="265"/>
      <c r="J478" s="265"/>
      <c r="K478" s="265"/>
      <c r="L478" s="265"/>
      <c r="M478" s="265"/>
      <c r="N478" s="265"/>
      <c r="O478" s="265"/>
      <c r="P478" s="265"/>
      <c r="Q478" s="265"/>
      <c r="R478" s="265"/>
      <c r="S478" s="265"/>
      <c r="T478" s="265"/>
      <c r="U478" s="265"/>
      <c r="V478" s="265"/>
      <c r="W478" s="265"/>
      <c r="X478" s="265"/>
      <c r="Y478" s="266"/>
    </row>
    <row r="480" spans="1:25" ht="15.75" thickBot="1" x14ac:dyDescent="0.3">
      <c r="A480" s="255" t="s">
        <v>27</v>
      </c>
      <c r="B480" s="255"/>
      <c r="C480" s="255"/>
      <c r="D480" s="255"/>
    </row>
    <row r="481" spans="1:25" x14ac:dyDescent="0.25">
      <c r="A481" s="258"/>
      <c r="B481" s="259"/>
      <c r="C481" s="259"/>
      <c r="D481" s="259"/>
      <c r="E481" s="259"/>
      <c r="F481" s="259"/>
      <c r="G481" s="259"/>
      <c r="H481" s="259"/>
      <c r="I481" s="259"/>
      <c r="J481" s="259"/>
      <c r="K481" s="259"/>
      <c r="L481" s="259"/>
      <c r="M481" s="259"/>
      <c r="N481" s="259"/>
      <c r="O481" s="259"/>
      <c r="P481" s="259"/>
      <c r="Q481" s="259"/>
      <c r="R481" s="259"/>
      <c r="S481" s="259"/>
      <c r="T481" s="259"/>
      <c r="U481" s="259"/>
      <c r="V481" s="259"/>
      <c r="W481" s="259"/>
      <c r="X481" s="259"/>
      <c r="Y481" s="260"/>
    </row>
    <row r="482" spans="1:25" x14ac:dyDescent="0.25">
      <c r="A482" s="261"/>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3"/>
    </row>
    <row r="483" spans="1:25" x14ac:dyDescent="0.25">
      <c r="A483" s="261"/>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3"/>
    </row>
    <row r="484" spans="1:25" x14ac:dyDescent="0.25">
      <c r="A484" s="261"/>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3"/>
    </row>
    <row r="485" spans="1:25" x14ac:dyDescent="0.25">
      <c r="A485" s="261"/>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3"/>
    </row>
    <row r="486" spans="1:25" x14ac:dyDescent="0.25">
      <c r="A486" s="261"/>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3"/>
    </row>
    <row r="487" spans="1:25" ht="15.75" thickBot="1" x14ac:dyDescent="0.3">
      <c r="A487" s="264"/>
      <c r="B487" s="265"/>
      <c r="C487" s="265"/>
      <c r="D487" s="265"/>
      <c r="E487" s="265"/>
      <c r="F487" s="265"/>
      <c r="G487" s="265"/>
      <c r="H487" s="265"/>
      <c r="I487" s="265"/>
      <c r="J487" s="265"/>
      <c r="K487" s="265"/>
      <c r="L487" s="265"/>
      <c r="M487" s="265"/>
      <c r="N487" s="265"/>
      <c r="O487" s="265"/>
      <c r="P487" s="265"/>
      <c r="Q487" s="265"/>
      <c r="R487" s="265"/>
      <c r="S487" s="265"/>
      <c r="T487" s="265"/>
      <c r="U487" s="265"/>
      <c r="V487" s="265"/>
      <c r="W487" s="265"/>
      <c r="X487" s="265"/>
      <c r="Y487" s="266"/>
    </row>
    <row r="489" spans="1:25" ht="15.75" thickBot="1" x14ac:dyDescent="0.3">
      <c r="A489" s="255" t="s">
        <v>28</v>
      </c>
      <c r="B489" s="255"/>
      <c r="C489" s="255"/>
      <c r="D489" s="255"/>
      <c r="E489" s="255"/>
      <c r="F489" s="255"/>
      <c r="G489" s="255"/>
      <c r="H489" s="255"/>
    </row>
    <row r="490" spans="1:25" ht="15.75" thickBot="1" x14ac:dyDescent="0.3">
      <c r="A490" s="267"/>
      <c r="B490" s="268"/>
      <c r="C490" s="268"/>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9"/>
    </row>
    <row r="492" spans="1:25" ht="15.75" thickBot="1" x14ac:dyDescent="0.3">
      <c r="A492" s="255" t="s">
        <v>29</v>
      </c>
      <c r="B492" s="255"/>
      <c r="C492" s="255"/>
      <c r="E492" s="255" t="s">
        <v>30</v>
      </c>
      <c r="F492" s="255"/>
      <c r="G492" s="255"/>
    </row>
    <row r="493" spans="1:25" ht="15.75" thickBot="1" x14ac:dyDescent="0.3">
      <c r="A493" s="256"/>
      <c r="B493" s="257"/>
      <c r="E493" s="256"/>
      <c r="F493" s="257"/>
    </row>
    <row r="495" spans="1:25" s="11" customFormat="1" x14ac:dyDescent="0.25"/>
    <row r="497" spans="1:25" ht="19.5" thickBot="1" x14ac:dyDescent="0.35">
      <c r="A497" s="270" t="s">
        <v>45</v>
      </c>
      <c r="B497" s="270"/>
      <c r="C497" s="270"/>
      <c r="D497" s="270"/>
      <c r="E497" s="270"/>
      <c r="F497" s="270"/>
    </row>
    <row r="498" spans="1:25" x14ac:dyDescent="0.25">
      <c r="A498" s="258"/>
      <c r="B498" s="259"/>
      <c r="C498" s="259"/>
      <c r="D498" s="259"/>
      <c r="E498" s="259"/>
      <c r="F498" s="259"/>
      <c r="G498" s="259"/>
      <c r="H498" s="259"/>
      <c r="I498" s="259"/>
      <c r="J498" s="259"/>
      <c r="K498" s="259"/>
      <c r="L498" s="259"/>
      <c r="M498" s="259"/>
      <c r="N498" s="259"/>
      <c r="O498" s="259"/>
      <c r="P498" s="259"/>
      <c r="Q498" s="259"/>
      <c r="R498" s="259"/>
      <c r="S498" s="259"/>
      <c r="T498" s="259"/>
      <c r="U498" s="259"/>
      <c r="V498" s="259"/>
      <c r="W498" s="259"/>
      <c r="X498" s="259"/>
      <c r="Y498" s="260"/>
    </row>
    <row r="499" spans="1:25" x14ac:dyDescent="0.25">
      <c r="A499" s="261"/>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3"/>
    </row>
    <row r="500" spans="1:25" x14ac:dyDescent="0.25">
      <c r="A500" s="261"/>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3"/>
    </row>
    <row r="501" spans="1:25" x14ac:dyDescent="0.25">
      <c r="A501" s="261"/>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3"/>
    </row>
    <row r="502" spans="1:25" x14ac:dyDescent="0.25">
      <c r="A502" s="261"/>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3"/>
    </row>
    <row r="503" spans="1:25" x14ac:dyDescent="0.25">
      <c r="A503" s="261"/>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3"/>
    </row>
    <row r="504" spans="1:25" x14ac:dyDescent="0.25">
      <c r="A504" s="261"/>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3"/>
    </row>
    <row r="505" spans="1:25" x14ac:dyDescent="0.25">
      <c r="A505" s="261"/>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3"/>
    </row>
    <row r="506" spans="1:25" x14ac:dyDescent="0.25">
      <c r="A506" s="261"/>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3"/>
    </row>
    <row r="507" spans="1:25" x14ac:dyDescent="0.25">
      <c r="A507" s="261"/>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3"/>
    </row>
    <row r="508" spans="1:25" x14ac:dyDescent="0.25">
      <c r="A508" s="261"/>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3"/>
    </row>
    <row r="509" spans="1:25" x14ac:dyDescent="0.25">
      <c r="A509" s="261"/>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3"/>
    </row>
    <row r="510" spans="1:25" x14ac:dyDescent="0.25">
      <c r="A510" s="261"/>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3"/>
    </row>
    <row r="511" spans="1:25" ht="15.75" thickBot="1" x14ac:dyDescent="0.3">
      <c r="A511" s="264"/>
      <c r="B511" s="265"/>
      <c r="C511" s="265"/>
      <c r="D511" s="265"/>
      <c r="E511" s="265"/>
      <c r="F511" s="265"/>
      <c r="G511" s="265"/>
      <c r="H511" s="265"/>
      <c r="I511" s="265"/>
      <c r="J511" s="265"/>
      <c r="K511" s="265"/>
      <c r="L511" s="265"/>
      <c r="M511" s="265"/>
      <c r="N511" s="265"/>
      <c r="O511" s="265"/>
      <c r="P511" s="265"/>
      <c r="Q511" s="265"/>
      <c r="R511" s="265"/>
      <c r="S511" s="265"/>
      <c r="T511" s="265"/>
      <c r="U511" s="265"/>
      <c r="V511" s="265"/>
      <c r="W511" s="265"/>
      <c r="X511" s="265"/>
      <c r="Y511" s="266"/>
    </row>
    <row r="513" spans="1:25" ht="15.75" thickBot="1" x14ac:dyDescent="0.3">
      <c r="A513" s="255" t="s">
        <v>27</v>
      </c>
      <c r="B513" s="255"/>
      <c r="C513" s="255"/>
      <c r="D513" s="255"/>
    </row>
    <row r="514" spans="1:25" x14ac:dyDescent="0.25">
      <c r="A514" s="258"/>
      <c r="B514" s="259"/>
      <c r="C514" s="259"/>
      <c r="D514" s="259"/>
      <c r="E514" s="259"/>
      <c r="F514" s="259"/>
      <c r="G514" s="259"/>
      <c r="H514" s="259"/>
      <c r="I514" s="259"/>
      <c r="J514" s="259"/>
      <c r="K514" s="259"/>
      <c r="L514" s="259"/>
      <c r="M514" s="259"/>
      <c r="N514" s="259"/>
      <c r="O514" s="259"/>
      <c r="P514" s="259"/>
      <c r="Q514" s="259"/>
      <c r="R514" s="259"/>
      <c r="S514" s="259"/>
      <c r="T514" s="259"/>
      <c r="U514" s="259"/>
      <c r="V514" s="259"/>
      <c r="W514" s="259"/>
      <c r="X514" s="259"/>
      <c r="Y514" s="260"/>
    </row>
    <row r="515" spans="1:25" x14ac:dyDescent="0.25">
      <c r="A515" s="261"/>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3"/>
    </row>
    <row r="516" spans="1:25" x14ac:dyDescent="0.25">
      <c r="A516" s="261"/>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3"/>
    </row>
    <row r="517" spans="1:25" x14ac:dyDescent="0.25">
      <c r="A517" s="261"/>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3"/>
    </row>
    <row r="518" spans="1:25" x14ac:dyDescent="0.25">
      <c r="A518" s="261"/>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3"/>
    </row>
    <row r="519" spans="1:25" x14ac:dyDescent="0.25">
      <c r="A519" s="261"/>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3"/>
    </row>
    <row r="520" spans="1:25" ht="15.75" thickBot="1" x14ac:dyDescent="0.3">
      <c r="A520" s="264"/>
      <c r="B520" s="265"/>
      <c r="C520" s="265"/>
      <c r="D520" s="265"/>
      <c r="E520" s="265"/>
      <c r="F520" s="265"/>
      <c r="G520" s="265"/>
      <c r="H520" s="265"/>
      <c r="I520" s="265"/>
      <c r="J520" s="265"/>
      <c r="K520" s="265"/>
      <c r="L520" s="265"/>
      <c r="M520" s="265"/>
      <c r="N520" s="265"/>
      <c r="O520" s="265"/>
      <c r="P520" s="265"/>
      <c r="Q520" s="265"/>
      <c r="R520" s="265"/>
      <c r="S520" s="265"/>
      <c r="T520" s="265"/>
      <c r="U520" s="265"/>
      <c r="V520" s="265"/>
      <c r="W520" s="265"/>
      <c r="X520" s="265"/>
      <c r="Y520" s="266"/>
    </row>
    <row r="522" spans="1:25" ht="15.75" thickBot="1" x14ac:dyDescent="0.3">
      <c r="A522" s="255" t="s">
        <v>28</v>
      </c>
      <c r="B522" s="255"/>
      <c r="C522" s="255"/>
      <c r="D522" s="255"/>
      <c r="E522" s="255"/>
      <c r="F522" s="255"/>
      <c r="G522" s="255"/>
      <c r="H522" s="255"/>
    </row>
    <row r="523" spans="1:25" ht="15.75" thickBot="1" x14ac:dyDescent="0.3">
      <c r="A523" s="267"/>
      <c r="B523" s="268"/>
      <c r="C523" s="268"/>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9"/>
    </row>
    <row r="525" spans="1:25" ht="15.75" thickBot="1" x14ac:dyDescent="0.3">
      <c r="A525" s="255" t="s">
        <v>29</v>
      </c>
      <c r="B525" s="255"/>
      <c r="C525" s="255"/>
      <c r="E525" s="255" t="s">
        <v>30</v>
      </c>
      <c r="F525" s="255"/>
      <c r="G525" s="255"/>
    </row>
    <row r="526" spans="1:25" ht="15.75" thickBot="1" x14ac:dyDescent="0.3">
      <c r="A526" s="256"/>
      <c r="B526" s="257"/>
      <c r="E526" s="256"/>
      <c r="F526" s="257"/>
    </row>
    <row r="528" spans="1:25" s="11" customFormat="1" x14ac:dyDescent="0.25"/>
    <row r="530" spans="1:25" ht="19.5" thickBot="1" x14ac:dyDescent="0.35">
      <c r="A530" s="270" t="s">
        <v>46</v>
      </c>
      <c r="B530" s="270"/>
      <c r="C530" s="270"/>
      <c r="D530" s="270"/>
      <c r="E530" s="270"/>
      <c r="F530" s="270"/>
    </row>
    <row r="531" spans="1:25" x14ac:dyDescent="0.25">
      <c r="A531" s="258"/>
      <c r="B531" s="259"/>
      <c r="C531" s="259"/>
      <c r="D531" s="259"/>
      <c r="E531" s="259"/>
      <c r="F531" s="259"/>
      <c r="G531" s="259"/>
      <c r="H531" s="259"/>
      <c r="I531" s="259"/>
      <c r="J531" s="259"/>
      <c r="K531" s="259"/>
      <c r="L531" s="259"/>
      <c r="M531" s="259"/>
      <c r="N531" s="259"/>
      <c r="O531" s="259"/>
      <c r="P531" s="259"/>
      <c r="Q531" s="259"/>
      <c r="R531" s="259"/>
      <c r="S531" s="259"/>
      <c r="T531" s="259"/>
      <c r="U531" s="259"/>
      <c r="V531" s="259"/>
      <c r="W531" s="259"/>
      <c r="X531" s="259"/>
      <c r="Y531" s="260"/>
    </row>
    <row r="532" spans="1:25" x14ac:dyDescent="0.25">
      <c r="A532" s="261"/>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3"/>
    </row>
    <row r="533" spans="1:25" x14ac:dyDescent="0.25">
      <c r="A533" s="261"/>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3"/>
    </row>
    <row r="534" spans="1:25" x14ac:dyDescent="0.25">
      <c r="A534" s="261"/>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3"/>
    </row>
    <row r="535" spans="1:25" x14ac:dyDescent="0.25">
      <c r="A535" s="261"/>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3"/>
    </row>
    <row r="536" spans="1:25" x14ac:dyDescent="0.25">
      <c r="A536" s="261"/>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3"/>
    </row>
    <row r="537" spans="1:25" x14ac:dyDescent="0.25">
      <c r="A537" s="261"/>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3"/>
    </row>
    <row r="538" spans="1:25" x14ac:dyDescent="0.25">
      <c r="A538" s="261"/>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3"/>
    </row>
    <row r="539" spans="1:25" x14ac:dyDescent="0.25">
      <c r="A539" s="261"/>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3"/>
    </row>
    <row r="540" spans="1:25" x14ac:dyDescent="0.25">
      <c r="A540" s="261"/>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3"/>
    </row>
    <row r="541" spans="1:25" x14ac:dyDescent="0.25">
      <c r="A541" s="261"/>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3"/>
    </row>
    <row r="542" spans="1:25" x14ac:dyDescent="0.25">
      <c r="A542" s="261"/>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3"/>
    </row>
    <row r="543" spans="1:25" x14ac:dyDescent="0.25">
      <c r="A543" s="261"/>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3"/>
    </row>
    <row r="544" spans="1:25" ht="15.75" thickBot="1" x14ac:dyDescent="0.3">
      <c r="A544" s="264"/>
      <c r="B544" s="265"/>
      <c r="C544" s="265"/>
      <c r="D544" s="265"/>
      <c r="E544" s="265"/>
      <c r="F544" s="265"/>
      <c r="G544" s="265"/>
      <c r="H544" s="265"/>
      <c r="I544" s="265"/>
      <c r="J544" s="265"/>
      <c r="K544" s="265"/>
      <c r="L544" s="265"/>
      <c r="M544" s="265"/>
      <c r="N544" s="265"/>
      <c r="O544" s="265"/>
      <c r="P544" s="265"/>
      <c r="Q544" s="265"/>
      <c r="R544" s="265"/>
      <c r="S544" s="265"/>
      <c r="T544" s="265"/>
      <c r="U544" s="265"/>
      <c r="V544" s="265"/>
      <c r="W544" s="265"/>
      <c r="X544" s="265"/>
      <c r="Y544" s="266"/>
    </row>
    <row r="546" spans="1:25" ht="15.75" thickBot="1" x14ac:dyDescent="0.3">
      <c r="A546" s="255" t="s">
        <v>27</v>
      </c>
      <c r="B546" s="255"/>
      <c r="C546" s="255"/>
      <c r="D546" s="255"/>
    </row>
    <row r="547" spans="1:25" x14ac:dyDescent="0.25">
      <c r="A547" s="258"/>
      <c r="B547" s="259"/>
      <c r="C547" s="259"/>
      <c r="D547" s="259"/>
      <c r="E547" s="259"/>
      <c r="F547" s="259"/>
      <c r="G547" s="259"/>
      <c r="H547" s="259"/>
      <c r="I547" s="259"/>
      <c r="J547" s="259"/>
      <c r="K547" s="259"/>
      <c r="L547" s="259"/>
      <c r="M547" s="259"/>
      <c r="N547" s="259"/>
      <c r="O547" s="259"/>
      <c r="P547" s="259"/>
      <c r="Q547" s="259"/>
      <c r="R547" s="259"/>
      <c r="S547" s="259"/>
      <c r="T547" s="259"/>
      <c r="U547" s="259"/>
      <c r="V547" s="259"/>
      <c r="W547" s="259"/>
      <c r="X547" s="259"/>
      <c r="Y547" s="260"/>
    </row>
    <row r="548" spans="1:25" x14ac:dyDescent="0.25">
      <c r="A548" s="261"/>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3"/>
    </row>
    <row r="549" spans="1:25" x14ac:dyDescent="0.25">
      <c r="A549" s="261"/>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3"/>
    </row>
    <row r="550" spans="1:25" x14ac:dyDescent="0.25">
      <c r="A550" s="261"/>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3"/>
    </row>
    <row r="551" spans="1:25" x14ac:dyDescent="0.25">
      <c r="A551" s="261"/>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3"/>
    </row>
    <row r="552" spans="1:25" x14ac:dyDescent="0.25">
      <c r="A552" s="261"/>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3"/>
    </row>
    <row r="553" spans="1:25" ht="15.75" thickBot="1" x14ac:dyDescent="0.3">
      <c r="A553" s="264"/>
      <c r="B553" s="265"/>
      <c r="C553" s="265"/>
      <c r="D553" s="265"/>
      <c r="E553" s="265"/>
      <c r="F553" s="265"/>
      <c r="G553" s="265"/>
      <c r="H553" s="265"/>
      <c r="I553" s="265"/>
      <c r="J553" s="265"/>
      <c r="K553" s="265"/>
      <c r="L553" s="265"/>
      <c r="M553" s="265"/>
      <c r="N553" s="265"/>
      <c r="O553" s="265"/>
      <c r="P553" s="265"/>
      <c r="Q553" s="265"/>
      <c r="R553" s="265"/>
      <c r="S553" s="265"/>
      <c r="T553" s="265"/>
      <c r="U553" s="265"/>
      <c r="V553" s="265"/>
      <c r="W553" s="265"/>
      <c r="X553" s="265"/>
      <c r="Y553" s="266"/>
    </row>
    <row r="555" spans="1:25" ht="15.75" thickBot="1" x14ac:dyDescent="0.3">
      <c r="A555" s="255" t="s">
        <v>28</v>
      </c>
      <c r="B555" s="255"/>
      <c r="C555" s="255"/>
      <c r="D555" s="255"/>
      <c r="E555" s="255"/>
      <c r="F555" s="255"/>
      <c r="G555" s="255"/>
      <c r="H555" s="255"/>
    </row>
    <row r="556" spans="1:25" ht="15.75" thickBot="1" x14ac:dyDescent="0.3">
      <c r="A556" s="267"/>
      <c r="B556" s="268"/>
      <c r="C556" s="268"/>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9"/>
    </row>
    <row r="558" spans="1:25" ht="15.75" thickBot="1" x14ac:dyDescent="0.3">
      <c r="A558" s="255" t="s">
        <v>29</v>
      </c>
      <c r="B558" s="255"/>
      <c r="C558" s="255"/>
      <c r="E558" s="255" t="s">
        <v>30</v>
      </c>
      <c r="F558" s="255"/>
      <c r="G558" s="255"/>
    </row>
    <row r="559" spans="1:25" ht="15.75" thickBot="1" x14ac:dyDescent="0.3">
      <c r="A559" s="256"/>
      <c r="B559" s="257"/>
      <c r="E559" s="256"/>
      <c r="F559" s="257"/>
    </row>
    <row r="561" spans="1:25" s="11" customFormat="1" x14ac:dyDescent="0.25"/>
    <row r="563" spans="1:25" ht="19.5" thickBot="1" x14ac:dyDescent="0.35">
      <c r="A563" s="270" t="s">
        <v>47</v>
      </c>
      <c r="B563" s="270"/>
      <c r="C563" s="270"/>
      <c r="D563" s="270"/>
      <c r="E563" s="270"/>
      <c r="F563" s="270"/>
    </row>
    <row r="564" spans="1:25" x14ac:dyDescent="0.25">
      <c r="A564" s="258"/>
      <c r="B564" s="259"/>
      <c r="C564" s="259"/>
      <c r="D564" s="259"/>
      <c r="E564" s="259"/>
      <c r="F564" s="259"/>
      <c r="G564" s="259"/>
      <c r="H564" s="259"/>
      <c r="I564" s="259"/>
      <c r="J564" s="259"/>
      <c r="K564" s="259"/>
      <c r="L564" s="259"/>
      <c r="M564" s="259"/>
      <c r="N564" s="259"/>
      <c r="O564" s="259"/>
      <c r="P564" s="259"/>
      <c r="Q564" s="259"/>
      <c r="R564" s="259"/>
      <c r="S564" s="259"/>
      <c r="T564" s="259"/>
      <c r="U564" s="259"/>
      <c r="V564" s="259"/>
      <c r="W564" s="259"/>
      <c r="X564" s="259"/>
      <c r="Y564" s="260"/>
    </row>
    <row r="565" spans="1:25" x14ac:dyDescent="0.25">
      <c r="A565" s="261"/>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3"/>
    </row>
    <row r="566" spans="1:25" x14ac:dyDescent="0.25">
      <c r="A566" s="261"/>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3"/>
    </row>
    <row r="567" spans="1:25" x14ac:dyDescent="0.25">
      <c r="A567" s="261"/>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3"/>
    </row>
    <row r="568" spans="1:25" x14ac:dyDescent="0.25">
      <c r="A568" s="261"/>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3"/>
    </row>
    <row r="569" spans="1:25" x14ac:dyDescent="0.25">
      <c r="A569" s="261"/>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3"/>
    </row>
    <row r="570" spans="1:25" x14ac:dyDescent="0.25">
      <c r="A570" s="261"/>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3"/>
    </row>
    <row r="571" spans="1:25" x14ac:dyDescent="0.25">
      <c r="A571" s="261"/>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3"/>
    </row>
    <row r="572" spans="1:25" x14ac:dyDescent="0.25">
      <c r="A572" s="261"/>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3"/>
    </row>
    <row r="573" spans="1:25" x14ac:dyDescent="0.25">
      <c r="A573" s="261"/>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3"/>
    </row>
    <row r="574" spans="1:25" x14ac:dyDescent="0.25">
      <c r="A574" s="261"/>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3"/>
    </row>
    <row r="575" spans="1:25" x14ac:dyDescent="0.25">
      <c r="A575" s="261"/>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3"/>
    </row>
    <row r="576" spans="1:25" x14ac:dyDescent="0.25">
      <c r="A576" s="261"/>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3"/>
    </row>
    <row r="577" spans="1:25" ht="15.75" thickBot="1" x14ac:dyDescent="0.3">
      <c r="A577" s="264"/>
      <c r="B577" s="265"/>
      <c r="C577" s="265"/>
      <c r="D577" s="265"/>
      <c r="E577" s="265"/>
      <c r="F577" s="265"/>
      <c r="G577" s="265"/>
      <c r="H577" s="265"/>
      <c r="I577" s="265"/>
      <c r="J577" s="265"/>
      <c r="K577" s="265"/>
      <c r="L577" s="265"/>
      <c r="M577" s="265"/>
      <c r="N577" s="265"/>
      <c r="O577" s="265"/>
      <c r="P577" s="265"/>
      <c r="Q577" s="265"/>
      <c r="R577" s="265"/>
      <c r="S577" s="265"/>
      <c r="T577" s="265"/>
      <c r="U577" s="265"/>
      <c r="V577" s="265"/>
      <c r="W577" s="265"/>
      <c r="X577" s="265"/>
      <c r="Y577" s="266"/>
    </row>
    <row r="579" spans="1:25" ht="15.75" thickBot="1" x14ac:dyDescent="0.3">
      <c r="A579" s="255" t="s">
        <v>27</v>
      </c>
      <c r="B579" s="255"/>
      <c r="C579" s="255"/>
      <c r="D579" s="255"/>
    </row>
    <row r="580" spans="1:25" x14ac:dyDescent="0.25">
      <c r="A580" s="258"/>
      <c r="B580" s="259"/>
      <c r="C580" s="259"/>
      <c r="D580" s="259"/>
      <c r="E580" s="259"/>
      <c r="F580" s="259"/>
      <c r="G580" s="259"/>
      <c r="H580" s="259"/>
      <c r="I580" s="259"/>
      <c r="J580" s="259"/>
      <c r="K580" s="259"/>
      <c r="L580" s="259"/>
      <c r="M580" s="259"/>
      <c r="N580" s="259"/>
      <c r="O580" s="259"/>
      <c r="P580" s="259"/>
      <c r="Q580" s="259"/>
      <c r="R580" s="259"/>
      <c r="S580" s="259"/>
      <c r="T580" s="259"/>
      <c r="U580" s="259"/>
      <c r="V580" s="259"/>
      <c r="W580" s="259"/>
      <c r="X580" s="259"/>
      <c r="Y580" s="260"/>
    </row>
    <row r="581" spans="1:25" x14ac:dyDescent="0.25">
      <c r="A581" s="261"/>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3"/>
    </row>
    <row r="582" spans="1:25" x14ac:dyDescent="0.25">
      <c r="A582" s="261"/>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3"/>
    </row>
    <row r="583" spans="1:25" x14ac:dyDescent="0.25">
      <c r="A583" s="261"/>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3"/>
    </row>
    <row r="584" spans="1:25" x14ac:dyDescent="0.25">
      <c r="A584" s="261"/>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3"/>
    </row>
    <row r="585" spans="1:25" x14ac:dyDescent="0.25">
      <c r="A585" s="261"/>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3"/>
    </row>
    <row r="586" spans="1:25" ht="15.75" thickBot="1" x14ac:dyDescent="0.3">
      <c r="A586" s="264"/>
      <c r="B586" s="265"/>
      <c r="C586" s="265"/>
      <c r="D586" s="265"/>
      <c r="E586" s="265"/>
      <c r="F586" s="265"/>
      <c r="G586" s="265"/>
      <c r="H586" s="265"/>
      <c r="I586" s="265"/>
      <c r="J586" s="265"/>
      <c r="K586" s="265"/>
      <c r="L586" s="265"/>
      <c r="M586" s="265"/>
      <c r="N586" s="265"/>
      <c r="O586" s="265"/>
      <c r="P586" s="265"/>
      <c r="Q586" s="265"/>
      <c r="R586" s="265"/>
      <c r="S586" s="265"/>
      <c r="T586" s="265"/>
      <c r="U586" s="265"/>
      <c r="V586" s="265"/>
      <c r="W586" s="265"/>
      <c r="X586" s="265"/>
      <c r="Y586" s="266"/>
    </row>
    <row r="588" spans="1:25" ht="15.75" thickBot="1" x14ac:dyDescent="0.3">
      <c r="A588" s="255" t="s">
        <v>28</v>
      </c>
      <c r="B588" s="255"/>
      <c r="C588" s="255"/>
      <c r="D588" s="255"/>
      <c r="E588" s="255"/>
      <c r="F588" s="255"/>
      <c r="G588" s="255"/>
      <c r="H588" s="255"/>
    </row>
    <row r="589" spans="1:25" ht="15.75" thickBot="1" x14ac:dyDescent="0.3">
      <c r="A589" s="267"/>
      <c r="B589" s="268"/>
      <c r="C589" s="268"/>
      <c r="D589" s="268"/>
      <c r="E589" s="268"/>
      <c r="F589" s="268"/>
      <c r="G589" s="268"/>
      <c r="H589" s="268"/>
      <c r="I589" s="268"/>
      <c r="J589" s="268"/>
      <c r="K589" s="268"/>
      <c r="L589" s="268"/>
      <c r="M589" s="268"/>
      <c r="N589" s="268"/>
      <c r="O589" s="268"/>
      <c r="P589" s="268"/>
      <c r="Q589" s="268"/>
      <c r="R589" s="268"/>
      <c r="S589" s="268"/>
      <c r="T589" s="268"/>
      <c r="U589" s="268"/>
      <c r="V589" s="268"/>
      <c r="W589" s="268"/>
      <c r="X589" s="268"/>
      <c r="Y589" s="269"/>
    </row>
    <row r="591" spans="1:25" ht="15.75" thickBot="1" x14ac:dyDescent="0.3">
      <c r="A591" s="255" t="s">
        <v>29</v>
      </c>
      <c r="B591" s="255"/>
      <c r="C591" s="255"/>
      <c r="E591" s="255" t="s">
        <v>30</v>
      </c>
      <c r="F591" s="255"/>
      <c r="G591" s="255"/>
    </row>
    <row r="592" spans="1:25" ht="15.75" thickBot="1" x14ac:dyDescent="0.3">
      <c r="A592" s="256"/>
      <c r="B592" s="257"/>
      <c r="E592" s="256"/>
      <c r="F592" s="257"/>
    </row>
    <row r="594" spans="1:25" s="11" customFormat="1" x14ac:dyDescent="0.25"/>
    <row r="596" spans="1:25" ht="19.5" thickBot="1" x14ac:dyDescent="0.35">
      <c r="A596" s="270" t="s">
        <v>48</v>
      </c>
      <c r="B596" s="270"/>
      <c r="C596" s="270"/>
      <c r="D596" s="270"/>
      <c r="E596" s="270"/>
      <c r="F596" s="270"/>
    </row>
    <row r="597" spans="1:25" x14ac:dyDescent="0.25">
      <c r="A597" s="258"/>
      <c r="B597" s="259"/>
      <c r="C597" s="259"/>
      <c r="D597" s="259"/>
      <c r="E597" s="259"/>
      <c r="F597" s="259"/>
      <c r="G597" s="259"/>
      <c r="H597" s="259"/>
      <c r="I597" s="259"/>
      <c r="J597" s="259"/>
      <c r="K597" s="259"/>
      <c r="L597" s="259"/>
      <c r="M597" s="259"/>
      <c r="N597" s="259"/>
      <c r="O597" s="259"/>
      <c r="P597" s="259"/>
      <c r="Q597" s="259"/>
      <c r="R597" s="259"/>
      <c r="S597" s="259"/>
      <c r="T597" s="259"/>
      <c r="U597" s="259"/>
      <c r="V597" s="259"/>
      <c r="W597" s="259"/>
      <c r="X597" s="259"/>
      <c r="Y597" s="260"/>
    </row>
    <row r="598" spans="1:25" x14ac:dyDescent="0.25">
      <c r="A598" s="261"/>
      <c r="B598" s="262"/>
      <c r="C598" s="262"/>
      <c r="D598" s="262"/>
      <c r="E598" s="262"/>
      <c r="F598" s="262"/>
      <c r="G598" s="262"/>
      <c r="H598" s="262"/>
      <c r="I598" s="262"/>
      <c r="J598" s="262"/>
      <c r="K598" s="262"/>
      <c r="L598" s="262"/>
      <c r="M598" s="262"/>
      <c r="N598" s="262"/>
      <c r="O598" s="262"/>
      <c r="P598" s="262"/>
      <c r="Q598" s="262"/>
      <c r="R598" s="262"/>
      <c r="S598" s="262"/>
      <c r="T598" s="262"/>
      <c r="U598" s="262"/>
      <c r="V598" s="262"/>
      <c r="W598" s="262"/>
      <c r="X598" s="262"/>
      <c r="Y598" s="263"/>
    </row>
    <row r="599" spans="1:25" x14ac:dyDescent="0.25">
      <c r="A599" s="261"/>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3"/>
    </row>
    <row r="600" spans="1:25" x14ac:dyDescent="0.25">
      <c r="A600" s="261"/>
      <c r="B600" s="262"/>
      <c r="C600" s="262"/>
      <c r="D600" s="262"/>
      <c r="E600" s="262"/>
      <c r="F600" s="262"/>
      <c r="G600" s="262"/>
      <c r="H600" s="262"/>
      <c r="I600" s="262"/>
      <c r="J600" s="262"/>
      <c r="K600" s="262"/>
      <c r="L600" s="262"/>
      <c r="M600" s="262"/>
      <c r="N600" s="262"/>
      <c r="O600" s="262"/>
      <c r="P600" s="262"/>
      <c r="Q600" s="262"/>
      <c r="R600" s="262"/>
      <c r="S600" s="262"/>
      <c r="T600" s="262"/>
      <c r="U600" s="262"/>
      <c r="V600" s="262"/>
      <c r="W600" s="262"/>
      <c r="X600" s="262"/>
      <c r="Y600" s="263"/>
    </row>
    <row r="601" spans="1:25" x14ac:dyDescent="0.25">
      <c r="A601" s="261"/>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3"/>
    </row>
    <row r="602" spans="1:25" x14ac:dyDescent="0.25">
      <c r="A602" s="261"/>
      <c r="B602" s="262"/>
      <c r="C602" s="262"/>
      <c r="D602" s="262"/>
      <c r="E602" s="262"/>
      <c r="F602" s="262"/>
      <c r="G602" s="262"/>
      <c r="H602" s="262"/>
      <c r="I602" s="262"/>
      <c r="J602" s="262"/>
      <c r="K602" s="262"/>
      <c r="L602" s="262"/>
      <c r="M602" s="262"/>
      <c r="N602" s="262"/>
      <c r="O602" s="262"/>
      <c r="P602" s="262"/>
      <c r="Q602" s="262"/>
      <c r="R602" s="262"/>
      <c r="S602" s="262"/>
      <c r="T602" s="262"/>
      <c r="U602" s="262"/>
      <c r="V602" s="262"/>
      <c r="W602" s="262"/>
      <c r="X602" s="262"/>
      <c r="Y602" s="263"/>
    </row>
    <row r="603" spans="1:25" x14ac:dyDescent="0.25">
      <c r="A603" s="261"/>
      <c r="B603" s="262"/>
      <c r="C603" s="262"/>
      <c r="D603" s="262"/>
      <c r="E603" s="262"/>
      <c r="F603" s="262"/>
      <c r="G603" s="262"/>
      <c r="H603" s="262"/>
      <c r="I603" s="262"/>
      <c r="J603" s="262"/>
      <c r="K603" s="262"/>
      <c r="L603" s="262"/>
      <c r="M603" s="262"/>
      <c r="N603" s="262"/>
      <c r="O603" s="262"/>
      <c r="P603" s="262"/>
      <c r="Q603" s="262"/>
      <c r="R603" s="262"/>
      <c r="S603" s="262"/>
      <c r="T603" s="262"/>
      <c r="U603" s="262"/>
      <c r="V603" s="262"/>
      <c r="W603" s="262"/>
      <c r="X603" s="262"/>
      <c r="Y603" s="263"/>
    </row>
    <row r="604" spans="1:25" x14ac:dyDescent="0.25">
      <c r="A604" s="261"/>
      <c r="B604" s="262"/>
      <c r="C604" s="262"/>
      <c r="D604" s="262"/>
      <c r="E604" s="262"/>
      <c r="F604" s="262"/>
      <c r="G604" s="262"/>
      <c r="H604" s="262"/>
      <c r="I604" s="262"/>
      <c r="J604" s="262"/>
      <c r="K604" s="262"/>
      <c r="L604" s="262"/>
      <c r="M604" s="262"/>
      <c r="N604" s="262"/>
      <c r="O604" s="262"/>
      <c r="P604" s="262"/>
      <c r="Q604" s="262"/>
      <c r="R604" s="262"/>
      <c r="S604" s="262"/>
      <c r="T604" s="262"/>
      <c r="U604" s="262"/>
      <c r="V604" s="262"/>
      <c r="W604" s="262"/>
      <c r="X604" s="262"/>
      <c r="Y604" s="263"/>
    </row>
    <row r="605" spans="1:25" x14ac:dyDescent="0.25">
      <c r="A605" s="261"/>
      <c r="B605" s="262"/>
      <c r="C605" s="262"/>
      <c r="D605" s="262"/>
      <c r="E605" s="262"/>
      <c r="F605" s="262"/>
      <c r="G605" s="262"/>
      <c r="H605" s="262"/>
      <c r="I605" s="262"/>
      <c r="J605" s="262"/>
      <c r="K605" s="262"/>
      <c r="L605" s="262"/>
      <c r="M605" s="262"/>
      <c r="N605" s="262"/>
      <c r="O605" s="262"/>
      <c r="P605" s="262"/>
      <c r="Q605" s="262"/>
      <c r="R605" s="262"/>
      <c r="S605" s="262"/>
      <c r="T605" s="262"/>
      <c r="U605" s="262"/>
      <c r="V605" s="262"/>
      <c r="W605" s="262"/>
      <c r="X605" s="262"/>
      <c r="Y605" s="263"/>
    </row>
    <row r="606" spans="1:25" x14ac:dyDescent="0.25">
      <c r="A606" s="261"/>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3"/>
    </row>
    <row r="607" spans="1:25" x14ac:dyDescent="0.25">
      <c r="A607" s="261"/>
      <c r="B607" s="262"/>
      <c r="C607" s="262"/>
      <c r="D607" s="262"/>
      <c r="E607" s="262"/>
      <c r="F607" s="262"/>
      <c r="G607" s="262"/>
      <c r="H607" s="262"/>
      <c r="I607" s="262"/>
      <c r="J607" s="262"/>
      <c r="K607" s="262"/>
      <c r="L607" s="262"/>
      <c r="M607" s="262"/>
      <c r="N607" s="262"/>
      <c r="O607" s="262"/>
      <c r="P607" s="262"/>
      <c r="Q607" s="262"/>
      <c r="R607" s="262"/>
      <c r="S607" s="262"/>
      <c r="T607" s="262"/>
      <c r="U607" s="262"/>
      <c r="V607" s="262"/>
      <c r="W607" s="262"/>
      <c r="X607" s="262"/>
      <c r="Y607" s="263"/>
    </row>
    <row r="608" spans="1:25" x14ac:dyDescent="0.25">
      <c r="A608" s="261"/>
      <c r="B608" s="262"/>
      <c r="C608" s="262"/>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3"/>
    </row>
    <row r="609" spans="1:25" x14ac:dyDescent="0.25">
      <c r="A609" s="261"/>
      <c r="B609" s="262"/>
      <c r="C609" s="262"/>
      <c r="D609" s="262"/>
      <c r="E609" s="262"/>
      <c r="F609" s="262"/>
      <c r="G609" s="262"/>
      <c r="H609" s="262"/>
      <c r="I609" s="262"/>
      <c r="J609" s="262"/>
      <c r="K609" s="262"/>
      <c r="L609" s="262"/>
      <c r="M609" s="262"/>
      <c r="N609" s="262"/>
      <c r="O609" s="262"/>
      <c r="P609" s="262"/>
      <c r="Q609" s="262"/>
      <c r="R609" s="262"/>
      <c r="S609" s="262"/>
      <c r="T609" s="262"/>
      <c r="U609" s="262"/>
      <c r="V609" s="262"/>
      <c r="W609" s="262"/>
      <c r="X609" s="262"/>
      <c r="Y609" s="263"/>
    </row>
    <row r="610" spans="1:25" ht="15.75" thickBot="1" x14ac:dyDescent="0.3">
      <c r="A610" s="264"/>
      <c r="B610" s="265"/>
      <c r="C610" s="265"/>
      <c r="D610" s="265"/>
      <c r="E610" s="265"/>
      <c r="F610" s="265"/>
      <c r="G610" s="265"/>
      <c r="H610" s="265"/>
      <c r="I610" s="265"/>
      <c r="J610" s="265"/>
      <c r="K610" s="265"/>
      <c r="L610" s="265"/>
      <c r="M610" s="265"/>
      <c r="N610" s="265"/>
      <c r="O610" s="265"/>
      <c r="P610" s="265"/>
      <c r="Q610" s="265"/>
      <c r="R610" s="265"/>
      <c r="S610" s="265"/>
      <c r="T610" s="265"/>
      <c r="U610" s="265"/>
      <c r="V610" s="265"/>
      <c r="W610" s="265"/>
      <c r="X610" s="265"/>
      <c r="Y610" s="266"/>
    </row>
    <row r="612" spans="1:25" ht="15.75" thickBot="1" x14ac:dyDescent="0.3">
      <c r="A612" s="255" t="s">
        <v>27</v>
      </c>
      <c r="B612" s="255"/>
      <c r="C612" s="255"/>
      <c r="D612" s="255"/>
    </row>
    <row r="613" spans="1:25" x14ac:dyDescent="0.25">
      <c r="A613" s="258"/>
      <c r="B613" s="259"/>
      <c r="C613" s="259"/>
      <c r="D613" s="259"/>
      <c r="E613" s="259"/>
      <c r="F613" s="259"/>
      <c r="G613" s="259"/>
      <c r="H613" s="259"/>
      <c r="I613" s="259"/>
      <c r="J613" s="259"/>
      <c r="K613" s="259"/>
      <c r="L613" s="259"/>
      <c r="M613" s="259"/>
      <c r="N613" s="259"/>
      <c r="O613" s="259"/>
      <c r="P613" s="259"/>
      <c r="Q613" s="259"/>
      <c r="R613" s="259"/>
      <c r="S613" s="259"/>
      <c r="T613" s="259"/>
      <c r="U613" s="259"/>
      <c r="V613" s="259"/>
      <c r="W613" s="259"/>
      <c r="X613" s="259"/>
      <c r="Y613" s="260"/>
    </row>
    <row r="614" spans="1:25" x14ac:dyDescent="0.25">
      <c r="A614" s="261"/>
      <c r="B614" s="262"/>
      <c r="C614" s="262"/>
      <c r="D614" s="262"/>
      <c r="E614" s="262"/>
      <c r="F614" s="262"/>
      <c r="G614" s="262"/>
      <c r="H614" s="262"/>
      <c r="I614" s="262"/>
      <c r="J614" s="262"/>
      <c r="K614" s="262"/>
      <c r="L614" s="262"/>
      <c r="M614" s="262"/>
      <c r="N614" s="262"/>
      <c r="O614" s="262"/>
      <c r="P614" s="262"/>
      <c r="Q614" s="262"/>
      <c r="R614" s="262"/>
      <c r="S614" s="262"/>
      <c r="T614" s="262"/>
      <c r="U614" s="262"/>
      <c r="V614" s="262"/>
      <c r="W614" s="262"/>
      <c r="X614" s="262"/>
      <c r="Y614" s="263"/>
    </row>
    <row r="615" spans="1:25" x14ac:dyDescent="0.25">
      <c r="A615" s="261"/>
      <c r="B615" s="262"/>
      <c r="C615" s="262"/>
      <c r="D615" s="262"/>
      <c r="E615" s="262"/>
      <c r="F615" s="262"/>
      <c r="G615" s="262"/>
      <c r="H615" s="262"/>
      <c r="I615" s="262"/>
      <c r="J615" s="262"/>
      <c r="K615" s="262"/>
      <c r="L615" s="262"/>
      <c r="M615" s="262"/>
      <c r="N615" s="262"/>
      <c r="O615" s="262"/>
      <c r="P615" s="262"/>
      <c r="Q615" s="262"/>
      <c r="R615" s="262"/>
      <c r="S615" s="262"/>
      <c r="T615" s="262"/>
      <c r="U615" s="262"/>
      <c r="V615" s="262"/>
      <c r="W615" s="262"/>
      <c r="X615" s="262"/>
      <c r="Y615" s="263"/>
    </row>
    <row r="616" spans="1:25" x14ac:dyDescent="0.25">
      <c r="A616" s="261"/>
      <c r="B616" s="262"/>
      <c r="C616" s="262"/>
      <c r="D616" s="262"/>
      <c r="E616" s="262"/>
      <c r="F616" s="262"/>
      <c r="G616" s="262"/>
      <c r="H616" s="262"/>
      <c r="I616" s="262"/>
      <c r="J616" s="262"/>
      <c r="K616" s="262"/>
      <c r="L616" s="262"/>
      <c r="M616" s="262"/>
      <c r="N616" s="262"/>
      <c r="O616" s="262"/>
      <c r="P616" s="262"/>
      <c r="Q616" s="262"/>
      <c r="R616" s="262"/>
      <c r="S616" s="262"/>
      <c r="T616" s="262"/>
      <c r="U616" s="262"/>
      <c r="V616" s="262"/>
      <c r="W616" s="262"/>
      <c r="X616" s="262"/>
      <c r="Y616" s="263"/>
    </row>
    <row r="617" spans="1:25" x14ac:dyDescent="0.25">
      <c r="A617" s="261"/>
      <c r="B617" s="262"/>
      <c r="C617" s="262"/>
      <c r="D617" s="262"/>
      <c r="E617" s="262"/>
      <c r="F617" s="262"/>
      <c r="G617" s="262"/>
      <c r="H617" s="262"/>
      <c r="I617" s="262"/>
      <c r="J617" s="262"/>
      <c r="K617" s="262"/>
      <c r="L617" s="262"/>
      <c r="M617" s="262"/>
      <c r="N617" s="262"/>
      <c r="O617" s="262"/>
      <c r="P617" s="262"/>
      <c r="Q617" s="262"/>
      <c r="R617" s="262"/>
      <c r="S617" s="262"/>
      <c r="T617" s="262"/>
      <c r="U617" s="262"/>
      <c r="V617" s="262"/>
      <c r="W617" s="262"/>
      <c r="X617" s="262"/>
      <c r="Y617" s="263"/>
    </row>
    <row r="618" spans="1:25" x14ac:dyDescent="0.25">
      <c r="A618" s="261"/>
      <c r="B618" s="262"/>
      <c r="C618" s="262"/>
      <c r="D618" s="262"/>
      <c r="E618" s="262"/>
      <c r="F618" s="262"/>
      <c r="G618" s="262"/>
      <c r="H618" s="262"/>
      <c r="I618" s="262"/>
      <c r="J618" s="262"/>
      <c r="K618" s="262"/>
      <c r="L618" s="262"/>
      <c r="M618" s="262"/>
      <c r="N618" s="262"/>
      <c r="O618" s="262"/>
      <c r="P618" s="262"/>
      <c r="Q618" s="262"/>
      <c r="R618" s="262"/>
      <c r="S618" s="262"/>
      <c r="T618" s="262"/>
      <c r="U618" s="262"/>
      <c r="V618" s="262"/>
      <c r="W618" s="262"/>
      <c r="X618" s="262"/>
      <c r="Y618" s="263"/>
    </row>
    <row r="619" spans="1:25" ht="15.75" thickBot="1" x14ac:dyDescent="0.3">
      <c r="A619" s="264"/>
      <c r="B619" s="265"/>
      <c r="C619" s="265"/>
      <c r="D619" s="265"/>
      <c r="E619" s="265"/>
      <c r="F619" s="265"/>
      <c r="G619" s="265"/>
      <c r="H619" s="265"/>
      <c r="I619" s="265"/>
      <c r="J619" s="265"/>
      <c r="K619" s="265"/>
      <c r="L619" s="265"/>
      <c r="M619" s="265"/>
      <c r="N619" s="265"/>
      <c r="O619" s="265"/>
      <c r="P619" s="265"/>
      <c r="Q619" s="265"/>
      <c r="R619" s="265"/>
      <c r="S619" s="265"/>
      <c r="T619" s="265"/>
      <c r="U619" s="265"/>
      <c r="V619" s="265"/>
      <c r="W619" s="265"/>
      <c r="X619" s="265"/>
      <c r="Y619" s="266"/>
    </row>
    <row r="621" spans="1:25" ht="15.75" thickBot="1" x14ac:dyDescent="0.3">
      <c r="A621" s="255" t="s">
        <v>28</v>
      </c>
      <c r="B621" s="255"/>
      <c r="C621" s="255"/>
      <c r="D621" s="255"/>
      <c r="E621" s="255"/>
      <c r="F621" s="255"/>
      <c r="G621" s="255"/>
      <c r="H621" s="255"/>
    </row>
    <row r="622" spans="1:25" ht="15.75" thickBot="1" x14ac:dyDescent="0.3">
      <c r="A622" s="267"/>
      <c r="B622" s="268"/>
      <c r="C622" s="268"/>
      <c r="D622" s="268"/>
      <c r="E622" s="268"/>
      <c r="F622" s="268"/>
      <c r="G622" s="268"/>
      <c r="H622" s="268"/>
      <c r="I622" s="268"/>
      <c r="J622" s="268"/>
      <c r="K622" s="268"/>
      <c r="L622" s="268"/>
      <c r="M622" s="268"/>
      <c r="N622" s="268"/>
      <c r="O622" s="268"/>
      <c r="P622" s="268"/>
      <c r="Q622" s="268"/>
      <c r="R622" s="268"/>
      <c r="S622" s="268"/>
      <c r="T622" s="268"/>
      <c r="U622" s="268"/>
      <c r="V622" s="268"/>
      <c r="W622" s="268"/>
      <c r="X622" s="268"/>
      <c r="Y622" s="269"/>
    </row>
    <row r="624" spans="1:25" ht="15.75" thickBot="1" x14ac:dyDescent="0.3">
      <c r="A624" s="255" t="s">
        <v>29</v>
      </c>
      <c r="B624" s="255"/>
      <c r="C624" s="255"/>
      <c r="E624" s="255" t="s">
        <v>30</v>
      </c>
      <c r="F624" s="255"/>
      <c r="G624" s="255"/>
    </row>
    <row r="625" spans="1:25" ht="15.75" thickBot="1" x14ac:dyDescent="0.3">
      <c r="A625" s="256"/>
      <c r="B625" s="257"/>
      <c r="E625" s="256"/>
      <c r="F625" s="257"/>
    </row>
    <row r="627" spans="1:25" s="11" customFormat="1" x14ac:dyDescent="0.25"/>
    <row r="629" spans="1:25" ht="19.5" thickBot="1" x14ac:dyDescent="0.35">
      <c r="A629" s="270" t="s">
        <v>49</v>
      </c>
      <c r="B629" s="270"/>
      <c r="C629" s="270"/>
      <c r="D629" s="270"/>
      <c r="E629" s="270"/>
      <c r="F629" s="270"/>
    </row>
    <row r="630" spans="1:25" x14ac:dyDescent="0.25">
      <c r="A630" s="258"/>
      <c r="B630" s="259"/>
      <c r="C630" s="259"/>
      <c r="D630" s="259"/>
      <c r="E630" s="259"/>
      <c r="F630" s="259"/>
      <c r="G630" s="259"/>
      <c r="H630" s="259"/>
      <c r="I630" s="259"/>
      <c r="J630" s="259"/>
      <c r="K630" s="259"/>
      <c r="L630" s="259"/>
      <c r="M630" s="259"/>
      <c r="N630" s="259"/>
      <c r="O630" s="259"/>
      <c r="P630" s="259"/>
      <c r="Q630" s="259"/>
      <c r="R630" s="259"/>
      <c r="S630" s="259"/>
      <c r="T630" s="259"/>
      <c r="U630" s="259"/>
      <c r="V630" s="259"/>
      <c r="W630" s="259"/>
      <c r="X630" s="259"/>
      <c r="Y630" s="260"/>
    </row>
    <row r="631" spans="1:25" x14ac:dyDescent="0.25">
      <c r="A631" s="261"/>
      <c r="B631" s="262"/>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3"/>
    </row>
    <row r="632" spans="1:25" x14ac:dyDescent="0.25">
      <c r="A632" s="261"/>
      <c r="B632" s="262"/>
      <c r="C632" s="262"/>
      <c r="D632" s="262"/>
      <c r="E632" s="262"/>
      <c r="F632" s="262"/>
      <c r="G632" s="262"/>
      <c r="H632" s="262"/>
      <c r="I632" s="262"/>
      <c r="J632" s="262"/>
      <c r="K632" s="262"/>
      <c r="L632" s="262"/>
      <c r="M632" s="262"/>
      <c r="N632" s="262"/>
      <c r="O632" s="262"/>
      <c r="P632" s="262"/>
      <c r="Q632" s="262"/>
      <c r="R632" s="262"/>
      <c r="S632" s="262"/>
      <c r="T632" s="262"/>
      <c r="U632" s="262"/>
      <c r="V632" s="262"/>
      <c r="W632" s="262"/>
      <c r="X632" s="262"/>
      <c r="Y632" s="263"/>
    </row>
    <row r="633" spans="1:25" x14ac:dyDescent="0.25">
      <c r="A633" s="261"/>
      <c r="B633" s="262"/>
      <c r="C633" s="262"/>
      <c r="D633" s="262"/>
      <c r="E633" s="262"/>
      <c r="F633" s="262"/>
      <c r="G633" s="262"/>
      <c r="H633" s="262"/>
      <c r="I633" s="262"/>
      <c r="J633" s="262"/>
      <c r="K633" s="262"/>
      <c r="L633" s="262"/>
      <c r="M633" s="262"/>
      <c r="N633" s="262"/>
      <c r="O633" s="262"/>
      <c r="P633" s="262"/>
      <c r="Q633" s="262"/>
      <c r="R633" s="262"/>
      <c r="S633" s="262"/>
      <c r="T633" s="262"/>
      <c r="U633" s="262"/>
      <c r="V633" s="262"/>
      <c r="W633" s="262"/>
      <c r="X633" s="262"/>
      <c r="Y633" s="263"/>
    </row>
    <row r="634" spans="1:25" x14ac:dyDescent="0.25">
      <c r="A634" s="261"/>
      <c r="B634" s="262"/>
      <c r="C634" s="262"/>
      <c r="D634" s="262"/>
      <c r="E634" s="262"/>
      <c r="F634" s="262"/>
      <c r="G634" s="262"/>
      <c r="H634" s="262"/>
      <c r="I634" s="262"/>
      <c r="J634" s="262"/>
      <c r="K634" s="262"/>
      <c r="L634" s="262"/>
      <c r="M634" s="262"/>
      <c r="N634" s="262"/>
      <c r="O634" s="262"/>
      <c r="P634" s="262"/>
      <c r="Q634" s="262"/>
      <c r="R634" s="262"/>
      <c r="S634" s="262"/>
      <c r="T634" s="262"/>
      <c r="U634" s="262"/>
      <c r="V634" s="262"/>
      <c r="W634" s="262"/>
      <c r="X634" s="262"/>
      <c r="Y634" s="263"/>
    </row>
    <row r="635" spans="1:25" x14ac:dyDescent="0.25">
      <c r="A635" s="261"/>
      <c r="B635" s="262"/>
      <c r="C635" s="262"/>
      <c r="D635" s="262"/>
      <c r="E635" s="262"/>
      <c r="F635" s="262"/>
      <c r="G635" s="262"/>
      <c r="H635" s="262"/>
      <c r="I635" s="262"/>
      <c r="J635" s="262"/>
      <c r="K635" s="262"/>
      <c r="L635" s="262"/>
      <c r="M635" s="262"/>
      <c r="N635" s="262"/>
      <c r="O635" s="262"/>
      <c r="P635" s="262"/>
      <c r="Q635" s="262"/>
      <c r="R635" s="262"/>
      <c r="S635" s="262"/>
      <c r="T635" s="262"/>
      <c r="U635" s="262"/>
      <c r="V635" s="262"/>
      <c r="W635" s="262"/>
      <c r="X635" s="262"/>
      <c r="Y635" s="263"/>
    </row>
    <row r="636" spans="1:25" x14ac:dyDescent="0.25">
      <c r="A636" s="261"/>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3"/>
    </row>
    <row r="637" spans="1:25" x14ac:dyDescent="0.25">
      <c r="A637" s="261"/>
      <c r="B637" s="262"/>
      <c r="C637" s="262"/>
      <c r="D637" s="262"/>
      <c r="E637" s="262"/>
      <c r="F637" s="262"/>
      <c r="G637" s="262"/>
      <c r="H637" s="262"/>
      <c r="I637" s="262"/>
      <c r="J637" s="262"/>
      <c r="K637" s="262"/>
      <c r="L637" s="262"/>
      <c r="M637" s="262"/>
      <c r="N637" s="262"/>
      <c r="O637" s="262"/>
      <c r="P637" s="262"/>
      <c r="Q637" s="262"/>
      <c r="R637" s="262"/>
      <c r="S637" s="262"/>
      <c r="T637" s="262"/>
      <c r="U637" s="262"/>
      <c r="V637" s="262"/>
      <c r="W637" s="262"/>
      <c r="X637" s="262"/>
      <c r="Y637" s="263"/>
    </row>
    <row r="638" spans="1:25" x14ac:dyDescent="0.25">
      <c r="A638" s="261"/>
      <c r="B638" s="262"/>
      <c r="C638" s="262"/>
      <c r="D638" s="262"/>
      <c r="E638" s="262"/>
      <c r="F638" s="262"/>
      <c r="G638" s="262"/>
      <c r="H638" s="262"/>
      <c r="I638" s="262"/>
      <c r="J638" s="262"/>
      <c r="K638" s="262"/>
      <c r="L638" s="262"/>
      <c r="M638" s="262"/>
      <c r="N638" s="262"/>
      <c r="O638" s="262"/>
      <c r="P638" s="262"/>
      <c r="Q638" s="262"/>
      <c r="R638" s="262"/>
      <c r="S638" s="262"/>
      <c r="T638" s="262"/>
      <c r="U638" s="262"/>
      <c r="V638" s="262"/>
      <c r="W638" s="262"/>
      <c r="X638" s="262"/>
      <c r="Y638" s="263"/>
    </row>
    <row r="639" spans="1:25" x14ac:dyDescent="0.25">
      <c r="A639" s="261"/>
      <c r="B639" s="262"/>
      <c r="C639" s="262"/>
      <c r="D639" s="262"/>
      <c r="E639" s="262"/>
      <c r="F639" s="262"/>
      <c r="G639" s="262"/>
      <c r="H639" s="262"/>
      <c r="I639" s="262"/>
      <c r="J639" s="262"/>
      <c r="K639" s="262"/>
      <c r="L639" s="262"/>
      <c r="M639" s="262"/>
      <c r="N639" s="262"/>
      <c r="O639" s="262"/>
      <c r="P639" s="262"/>
      <c r="Q639" s="262"/>
      <c r="R639" s="262"/>
      <c r="S639" s="262"/>
      <c r="T639" s="262"/>
      <c r="U639" s="262"/>
      <c r="V639" s="262"/>
      <c r="W639" s="262"/>
      <c r="X639" s="262"/>
      <c r="Y639" s="263"/>
    </row>
    <row r="640" spans="1:25" x14ac:dyDescent="0.25">
      <c r="A640" s="261"/>
      <c r="B640" s="262"/>
      <c r="C640" s="262"/>
      <c r="D640" s="262"/>
      <c r="E640" s="262"/>
      <c r="F640" s="262"/>
      <c r="G640" s="262"/>
      <c r="H640" s="262"/>
      <c r="I640" s="262"/>
      <c r="J640" s="262"/>
      <c r="K640" s="262"/>
      <c r="L640" s="262"/>
      <c r="M640" s="262"/>
      <c r="N640" s="262"/>
      <c r="O640" s="262"/>
      <c r="P640" s="262"/>
      <c r="Q640" s="262"/>
      <c r="R640" s="262"/>
      <c r="S640" s="262"/>
      <c r="T640" s="262"/>
      <c r="U640" s="262"/>
      <c r="V640" s="262"/>
      <c r="W640" s="262"/>
      <c r="X640" s="262"/>
      <c r="Y640" s="263"/>
    </row>
    <row r="641" spans="1:25" x14ac:dyDescent="0.25">
      <c r="A641" s="261"/>
      <c r="B641" s="262"/>
      <c r="C641" s="262"/>
      <c r="D641" s="262"/>
      <c r="E641" s="262"/>
      <c r="F641" s="262"/>
      <c r="G641" s="262"/>
      <c r="H641" s="262"/>
      <c r="I641" s="262"/>
      <c r="J641" s="262"/>
      <c r="K641" s="262"/>
      <c r="L641" s="262"/>
      <c r="M641" s="262"/>
      <c r="N641" s="262"/>
      <c r="O641" s="262"/>
      <c r="P641" s="262"/>
      <c r="Q641" s="262"/>
      <c r="R641" s="262"/>
      <c r="S641" s="262"/>
      <c r="T641" s="262"/>
      <c r="U641" s="262"/>
      <c r="V641" s="262"/>
      <c r="W641" s="262"/>
      <c r="X641" s="262"/>
      <c r="Y641" s="263"/>
    </row>
    <row r="642" spans="1:25" x14ac:dyDescent="0.25">
      <c r="A642" s="261"/>
      <c r="B642" s="262"/>
      <c r="C642" s="262"/>
      <c r="D642" s="262"/>
      <c r="E642" s="262"/>
      <c r="F642" s="262"/>
      <c r="G642" s="262"/>
      <c r="H642" s="262"/>
      <c r="I642" s="262"/>
      <c r="J642" s="262"/>
      <c r="K642" s="262"/>
      <c r="L642" s="262"/>
      <c r="M642" s="262"/>
      <c r="N642" s="262"/>
      <c r="O642" s="262"/>
      <c r="P642" s="262"/>
      <c r="Q642" s="262"/>
      <c r="R642" s="262"/>
      <c r="S642" s="262"/>
      <c r="T642" s="262"/>
      <c r="U642" s="262"/>
      <c r="V642" s="262"/>
      <c r="W642" s="262"/>
      <c r="X642" s="262"/>
      <c r="Y642" s="263"/>
    </row>
    <row r="643" spans="1:25" ht="15.75" thickBot="1" x14ac:dyDescent="0.3">
      <c r="A643" s="264"/>
      <c r="B643" s="265"/>
      <c r="C643" s="265"/>
      <c r="D643" s="265"/>
      <c r="E643" s="265"/>
      <c r="F643" s="265"/>
      <c r="G643" s="265"/>
      <c r="H643" s="265"/>
      <c r="I643" s="265"/>
      <c r="J643" s="265"/>
      <c r="K643" s="265"/>
      <c r="L643" s="265"/>
      <c r="M643" s="265"/>
      <c r="N643" s="265"/>
      <c r="O643" s="265"/>
      <c r="P643" s="265"/>
      <c r="Q643" s="265"/>
      <c r="R643" s="265"/>
      <c r="S643" s="265"/>
      <c r="T643" s="265"/>
      <c r="U643" s="265"/>
      <c r="V643" s="265"/>
      <c r="W643" s="265"/>
      <c r="X643" s="265"/>
      <c r="Y643" s="266"/>
    </row>
    <row r="645" spans="1:25" ht="15.75" thickBot="1" x14ac:dyDescent="0.3">
      <c r="A645" s="255" t="s">
        <v>27</v>
      </c>
      <c r="B645" s="255"/>
      <c r="C645" s="255"/>
      <c r="D645" s="255"/>
    </row>
    <row r="646" spans="1:25" x14ac:dyDescent="0.25">
      <c r="A646" s="258"/>
      <c r="B646" s="259"/>
      <c r="C646" s="259"/>
      <c r="D646" s="259"/>
      <c r="E646" s="259"/>
      <c r="F646" s="259"/>
      <c r="G646" s="259"/>
      <c r="H646" s="259"/>
      <c r="I646" s="259"/>
      <c r="J646" s="259"/>
      <c r="K646" s="259"/>
      <c r="L646" s="259"/>
      <c r="M646" s="259"/>
      <c r="N646" s="259"/>
      <c r="O646" s="259"/>
      <c r="P646" s="259"/>
      <c r="Q646" s="259"/>
      <c r="R646" s="259"/>
      <c r="S646" s="259"/>
      <c r="T646" s="259"/>
      <c r="U646" s="259"/>
      <c r="V646" s="259"/>
      <c r="W646" s="259"/>
      <c r="X646" s="259"/>
      <c r="Y646" s="260"/>
    </row>
    <row r="647" spans="1:25" x14ac:dyDescent="0.25">
      <c r="A647" s="261"/>
      <c r="B647" s="262"/>
      <c r="C647" s="262"/>
      <c r="D647" s="262"/>
      <c r="E647" s="262"/>
      <c r="F647" s="262"/>
      <c r="G647" s="262"/>
      <c r="H647" s="262"/>
      <c r="I647" s="262"/>
      <c r="J647" s="262"/>
      <c r="K647" s="262"/>
      <c r="L647" s="262"/>
      <c r="M647" s="262"/>
      <c r="N647" s="262"/>
      <c r="O647" s="262"/>
      <c r="P647" s="262"/>
      <c r="Q647" s="262"/>
      <c r="R647" s="262"/>
      <c r="S647" s="262"/>
      <c r="T647" s="262"/>
      <c r="U647" s="262"/>
      <c r="V647" s="262"/>
      <c r="W647" s="262"/>
      <c r="X647" s="262"/>
      <c r="Y647" s="263"/>
    </row>
    <row r="648" spans="1:25" x14ac:dyDescent="0.25">
      <c r="A648" s="261"/>
      <c r="B648" s="262"/>
      <c r="C648" s="262"/>
      <c r="D648" s="262"/>
      <c r="E648" s="262"/>
      <c r="F648" s="262"/>
      <c r="G648" s="262"/>
      <c r="H648" s="262"/>
      <c r="I648" s="262"/>
      <c r="J648" s="262"/>
      <c r="K648" s="262"/>
      <c r="L648" s="262"/>
      <c r="M648" s="262"/>
      <c r="N648" s="262"/>
      <c r="O648" s="262"/>
      <c r="P648" s="262"/>
      <c r="Q648" s="262"/>
      <c r="R648" s="262"/>
      <c r="S648" s="262"/>
      <c r="T648" s="262"/>
      <c r="U648" s="262"/>
      <c r="V648" s="262"/>
      <c r="W648" s="262"/>
      <c r="X648" s="262"/>
      <c r="Y648" s="263"/>
    </row>
    <row r="649" spans="1:25" x14ac:dyDescent="0.25">
      <c r="A649" s="261"/>
      <c r="B649" s="262"/>
      <c r="C649" s="262"/>
      <c r="D649" s="262"/>
      <c r="E649" s="262"/>
      <c r="F649" s="262"/>
      <c r="G649" s="262"/>
      <c r="H649" s="262"/>
      <c r="I649" s="262"/>
      <c r="J649" s="262"/>
      <c r="K649" s="262"/>
      <c r="L649" s="262"/>
      <c r="M649" s="262"/>
      <c r="N649" s="262"/>
      <c r="O649" s="262"/>
      <c r="P649" s="262"/>
      <c r="Q649" s="262"/>
      <c r="R649" s="262"/>
      <c r="S649" s="262"/>
      <c r="T649" s="262"/>
      <c r="U649" s="262"/>
      <c r="V649" s="262"/>
      <c r="W649" s="262"/>
      <c r="X649" s="262"/>
      <c r="Y649" s="263"/>
    </row>
    <row r="650" spans="1:25" x14ac:dyDescent="0.25">
      <c r="A650" s="261"/>
      <c r="B650" s="262"/>
      <c r="C650" s="262"/>
      <c r="D650" s="262"/>
      <c r="E650" s="262"/>
      <c r="F650" s="262"/>
      <c r="G650" s="262"/>
      <c r="H650" s="262"/>
      <c r="I650" s="262"/>
      <c r="J650" s="262"/>
      <c r="K650" s="262"/>
      <c r="L650" s="262"/>
      <c r="M650" s="262"/>
      <c r="N650" s="262"/>
      <c r="O650" s="262"/>
      <c r="P650" s="262"/>
      <c r="Q650" s="262"/>
      <c r="R650" s="262"/>
      <c r="S650" s="262"/>
      <c r="T650" s="262"/>
      <c r="U650" s="262"/>
      <c r="V650" s="262"/>
      <c r="W650" s="262"/>
      <c r="X650" s="262"/>
      <c r="Y650" s="263"/>
    </row>
    <row r="651" spans="1:25" x14ac:dyDescent="0.25">
      <c r="A651" s="261"/>
      <c r="B651" s="262"/>
      <c r="C651" s="262"/>
      <c r="D651" s="262"/>
      <c r="E651" s="262"/>
      <c r="F651" s="262"/>
      <c r="G651" s="262"/>
      <c r="H651" s="262"/>
      <c r="I651" s="262"/>
      <c r="J651" s="262"/>
      <c r="K651" s="262"/>
      <c r="L651" s="262"/>
      <c r="M651" s="262"/>
      <c r="N651" s="262"/>
      <c r="O651" s="262"/>
      <c r="P651" s="262"/>
      <c r="Q651" s="262"/>
      <c r="R651" s="262"/>
      <c r="S651" s="262"/>
      <c r="T651" s="262"/>
      <c r="U651" s="262"/>
      <c r="V651" s="262"/>
      <c r="W651" s="262"/>
      <c r="X651" s="262"/>
      <c r="Y651" s="263"/>
    </row>
    <row r="652" spans="1:25" ht="15.75" thickBot="1" x14ac:dyDescent="0.3">
      <c r="A652" s="264"/>
      <c r="B652" s="265"/>
      <c r="C652" s="265"/>
      <c r="D652" s="265"/>
      <c r="E652" s="265"/>
      <c r="F652" s="265"/>
      <c r="G652" s="265"/>
      <c r="H652" s="265"/>
      <c r="I652" s="265"/>
      <c r="J652" s="265"/>
      <c r="K652" s="265"/>
      <c r="L652" s="265"/>
      <c r="M652" s="265"/>
      <c r="N652" s="265"/>
      <c r="O652" s="265"/>
      <c r="P652" s="265"/>
      <c r="Q652" s="265"/>
      <c r="R652" s="265"/>
      <c r="S652" s="265"/>
      <c r="T652" s="265"/>
      <c r="U652" s="265"/>
      <c r="V652" s="265"/>
      <c r="W652" s="265"/>
      <c r="X652" s="265"/>
      <c r="Y652" s="266"/>
    </row>
    <row r="654" spans="1:25" ht="15.75" thickBot="1" x14ac:dyDescent="0.3">
      <c r="A654" s="255" t="s">
        <v>28</v>
      </c>
      <c r="B654" s="255"/>
      <c r="C654" s="255"/>
      <c r="D654" s="255"/>
      <c r="E654" s="255"/>
      <c r="F654" s="255"/>
      <c r="G654" s="255"/>
      <c r="H654" s="255"/>
    </row>
    <row r="655" spans="1:25" ht="15.75" thickBot="1" x14ac:dyDescent="0.3">
      <c r="A655" s="267"/>
      <c r="B655" s="268"/>
      <c r="C655" s="268"/>
      <c r="D655" s="268"/>
      <c r="E655" s="268"/>
      <c r="F655" s="268"/>
      <c r="G655" s="268"/>
      <c r="H655" s="268"/>
      <c r="I655" s="268"/>
      <c r="J655" s="268"/>
      <c r="K655" s="268"/>
      <c r="L655" s="268"/>
      <c r="M655" s="268"/>
      <c r="N655" s="268"/>
      <c r="O655" s="268"/>
      <c r="P655" s="268"/>
      <c r="Q655" s="268"/>
      <c r="R655" s="268"/>
      <c r="S655" s="268"/>
      <c r="T655" s="268"/>
      <c r="U655" s="268"/>
      <c r="V655" s="268"/>
      <c r="W655" s="268"/>
      <c r="X655" s="268"/>
      <c r="Y655" s="269"/>
    </row>
    <row r="657" spans="1:25" ht="15.75" thickBot="1" x14ac:dyDescent="0.3">
      <c r="A657" s="255" t="s">
        <v>29</v>
      </c>
      <c r="B657" s="255"/>
      <c r="C657" s="255"/>
      <c r="E657" s="255" t="s">
        <v>30</v>
      </c>
      <c r="F657" s="255"/>
      <c r="G657" s="255"/>
    </row>
    <row r="658" spans="1:25" ht="15.75" thickBot="1" x14ac:dyDescent="0.3">
      <c r="A658" s="256"/>
      <c r="B658" s="257"/>
      <c r="E658" s="256"/>
      <c r="F658" s="257"/>
    </row>
    <row r="660" spans="1:25" s="11" customFormat="1" x14ac:dyDescent="0.25"/>
    <row r="662" spans="1:25" ht="19.5" thickBot="1" x14ac:dyDescent="0.35">
      <c r="A662" s="270" t="s">
        <v>50</v>
      </c>
      <c r="B662" s="270"/>
      <c r="C662" s="270"/>
      <c r="D662" s="270"/>
      <c r="E662" s="270"/>
      <c r="F662" s="270"/>
    </row>
    <row r="663" spans="1:25" x14ac:dyDescent="0.25">
      <c r="A663" s="258"/>
      <c r="B663" s="259"/>
      <c r="C663" s="259"/>
      <c r="D663" s="259"/>
      <c r="E663" s="259"/>
      <c r="F663" s="259"/>
      <c r="G663" s="259"/>
      <c r="H663" s="259"/>
      <c r="I663" s="259"/>
      <c r="J663" s="259"/>
      <c r="K663" s="259"/>
      <c r="L663" s="259"/>
      <c r="M663" s="259"/>
      <c r="N663" s="259"/>
      <c r="O663" s="259"/>
      <c r="P663" s="259"/>
      <c r="Q663" s="259"/>
      <c r="R663" s="259"/>
      <c r="S663" s="259"/>
      <c r="T663" s="259"/>
      <c r="U663" s="259"/>
      <c r="V663" s="259"/>
      <c r="W663" s="259"/>
      <c r="X663" s="259"/>
      <c r="Y663" s="260"/>
    </row>
    <row r="664" spans="1:25" x14ac:dyDescent="0.25">
      <c r="A664" s="261"/>
      <c r="B664" s="262"/>
      <c r="C664" s="262"/>
      <c r="D664" s="262"/>
      <c r="E664" s="262"/>
      <c r="F664" s="262"/>
      <c r="G664" s="262"/>
      <c r="H664" s="262"/>
      <c r="I664" s="262"/>
      <c r="J664" s="262"/>
      <c r="K664" s="262"/>
      <c r="L664" s="262"/>
      <c r="M664" s="262"/>
      <c r="N664" s="262"/>
      <c r="O664" s="262"/>
      <c r="P664" s="262"/>
      <c r="Q664" s="262"/>
      <c r="R664" s="262"/>
      <c r="S664" s="262"/>
      <c r="T664" s="262"/>
      <c r="U664" s="262"/>
      <c r="V664" s="262"/>
      <c r="W664" s="262"/>
      <c r="X664" s="262"/>
      <c r="Y664" s="263"/>
    </row>
    <row r="665" spans="1:25" x14ac:dyDescent="0.25">
      <c r="A665" s="261"/>
      <c r="B665" s="262"/>
      <c r="C665" s="262"/>
      <c r="D665" s="262"/>
      <c r="E665" s="262"/>
      <c r="F665" s="262"/>
      <c r="G665" s="262"/>
      <c r="H665" s="262"/>
      <c r="I665" s="262"/>
      <c r="J665" s="262"/>
      <c r="K665" s="262"/>
      <c r="L665" s="262"/>
      <c r="M665" s="262"/>
      <c r="N665" s="262"/>
      <c r="O665" s="262"/>
      <c r="P665" s="262"/>
      <c r="Q665" s="262"/>
      <c r="R665" s="262"/>
      <c r="S665" s="262"/>
      <c r="T665" s="262"/>
      <c r="U665" s="262"/>
      <c r="V665" s="262"/>
      <c r="W665" s="262"/>
      <c r="X665" s="262"/>
      <c r="Y665" s="263"/>
    </row>
    <row r="666" spans="1:25" x14ac:dyDescent="0.25">
      <c r="A666" s="261"/>
      <c r="B666" s="262"/>
      <c r="C666" s="262"/>
      <c r="D666" s="262"/>
      <c r="E666" s="262"/>
      <c r="F666" s="262"/>
      <c r="G666" s="262"/>
      <c r="H666" s="262"/>
      <c r="I666" s="262"/>
      <c r="J666" s="262"/>
      <c r="K666" s="262"/>
      <c r="L666" s="262"/>
      <c r="M666" s="262"/>
      <c r="N666" s="262"/>
      <c r="O666" s="262"/>
      <c r="P666" s="262"/>
      <c r="Q666" s="262"/>
      <c r="R666" s="262"/>
      <c r="S666" s="262"/>
      <c r="T666" s="262"/>
      <c r="U666" s="262"/>
      <c r="V666" s="262"/>
      <c r="W666" s="262"/>
      <c r="X666" s="262"/>
      <c r="Y666" s="263"/>
    </row>
    <row r="667" spans="1:25" x14ac:dyDescent="0.25">
      <c r="A667" s="261"/>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3"/>
    </row>
    <row r="668" spans="1:25" x14ac:dyDescent="0.25">
      <c r="A668" s="261"/>
      <c r="B668" s="262"/>
      <c r="C668" s="262"/>
      <c r="D668" s="262"/>
      <c r="E668" s="262"/>
      <c r="F668" s="262"/>
      <c r="G668" s="262"/>
      <c r="H668" s="262"/>
      <c r="I668" s="262"/>
      <c r="J668" s="262"/>
      <c r="K668" s="262"/>
      <c r="L668" s="262"/>
      <c r="M668" s="262"/>
      <c r="N668" s="262"/>
      <c r="O668" s="262"/>
      <c r="P668" s="262"/>
      <c r="Q668" s="262"/>
      <c r="R668" s="262"/>
      <c r="S668" s="262"/>
      <c r="T668" s="262"/>
      <c r="U668" s="262"/>
      <c r="V668" s="262"/>
      <c r="W668" s="262"/>
      <c r="X668" s="262"/>
      <c r="Y668" s="263"/>
    </row>
    <row r="669" spans="1:25" x14ac:dyDescent="0.25">
      <c r="A669" s="261"/>
      <c r="B669" s="262"/>
      <c r="C669" s="262"/>
      <c r="D669" s="262"/>
      <c r="E669" s="262"/>
      <c r="F669" s="262"/>
      <c r="G669" s="262"/>
      <c r="H669" s="262"/>
      <c r="I669" s="262"/>
      <c r="J669" s="262"/>
      <c r="K669" s="262"/>
      <c r="L669" s="262"/>
      <c r="M669" s="262"/>
      <c r="N669" s="262"/>
      <c r="O669" s="262"/>
      <c r="P669" s="262"/>
      <c r="Q669" s="262"/>
      <c r="R669" s="262"/>
      <c r="S669" s="262"/>
      <c r="T669" s="262"/>
      <c r="U669" s="262"/>
      <c r="V669" s="262"/>
      <c r="W669" s="262"/>
      <c r="X669" s="262"/>
      <c r="Y669" s="263"/>
    </row>
    <row r="670" spans="1:25" x14ac:dyDescent="0.25">
      <c r="A670" s="261"/>
      <c r="B670" s="262"/>
      <c r="C670" s="262"/>
      <c r="D670" s="262"/>
      <c r="E670" s="262"/>
      <c r="F670" s="262"/>
      <c r="G670" s="262"/>
      <c r="H670" s="262"/>
      <c r="I670" s="262"/>
      <c r="J670" s="262"/>
      <c r="K670" s="262"/>
      <c r="L670" s="262"/>
      <c r="M670" s="262"/>
      <c r="N670" s="262"/>
      <c r="O670" s="262"/>
      <c r="P670" s="262"/>
      <c r="Q670" s="262"/>
      <c r="R670" s="262"/>
      <c r="S670" s="262"/>
      <c r="T670" s="262"/>
      <c r="U670" s="262"/>
      <c r="V670" s="262"/>
      <c r="W670" s="262"/>
      <c r="X670" s="262"/>
      <c r="Y670" s="263"/>
    </row>
    <row r="671" spans="1:25" x14ac:dyDescent="0.25">
      <c r="A671" s="261"/>
      <c r="B671" s="262"/>
      <c r="C671" s="262"/>
      <c r="D671" s="262"/>
      <c r="E671" s="262"/>
      <c r="F671" s="262"/>
      <c r="G671" s="262"/>
      <c r="H671" s="262"/>
      <c r="I671" s="262"/>
      <c r="J671" s="262"/>
      <c r="K671" s="262"/>
      <c r="L671" s="262"/>
      <c r="M671" s="262"/>
      <c r="N671" s="262"/>
      <c r="O671" s="262"/>
      <c r="P671" s="262"/>
      <c r="Q671" s="262"/>
      <c r="R671" s="262"/>
      <c r="S671" s="262"/>
      <c r="T671" s="262"/>
      <c r="U671" s="262"/>
      <c r="V671" s="262"/>
      <c r="W671" s="262"/>
      <c r="X671" s="262"/>
      <c r="Y671" s="263"/>
    </row>
    <row r="672" spans="1:25" x14ac:dyDescent="0.25">
      <c r="A672" s="261"/>
      <c r="B672" s="262"/>
      <c r="C672" s="262"/>
      <c r="D672" s="262"/>
      <c r="E672" s="262"/>
      <c r="F672" s="262"/>
      <c r="G672" s="262"/>
      <c r="H672" s="262"/>
      <c r="I672" s="262"/>
      <c r="J672" s="262"/>
      <c r="K672" s="262"/>
      <c r="L672" s="262"/>
      <c r="M672" s="262"/>
      <c r="N672" s="262"/>
      <c r="O672" s="262"/>
      <c r="P672" s="262"/>
      <c r="Q672" s="262"/>
      <c r="R672" s="262"/>
      <c r="S672" s="262"/>
      <c r="T672" s="262"/>
      <c r="U672" s="262"/>
      <c r="V672" s="262"/>
      <c r="W672" s="262"/>
      <c r="X672" s="262"/>
      <c r="Y672" s="263"/>
    </row>
    <row r="673" spans="1:25" x14ac:dyDescent="0.25">
      <c r="A673" s="261"/>
      <c r="B673" s="262"/>
      <c r="C673" s="262"/>
      <c r="D673" s="262"/>
      <c r="E673" s="262"/>
      <c r="F673" s="262"/>
      <c r="G673" s="262"/>
      <c r="H673" s="262"/>
      <c r="I673" s="262"/>
      <c r="J673" s="262"/>
      <c r="K673" s="262"/>
      <c r="L673" s="262"/>
      <c r="M673" s="262"/>
      <c r="N673" s="262"/>
      <c r="O673" s="262"/>
      <c r="P673" s="262"/>
      <c r="Q673" s="262"/>
      <c r="R673" s="262"/>
      <c r="S673" s="262"/>
      <c r="T673" s="262"/>
      <c r="U673" s="262"/>
      <c r="V673" s="262"/>
      <c r="W673" s="262"/>
      <c r="X673" s="262"/>
      <c r="Y673" s="263"/>
    </row>
    <row r="674" spans="1:25" x14ac:dyDescent="0.25">
      <c r="A674" s="261"/>
      <c r="B674" s="262"/>
      <c r="C674" s="262"/>
      <c r="D674" s="262"/>
      <c r="E674" s="262"/>
      <c r="F674" s="262"/>
      <c r="G674" s="262"/>
      <c r="H674" s="262"/>
      <c r="I674" s="262"/>
      <c r="J674" s="262"/>
      <c r="K674" s="262"/>
      <c r="L674" s="262"/>
      <c r="M674" s="262"/>
      <c r="N674" s="262"/>
      <c r="O674" s="262"/>
      <c r="P674" s="262"/>
      <c r="Q674" s="262"/>
      <c r="R674" s="262"/>
      <c r="S674" s="262"/>
      <c r="T674" s="262"/>
      <c r="U674" s="262"/>
      <c r="V674" s="262"/>
      <c r="W674" s="262"/>
      <c r="X674" s="262"/>
      <c r="Y674" s="263"/>
    </row>
    <row r="675" spans="1:25" x14ac:dyDescent="0.25">
      <c r="A675" s="261"/>
      <c r="B675" s="262"/>
      <c r="C675" s="262"/>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3"/>
    </row>
    <row r="676" spans="1:25" ht="15.75" thickBot="1" x14ac:dyDescent="0.3">
      <c r="A676" s="264"/>
      <c r="B676" s="265"/>
      <c r="C676" s="265"/>
      <c r="D676" s="265"/>
      <c r="E676" s="265"/>
      <c r="F676" s="265"/>
      <c r="G676" s="265"/>
      <c r="H676" s="265"/>
      <c r="I676" s="265"/>
      <c r="J676" s="265"/>
      <c r="K676" s="265"/>
      <c r="L676" s="265"/>
      <c r="M676" s="265"/>
      <c r="N676" s="265"/>
      <c r="O676" s="265"/>
      <c r="P676" s="265"/>
      <c r="Q676" s="265"/>
      <c r="R676" s="265"/>
      <c r="S676" s="265"/>
      <c r="T676" s="265"/>
      <c r="U676" s="265"/>
      <c r="V676" s="265"/>
      <c r="W676" s="265"/>
      <c r="X676" s="265"/>
      <c r="Y676" s="266"/>
    </row>
    <row r="678" spans="1:25" ht="15.75" thickBot="1" x14ac:dyDescent="0.3">
      <c r="A678" s="255" t="s">
        <v>27</v>
      </c>
      <c r="B678" s="255"/>
      <c r="C678" s="255"/>
      <c r="D678" s="255"/>
    </row>
    <row r="679" spans="1:25" x14ac:dyDescent="0.25">
      <c r="A679" s="258"/>
      <c r="B679" s="259"/>
      <c r="C679" s="259"/>
      <c r="D679" s="259"/>
      <c r="E679" s="259"/>
      <c r="F679" s="259"/>
      <c r="G679" s="259"/>
      <c r="H679" s="259"/>
      <c r="I679" s="259"/>
      <c r="J679" s="259"/>
      <c r="K679" s="259"/>
      <c r="L679" s="259"/>
      <c r="M679" s="259"/>
      <c r="N679" s="259"/>
      <c r="O679" s="259"/>
      <c r="P679" s="259"/>
      <c r="Q679" s="259"/>
      <c r="R679" s="259"/>
      <c r="S679" s="259"/>
      <c r="T679" s="259"/>
      <c r="U679" s="259"/>
      <c r="V679" s="259"/>
      <c r="W679" s="259"/>
      <c r="X679" s="259"/>
      <c r="Y679" s="260"/>
    </row>
    <row r="680" spans="1:25" x14ac:dyDescent="0.25">
      <c r="A680" s="261"/>
      <c r="B680" s="262"/>
      <c r="C680" s="262"/>
      <c r="D680" s="262"/>
      <c r="E680" s="262"/>
      <c r="F680" s="262"/>
      <c r="G680" s="262"/>
      <c r="H680" s="262"/>
      <c r="I680" s="262"/>
      <c r="J680" s="262"/>
      <c r="K680" s="262"/>
      <c r="L680" s="262"/>
      <c r="M680" s="262"/>
      <c r="N680" s="262"/>
      <c r="O680" s="262"/>
      <c r="P680" s="262"/>
      <c r="Q680" s="262"/>
      <c r="R680" s="262"/>
      <c r="S680" s="262"/>
      <c r="T680" s="262"/>
      <c r="U680" s="262"/>
      <c r="V680" s="262"/>
      <c r="W680" s="262"/>
      <c r="X680" s="262"/>
      <c r="Y680" s="263"/>
    </row>
    <row r="681" spans="1:25" x14ac:dyDescent="0.25">
      <c r="A681" s="261"/>
      <c r="B681" s="262"/>
      <c r="C681" s="262"/>
      <c r="D681" s="262"/>
      <c r="E681" s="262"/>
      <c r="F681" s="262"/>
      <c r="G681" s="262"/>
      <c r="H681" s="262"/>
      <c r="I681" s="262"/>
      <c r="J681" s="262"/>
      <c r="K681" s="262"/>
      <c r="L681" s="262"/>
      <c r="M681" s="262"/>
      <c r="N681" s="262"/>
      <c r="O681" s="262"/>
      <c r="P681" s="262"/>
      <c r="Q681" s="262"/>
      <c r="R681" s="262"/>
      <c r="S681" s="262"/>
      <c r="T681" s="262"/>
      <c r="U681" s="262"/>
      <c r="V681" s="262"/>
      <c r="W681" s="262"/>
      <c r="X681" s="262"/>
      <c r="Y681" s="263"/>
    </row>
    <row r="682" spans="1:25" x14ac:dyDescent="0.25">
      <c r="A682" s="261"/>
      <c r="B682" s="262"/>
      <c r="C682" s="262"/>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3"/>
    </row>
    <row r="683" spans="1:25" x14ac:dyDescent="0.25">
      <c r="A683" s="261"/>
      <c r="B683" s="262"/>
      <c r="C683" s="262"/>
      <c r="D683" s="262"/>
      <c r="E683" s="262"/>
      <c r="F683" s="262"/>
      <c r="G683" s="262"/>
      <c r="H683" s="262"/>
      <c r="I683" s="262"/>
      <c r="J683" s="262"/>
      <c r="K683" s="262"/>
      <c r="L683" s="262"/>
      <c r="M683" s="262"/>
      <c r="N683" s="262"/>
      <c r="O683" s="262"/>
      <c r="P683" s="262"/>
      <c r="Q683" s="262"/>
      <c r="R683" s="262"/>
      <c r="S683" s="262"/>
      <c r="T683" s="262"/>
      <c r="U683" s="262"/>
      <c r="V683" s="262"/>
      <c r="W683" s="262"/>
      <c r="X683" s="262"/>
      <c r="Y683" s="263"/>
    </row>
    <row r="684" spans="1:25" x14ac:dyDescent="0.25">
      <c r="A684" s="261"/>
      <c r="B684" s="262"/>
      <c r="C684" s="262"/>
      <c r="D684" s="262"/>
      <c r="E684" s="262"/>
      <c r="F684" s="262"/>
      <c r="G684" s="262"/>
      <c r="H684" s="262"/>
      <c r="I684" s="262"/>
      <c r="J684" s="262"/>
      <c r="K684" s="262"/>
      <c r="L684" s="262"/>
      <c r="M684" s="262"/>
      <c r="N684" s="262"/>
      <c r="O684" s="262"/>
      <c r="P684" s="262"/>
      <c r="Q684" s="262"/>
      <c r="R684" s="262"/>
      <c r="S684" s="262"/>
      <c r="T684" s="262"/>
      <c r="U684" s="262"/>
      <c r="V684" s="262"/>
      <c r="W684" s="262"/>
      <c r="X684" s="262"/>
      <c r="Y684" s="263"/>
    </row>
    <row r="685" spans="1:25" ht="15.75" thickBot="1" x14ac:dyDescent="0.3">
      <c r="A685" s="264"/>
      <c r="B685" s="265"/>
      <c r="C685" s="265"/>
      <c r="D685" s="265"/>
      <c r="E685" s="265"/>
      <c r="F685" s="265"/>
      <c r="G685" s="265"/>
      <c r="H685" s="265"/>
      <c r="I685" s="265"/>
      <c r="J685" s="265"/>
      <c r="K685" s="265"/>
      <c r="L685" s="265"/>
      <c r="M685" s="265"/>
      <c r="N685" s="265"/>
      <c r="O685" s="265"/>
      <c r="P685" s="265"/>
      <c r="Q685" s="265"/>
      <c r="R685" s="265"/>
      <c r="S685" s="265"/>
      <c r="T685" s="265"/>
      <c r="U685" s="265"/>
      <c r="V685" s="265"/>
      <c r="W685" s="265"/>
      <c r="X685" s="265"/>
      <c r="Y685" s="266"/>
    </row>
    <row r="687" spans="1:25" ht="15.75" thickBot="1" x14ac:dyDescent="0.3">
      <c r="A687" s="255" t="s">
        <v>28</v>
      </c>
      <c r="B687" s="255"/>
      <c r="C687" s="255"/>
      <c r="D687" s="255"/>
      <c r="E687" s="255"/>
      <c r="F687" s="255"/>
      <c r="G687" s="255"/>
      <c r="H687" s="255"/>
    </row>
    <row r="688" spans="1:25" ht="15.75" thickBot="1" x14ac:dyDescent="0.3">
      <c r="A688" s="267"/>
      <c r="B688" s="268"/>
      <c r="C688" s="268"/>
      <c r="D688" s="268"/>
      <c r="E688" s="268"/>
      <c r="F688" s="268"/>
      <c r="G688" s="268"/>
      <c r="H688" s="268"/>
      <c r="I688" s="268"/>
      <c r="J688" s="268"/>
      <c r="K688" s="268"/>
      <c r="L688" s="268"/>
      <c r="M688" s="268"/>
      <c r="N688" s="268"/>
      <c r="O688" s="268"/>
      <c r="P688" s="268"/>
      <c r="Q688" s="268"/>
      <c r="R688" s="268"/>
      <c r="S688" s="268"/>
      <c r="T688" s="268"/>
      <c r="U688" s="268"/>
      <c r="V688" s="268"/>
      <c r="W688" s="268"/>
      <c r="X688" s="268"/>
      <c r="Y688" s="269"/>
    </row>
    <row r="690" spans="1:25" ht="15.75" thickBot="1" x14ac:dyDescent="0.3">
      <c r="A690" s="255" t="s">
        <v>29</v>
      </c>
      <c r="B690" s="255"/>
      <c r="C690" s="255"/>
      <c r="E690" s="255" t="s">
        <v>30</v>
      </c>
      <c r="F690" s="255"/>
      <c r="G690" s="255"/>
    </row>
    <row r="691" spans="1:25" ht="15.75" thickBot="1" x14ac:dyDescent="0.3">
      <c r="A691" s="256"/>
      <c r="B691" s="257"/>
      <c r="E691" s="256"/>
      <c r="F691" s="257"/>
    </row>
    <row r="693" spans="1:25" s="11" customFormat="1" x14ac:dyDescent="0.25"/>
    <row r="695" spans="1:25" ht="19.5" thickBot="1" x14ac:dyDescent="0.35">
      <c r="A695" s="270" t="s">
        <v>51</v>
      </c>
      <c r="B695" s="270"/>
      <c r="C695" s="270"/>
      <c r="D695" s="270"/>
      <c r="E695" s="270"/>
      <c r="F695" s="270"/>
    </row>
    <row r="696" spans="1:25" x14ac:dyDescent="0.25">
      <c r="A696" s="258"/>
      <c r="B696" s="259"/>
      <c r="C696" s="259"/>
      <c r="D696" s="259"/>
      <c r="E696" s="259"/>
      <c r="F696" s="259"/>
      <c r="G696" s="259"/>
      <c r="H696" s="259"/>
      <c r="I696" s="259"/>
      <c r="J696" s="259"/>
      <c r="K696" s="259"/>
      <c r="L696" s="259"/>
      <c r="M696" s="259"/>
      <c r="N696" s="259"/>
      <c r="O696" s="259"/>
      <c r="P696" s="259"/>
      <c r="Q696" s="259"/>
      <c r="R696" s="259"/>
      <c r="S696" s="259"/>
      <c r="T696" s="259"/>
      <c r="U696" s="259"/>
      <c r="V696" s="259"/>
      <c r="W696" s="259"/>
      <c r="X696" s="259"/>
      <c r="Y696" s="260"/>
    </row>
    <row r="697" spans="1:25" x14ac:dyDescent="0.25">
      <c r="A697" s="261"/>
      <c r="B697" s="262"/>
      <c r="C697" s="262"/>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3"/>
    </row>
    <row r="698" spans="1:25" x14ac:dyDescent="0.25">
      <c r="A698" s="261"/>
      <c r="B698" s="262"/>
      <c r="C698" s="262"/>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3"/>
    </row>
    <row r="699" spans="1:25" x14ac:dyDescent="0.25">
      <c r="A699" s="261"/>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3"/>
    </row>
    <row r="700" spans="1:25" x14ac:dyDescent="0.25">
      <c r="A700" s="261"/>
      <c r="B700" s="262"/>
      <c r="C700" s="262"/>
      <c r="D700" s="262"/>
      <c r="E700" s="262"/>
      <c r="F700" s="262"/>
      <c r="G700" s="262"/>
      <c r="H700" s="262"/>
      <c r="I700" s="262"/>
      <c r="J700" s="262"/>
      <c r="K700" s="262"/>
      <c r="L700" s="262"/>
      <c r="M700" s="262"/>
      <c r="N700" s="262"/>
      <c r="O700" s="262"/>
      <c r="P700" s="262"/>
      <c r="Q700" s="262"/>
      <c r="R700" s="262"/>
      <c r="S700" s="262"/>
      <c r="T700" s="262"/>
      <c r="U700" s="262"/>
      <c r="V700" s="262"/>
      <c r="W700" s="262"/>
      <c r="X700" s="262"/>
      <c r="Y700" s="263"/>
    </row>
    <row r="701" spans="1:25" x14ac:dyDescent="0.25">
      <c r="A701" s="261"/>
      <c r="B701" s="262"/>
      <c r="C701" s="262"/>
      <c r="D701" s="262"/>
      <c r="E701" s="262"/>
      <c r="F701" s="262"/>
      <c r="G701" s="262"/>
      <c r="H701" s="262"/>
      <c r="I701" s="262"/>
      <c r="J701" s="262"/>
      <c r="K701" s="262"/>
      <c r="L701" s="262"/>
      <c r="M701" s="262"/>
      <c r="N701" s="262"/>
      <c r="O701" s="262"/>
      <c r="P701" s="262"/>
      <c r="Q701" s="262"/>
      <c r="R701" s="262"/>
      <c r="S701" s="262"/>
      <c r="T701" s="262"/>
      <c r="U701" s="262"/>
      <c r="V701" s="262"/>
      <c r="W701" s="262"/>
      <c r="X701" s="262"/>
      <c r="Y701" s="263"/>
    </row>
    <row r="702" spans="1:25" x14ac:dyDescent="0.25">
      <c r="A702" s="261"/>
      <c r="B702" s="262"/>
      <c r="C702" s="262"/>
      <c r="D702" s="262"/>
      <c r="E702" s="262"/>
      <c r="F702" s="262"/>
      <c r="G702" s="262"/>
      <c r="H702" s="262"/>
      <c r="I702" s="262"/>
      <c r="J702" s="262"/>
      <c r="K702" s="262"/>
      <c r="L702" s="262"/>
      <c r="M702" s="262"/>
      <c r="N702" s="262"/>
      <c r="O702" s="262"/>
      <c r="P702" s="262"/>
      <c r="Q702" s="262"/>
      <c r="R702" s="262"/>
      <c r="S702" s="262"/>
      <c r="T702" s="262"/>
      <c r="U702" s="262"/>
      <c r="V702" s="262"/>
      <c r="W702" s="262"/>
      <c r="X702" s="262"/>
      <c r="Y702" s="263"/>
    </row>
    <row r="703" spans="1:25" x14ac:dyDescent="0.25">
      <c r="A703" s="261"/>
      <c r="B703" s="262"/>
      <c r="C703" s="262"/>
      <c r="D703" s="262"/>
      <c r="E703" s="262"/>
      <c r="F703" s="262"/>
      <c r="G703" s="262"/>
      <c r="H703" s="262"/>
      <c r="I703" s="262"/>
      <c r="J703" s="262"/>
      <c r="K703" s="262"/>
      <c r="L703" s="262"/>
      <c r="M703" s="262"/>
      <c r="N703" s="262"/>
      <c r="O703" s="262"/>
      <c r="P703" s="262"/>
      <c r="Q703" s="262"/>
      <c r="R703" s="262"/>
      <c r="S703" s="262"/>
      <c r="T703" s="262"/>
      <c r="U703" s="262"/>
      <c r="V703" s="262"/>
      <c r="W703" s="262"/>
      <c r="X703" s="262"/>
      <c r="Y703" s="263"/>
    </row>
    <row r="704" spans="1:25" x14ac:dyDescent="0.25">
      <c r="A704" s="261"/>
      <c r="B704" s="262"/>
      <c r="C704" s="262"/>
      <c r="D704" s="262"/>
      <c r="E704" s="262"/>
      <c r="F704" s="262"/>
      <c r="G704" s="262"/>
      <c r="H704" s="262"/>
      <c r="I704" s="262"/>
      <c r="J704" s="262"/>
      <c r="K704" s="262"/>
      <c r="L704" s="262"/>
      <c r="M704" s="262"/>
      <c r="N704" s="262"/>
      <c r="O704" s="262"/>
      <c r="P704" s="262"/>
      <c r="Q704" s="262"/>
      <c r="R704" s="262"/>
      <c r="S704" s="262"/>
      <c r="T704" s="262"/>
      <c r="U704" s="262"/>
      <c r="V704" s="262"/>
      <c r="W704" s="262"/>
      <c r="X704" s="262"/>
      <c r="Y704" s="263"/>
    </row>
    <row r="705" spans="1:25" x14ac:dyDescent="0.25">
      <c r="A705" s="261"/>
      <c r="B705" s="262"/>
      <c r="C705" s="262"/>
      <c r="D705" s="262"/>
      <c r="E705" s="262"/>
      <c r="F705" s="262"/>
      <c r="G705" s="262"/>
      <c r="H705" s="262"/>
      <c r="I705" s="262"/>
      <c r="J705" s="262"/>
      <c r="K705" s="262"/>
      <c r="L705" s="262"/>
      <c r="M705" s="262"/>
      <c r="N705" s="262"/>
      <c r="O705" s="262"/>
      <c r="P705" s="262"/>
      <c r="Q705" s="262"/>
      <c r="R705" s="262"/>
      <c r="S705" s="262"/>
      <c r="T705" s="262"/>
      <c r="U705" s="262"/>
      <c r="V705" s="262"/>
      <c r="W705" s="262"/>
      <c r="X705" s="262"/>
      <c r="Y705" s="263"/>
    </row>
    <row r="706" spans="1:25" x14ac:dyDescent="0.25">
      <c r="A706" s="261"/>
      <c r="B706" s="262"/>
      <c r="C706" s="262"/>
      <c r="D706" s="262"/>
      <c r="E706" s="262"/>
      <c r="F706" s="262"/>
      <c r="G706" s="262"/>
      <c r="H706" s="262"/>
      <c r="I706" s="262"/>
      <c r="J706" s="262"/>
      <c r="K706" s="262"/>
      <c r="L706" s="262"/>
      <c r="M706" s="262"/>
      <c r="N706" s="262"/>
      <c r="O706" s="262"/>
      <c r="P706" s="262"/>
      <c r="Q706" s="262"/>
      <c r="R706" s="262"/>
      <c r="S706" s="262"/>
      <c r="T706" s="262"/>
      <c r="U706" s="262"/>
      <c r="V706" s="262"/>
      <c r="W706" s="262"/>
      <c r="X706" s="262"/>
      <c r="Y706" s="263"/>
    </row>
    <row r="707" spans="1:25" x14ac:dyDescent="0.25">
      <c r="A707" s="261"/>
      <c r="B707" s="262"/>
      <c r="C707" s="262"/>
      <c r="D707" s="262"/>
      <c r="E707" s="262"/>
      <c r="F707" s="262"/>
      <c r="G707" s="262"/>
      <c r="H707" s="262"/>
      <c r="I707" s="262"/>
      <c r="J707" s="262"/>
      <c r="K707" s="262"/>
      <c r="L707" s="262"/>
      <c r="M707" s="262"/>
      <c r="N707" s="262"/>
      <c r="O707" s="262"/>
      <c r="P707" s="262"/>
      <c r="Q707" s="262"/>
      <c r="R707" s="262"/>
      <c r="S707" s="262"/>
      <c r="T707" s="262"/>
      <c r="U707" s="262"/>
      <c r="V707" s="262"/>
      <c r="W707" s="262"/>
      <c r="X707" s="262"/>
      <c r="Y707" s="263"/>
    </row>
    <row r="708" spans="1:25" x14ac:dyDescent="0.25">
      <c r="A708" s="261"/>
      <c r="B708" s="262"/>
      <c r="C708" s="262"/>
      <c r="D708" s="262"/>
      <c r="E708" s="262"/>
      <c r="F708" s="262"/>
      <c r="G708" s="262"/>
      <c r="H708" s="262"/>
      <c r="I708" s="262"/>
      <c r="J708" s="262"/>
      <c r="K708" s="262"/>
      <c r="L708" s="262"/>
      <c r="M708" s="262"/>
      <c r="N708" s="262"/>
      <c r="O708" s="262"/>
      <c r="P708" s="262"/>
      <c r="Q708" s="262"/>
      <c r="R708" s="262"/>
      <c r="S708" s="262"/>
      <c r="T708" s="262"/>
      <c r="U708" s="262"/>
      <c r="V708" s="262"/>
      <c r="W708" s="262"/>
      <c r="X708" s="262"/>
      <c r="Y708" s="263"/>
    </row>
    <row r="709" spans="1:25" ht="15.75" thickBot="1" x14ac:dyDescent="0.3">
      <c r="A709" s="264"/>
      <c r="B709" s="265"/>
      <c r="C709" s="265"/>
      <c r="D709" s="265"/>
      <c r="E709" s="265"/>
      <c r="F709" s="265"/>
      <c r="G709" s="265"/>
      <c r="H709" s="265"/>
      <c r="I709" s="265"/>
      <c r="J709" s="265"/>
      <c r="K709" s="265"/>
      <c r="L709" s="265"/>
      <c r="M709" s="265"/>
      <c r="N709" s="265"/>
      <c r="O709" s="265"/>
      <c r="P709" s="265"/>
      <c r="Q709" s="265"/>
      <c r="R709" s="265"/>
      <c r="S709" s="265"/>
      <c r="T709" s="265"/>
      <c r="U709" s="265"/>
      <c r="V709" s="265"/>
      <c r="W709" s="265"/>
      <c r="X709" s="265"/>
      <c r="Y709" s="266"/>
    </row>
    <row r="711" spans="1:25" ht="15.75" thickBot="1" x14ac:dyDescent="0.3">
      <c r="A711" s="255" t="s">
        <v>27</v>
      </c>
      <c r="B711" s="255"/>
      <c r="C711" s="255"/>
      <c r="D711" s="255"/>
    </row>
    <row r="712" spans="1:25" x14ac:dyDescent="0.25">
      <c r="A712" s="258"/>
      <c r="B712" s="259"/>
      <c r="C712" s="259"/>
      <c r="D712" s="259"/>
      <c r="E712" s="259"/>
      <c r="F712" s="259"/>
      <c r="G712" s="259"/>
      <c r="H712" s="259"/>
      <c r="I712" s="259"/>
      <c r="J712" s="259"/>
      <c r="K712" s="259"/>
      <c r="L712" s="259"/>
      <c r="M712" s="259"/>
      <c r="N712" s="259"/>
      <c r="O712" s="259"/>
      <c r="P712" s="259"/>
      <c r="Q712" s="259"/>
      <c r="R712" s="259"/>
      <c r="S712" s="259"/>
      <c r="T712" s="259"/>
      <c r="U712" s="259"/>
      <c r="V712" s="259"/>
      <c r="W712" s="259"/>
      <c r="X712" s="259"/>
      <c r="Y712" s="260"/>
    </row>
    <row r="713" spans="1:25" x14ac:dyDescent="0.25">
      <c r="A713" s="261"/>
      <c r="B713" s="262"/>
      <c r="C713" s="262"/>
      <c r="D713" s="262"/>
      <c r="E713" s="262"/>
      <c r="F713" s="262"/>
      <c r="G713" s="262"/>
      <c r="H713" s="262"/>
      <c r="I713" s="262"/>
      <c r="J713" s="262"/>
      <c r="K713" s="262"/>
      <c r="L713" s="262"/>
      <c r="M713" s="262"/>
      <c r="N713" s="262"/>
      <c r="O713" s="262"/>
      <c r="P713" s="262"/>
      <c r="Q713" s="262"/>
      <c r="R713" s="262"/>
      <c r="S713" s="262"/>
      <c r="T713" s="262"/>
      <c r="U713" s="262"/>
      <c r="V713" s="262"/>
      <c r="W713" s="262"/>
      <c r="X713" s="262"/>
      <c r="Y713" s="263"/>
    </row>
    <row r="714" spans="1:25" x14ac:dyDescent="0.25">
      <c r="A714" s="261"/>
      <c r="B714" s="262"/>
      <c r="C714" s="262"/>
      <c r="D714" s="262"/>
      <c r="E714" s="262"/>
      <c r="F714" s="262"/>
      <c r="G714" s="262"/>
      <c r="H714" s="262"/>
      <c r="I714" s="262"/>
      <c r="J714" s="262"/>
      <c r="K714" s="262"/>
      <c r="L714" s="262"/>
      <c r="M714" s="262"/>
      <c r="N714" s="262"/>
      <c r="O714" s="262"/>
      <c r="P714" s="262"/>
      <c r="Q714" s="262"/>
      <c r="R714" s="262"/>
      <c r="S714" s="262"/>
      <c r="T714" s="262"/>
      <c r="U714" s="262"/>
      <c r="V714" s="262"/>
      <c r="W714" s="262"/>
      <c r="X714" s="262"/>
      <c r="Y714" s="263"/>
    </row>
    <row r="715" spans="1:25" x14ac:dyDescent="0.25">
      <c r="A715" s="261"/>
      <c r="B715" s="262"/>
      <c r="C715" s="262"/>
      <c r="D715" s="262"/>
      <c r="E715" s="262"/>
      <c r="F715" s="262"/>
      <c r="G715" s="262"/>
      <c r="H715" s="262"/>
      <c r="I715" s="262"/>
      <c r="J715" s="262"/>
      <c r="K715" s="262"/>
      <c r="L715" s="262"/>
      <c r="M715" s="262"/>
      <c r="N715" s="262"/>
      <c r="O715" s="262"/>
      <c r="P715" s="262"/>
      <c r="Q715" s="262"/>
      <c r="R715" s="262"/>
      <c r="S715" s="262"/>
      <c r="T715" s="262"/>
      <c r="U715" s="262"/>
      <c r="V715" s="262"/>
      <c r="W715" s="262"/>
      <c r="X715" s="262"/>
      <c r="Y715" s="263"/>
    </row>
    <row r="716" spans="1:25" x14ac:dyDescent="0.25">
      <c r="A716" s="261"/>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3"/>
    </row>
    <row r="717" spans="1:25" x14ac:dyDescent="0.25">
      <c r="A717" s="261"/>
      <c r="B717" s="262"/>
      <c r="C717" s="262"/>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3"/>
    </row>
    <row r="718" spans="1:25" ht="15.75" thickBot="1" x14ac:dyDescent="0.3">
      <c r="A718" s="264"/>
      <c r="B718" s="265"/>
      <c r="C718" s="265"/>
      <c r="D718" s="265"/>
      <c r="E718" s="265"/>
      <c r="F718" s="265"/>
      <c r="G718" s="265"/>
      <c r="H718" s="265"/>
      <c r="I718" s="265"/>
      <c r="J718" s="265"/>
      <c r="K718" s="265"/>
      <c r="L718" s="265"/>
      <c r="M718" s="265"/>
      <c r="N718" s="265"/>
      <c r="O718" s="265"/>
      <c r="P718" s="265"/>
      <c r="Q718" s="265"/>
      <c r="R718" s="265"/>
      <c r="S718" s="265"/>
      <c r="T718" s="265"/>
      <c r="U718" s="265"/>
      <c r="V718" s="265"/>
      <c r="W718" s="265"/>
      <c r="X718" s="265"/>
      <c r="Y718" s="266"/>
    </row>
    <row r="720" spans="1:25" ht="15.75" thickBot="1" x14ac:dyDescent="0.3">
      <c r="A720" s="255" t="s">
        <v>28</v>
      </c>
      <c r="B720" s="255"/>
      <c r="C720" s="255"/>
      <c r="D720" s="255"/>
      <c r="E720" s="255"/>
      <c r="F720" s="255"/>
      <c r="G720" s="255"/>
      <c r="H720" s="255"/>
    </row>
    <row r="721" spans="1:25" ht="15.75" thickBot="1" x14ac:dyDescent="0.3">
      <c r="A721" s="267"/>
      <c r="B721" s="268"/>
      <c r="C721" s="268"/>
      <c r="D721" s="268"/>
      <c r="E721" s="268"/>
      <c r="F721" s="268"/>
      <c r="G721" s="268"/>
      <c r="H721" s="268"/>
      <c r="I721" s="268"/>
      <c r="J721" s="268"/>
      <c r="K721" s="268"/>
      <c r="L721" s="268"/>
      <c r="M721" s="268"/>
      <c r="N721" s="268"/>
      <c r="O721" s="268"/>
      <c r="P721" s="268"/>
      <c r="Q721" s="268"/>
      <c r="R721" s="268"/>
      <c r="S721" s="268"/>
      <c r="T721" s="268"/>
      <c r="U721" s="268"/>
      <c r="V721" s="268"/>
      <c r="W721" s="268"/>
      <c r="X721" s="268"/>
      <c r="Y721" s="269"/>
    </row>
    <row r="723" spans="1:25" ht="15.75" thickBot="1" x14ac:dyDescent="0.3">
      <c r="A723" s="255" t="s">
        <v>29</v>
      </c>
      <c r="B723" s="255"/>
      <c r="C723" s="255"/>
      <c r="E723" s="255" t="s">
        <v>30</v>
      </c>
      <c r="F723" s="255"/>
      <c r="G723" s="255"/>
    </row>
    <row r="724" spans="1:25" ht="15.75" thickBot="1" x14ac:dyDescent="0.3">
      <c r="A724" s="256"/>
      <c r="B724" s="257"/>
      <c r="E724" s="256"/>
      <c r="F724" s="257"/>
    </row>
    <row r="726" spans="1:25" s="11" customFormat="1" x14ac:dyDescent="0.25"/>
    <row r="728" spans="1:25" ht="19.5" thickBot="1" x14ac:dyDescent="0.35">
      <c r="A728" s="270" t="s">
        <v>52</v>
      </c>
      <c r="B728" s="270"/>
      <c r="C728" s="270"/>
      <c r="D728" s="270"/>
      <c r="E728" s="270"/>
      <c r="F728" s="270"/>
    </row>
    <row r="729" spans="1:25" x14ac:dyDescent="0.25">
      <c r="A729" s="258"/>
      <c r="B729" s="259"/>
      <c r="C729" s="259"/>
      <c r="D729" s="259"/>
      <c r="E729" s="259"/>
      <c r="F729" s="259"/>
      <c r="G729" s="259"/>
      <c r="H729" s="259"/>
      <c r="I729" s="259"/>
      <c r="J729" s="259"/>
      <c r="K729" s="259"/>
      <c r="L729" s="259"/>
      <c r="M729" s="259"/>
      <c r="N729" s="259"/>
      <c r="O729" s="259"/>
      <c r="P729" s="259"/>
      <c r="Q729" s="259"/>
      <c r="R729" s="259"/>
      <c r="S729" s="259"/>
      <c r="T729" s="259"/>
      <c r="U729" s="259"/>
      <c r="V729" s="259"/>
      <c r="W729" s="259"/>
      <c r="X729" s="259"/>
      <c r="Y729" s="260"/>
    </row>
    <row r="730" spans="1:25" x14ac:dyDescent="0.25">
      <c r="A730" s="261"/>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3"/>
    </row>
    <row r="731" spans="1:25" x14ac:dyDescent="0.25">
      <c r="A731" s="261"/>
      <c r="B731" s="262"/>
      <c r="C731" s="262"/>
      <c r="D731" s="262"/>
      <c r="E731" s="262"/>
      <c r="F731" s="262"/>
      <c r="G731" s="262"/>
      <c r="H731" s="262"/>
      <c r="I731" s="262"/>
      <c r="J731" s="262"/>
      <c r="K731" s="262"/>
      <c r="L731" s="262"/>
      <c r="M731" s="262"/>
      <c r="N731" s="262"/>
      <c r="O731" s="262"/>
      <c r="P731" s="262"/>
      <c r="Q731" s="262"/>
      <c r="R731" s="262"/>
      <c r="S731" s="262"/>
      <c r="T731" s="262"/>
      <c r="U731" s="262"/>
      <c r="V731" s="262"/>
      <c r="W731" s="262"/>
      <c r="X731" s="262"/>
      <c r="Y731" s="263"/>
    </row>
    <row r="732" spans="1:25" x14ac:dyDescent="0.25">
      <c r="A732" s="261"/>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3"/>
    </row>
    <row r="733" spans="1:25" x14ac:dyDescent="0.25">
      <c r="A733" s="261"/>
      <c r="B733" s="262"/>
      <c r="C733" s="262"/>
      <c r="D733" s="262"/>
      <c r="E733" s="262"/>
      <c r="F733" s="262"/>
      <c r="G733" s="262"/>
      <c r="H733" s="262"/>
      <c r="I733" s="262"/>
      <c r="J733" s="262"/>
      <c r="K733" s="262"/>
      <c r="L733" s="262"/>
      <c r="M733" s="262"/>
      <c r="N733" s="262"/>
      <c r="O733" s="262"/>
      <c r="P733" s="262"/>
      <c r="Q733" s="262"/>
      <c r="R733" s="262"/>
      <c r="S733" s="262"/>
      <c r="T733" s="262"/>
      <c r="U733" s="262"/>
      <c r="V733" s="262"/>
      <c r="W733" s="262"/>
      <c r="X733" s="262"/>
      <c r="Y733" s="263"/>
    </row>
    <row r="734" spans="1:25" x14ac:dyDescent="0.25">
      <c r="A734" s="261"/>
      <c r="B734" s="262"/>
      <c r="C734" s="262"/>
      <c r="D734" s="262"/>
      <c r="E734" s="262"/>
      <c r="F734" s="262"/>
      <c r="G734" s="262"/>
      <c r="H734" s="262"/>
      <c r="I734" s="262"/>
      <c r="J734" s="262"/>
      <c r="K734" s="262"/>
      <c r="L734" s="262"/>
      <c r="M734" s="262"/>
      <c r="N734" s="262"/>
      <c r="O734" s="262"/>
      <c r="P734" s="262"/>
      <c r="Q734" s="262"/>
      <c r="R734" s="262"/>
      <c r="S734" s="262"/>
      <c r="T734" s="262"/>
      <c r="U734" s="262"/>
      <c r="V734" s="262"/>
      <c r="W734" s="262"/>
      <c r="X734" s="262"/>
      <c r="Y734" s="263"/>
    </row>
    <row r="735" spans="1:25" x14ac:dyDescent="0.25">
      <c r="A735" s="261"/>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3"/>
    </row>
    <row r="736" spans="1:25" x14ac:dyDescent="0.25">
      <c r="A736" s="261"/>
      <c r="B736" s="262"/>
      <c r="C736" s="262"/>
      <c r="D736" s="262"/>
      <c r="E736" s="262"/>
      <c r="F736" s="262"/>
      <c r="G736" s="262"/>
      <c r="H736" s="262"/>
      <c r="I736" s="262"/>
      <c r="J736" s="262"/>
      <c r="K736" s="262"/>
      <c r="L736" s="262"/>
      <c r="M736" s="262"/>
      <c r="N736" s="262"/>
      <c r="O736" s="262"/>
      <c r="P736" s="262"/>
      <c r="Q736" s="262"/>
      <c r="R736" s="262"/>
      <c r="S736" s="262"/>
      <c r="T736" s="262"/>
      <c r="U736" s="262"/>
      <c r="V736" s="262"/>
      <c r="W736" s="262"/>
      <c r="X736" s="262"/>
      <c r="Y736" s="263"/>
    </row>
    <row r="737" spans="1:25" x14ac:dyDescent="0.25">
      <c r="A737" s="261"/>
      <c r="B737" s="262"/>
      <c r="C737" s="262"/>
      <c r="D737" s="262"/>
      <c r="E737" s="262"/>
      <c r="F737" s="262"/>
      <c r="G737" s="262"/>
      <c r="H737" s="262"/>
      <c r="I737" s="262"/>
      <c r="J737" s="262"/>
      <c r="K737" s="262"/>
      <c r="L737" s="262"/>
      <c r="M737" s="262"/>
      <c r="N737" s="262"/>
      <c r="O737" s="262"/>
      <c r="P737" s="262"/>
      <c r="Q737" s="262"/>
      <c r="R737" s="262"/>
      <c r="S737" s="262"/>
      <c r="T737" s="262"/>
      <c r="U737" s="262"/>
      <c r="V737" s="262"/>
      <c r="W737" s="262"/>
      <c r="X737" s="262"/>
      <c r="Y737" s="263"/>
    </row>
    <row r="738" spans="1:25" x14ac:dyDescent="0.25">
      <c r="A738" s="261"/>
      <c r="B738" s="262"/>
      <c r="C738" s="262"/>
      <c r="D738" s="262"/>
      <c r="E738" s="262"/>
      <c r="F738" s="262"/>
      <c r="G738" s="262"/>
      <c r="H738" s="262"/>
      <c r="I738" s="262"/>
      <c r="J738" s="262"/>
      <c r="K738" s="262"/>
      <c r="L738" s="262"/>
      <c r="M738" s="262"/>
      <c r="N738" s="262"/>
      <c r="O738" s="262"/>
      <c r="P738" s="262"/>
      <c r="Q738" s="262"/>
      <c r="R738" s="262"/>
      <c r="S738" s="262"/>
      <c r="T738" s="262"/>
      <c r="U738" s="262"/>
      <c r="V738" s="262"/>
      <c r="W738" s="262"/>
      <c r="X738" s="262"/>
      <c r="Y738" s="263"/>
    </row>
    <row r="739" spans="1:25" x14ac:dyDescent="0.25">
      <c r="A739" s="261"/>
      <c r="B739" s="262"/>
      <c r="C739" s="262"/>
      <c r="D739" s="262"/>
      <c r="E739" s="262"/>
      <c r="F739" s="262"/>
      <c r="G739" s="262"/>
      <c r="H739" s="262"/>
      <c r="I739" s="262"/>
      <c r="J739" s="262"/>
      <c r="K739" s="262"/>
      <c r="L739" s="262"/>
      <c r="M739" s="262"/>
      <c r="N739" s="262"/>
      <c r="O739" s="262"/>
      <c r="P739" s="262"/>
      <c r="Q739" s="262"/>
      <c r="R739" s="262"/>
      <c r="S739" s="262"/>
      <c r="T739" s="262"/>
      <c r="U739" s="262"/>
      <c r="V739" s="262"/>
      <c r="W739" s="262"/>
      <c r="X739" s="262"/>
      <c r="Y739" s="263"/>
    </row>
    <row r="740" spans="1:25" x14ac:dyDescent="0.25">
      <c r="A740" s="261"/>
      <c r="B740" s="262"/>
      <c r="C740" s="262"/>
      <c r="D740" s="262"/>
      <c r="E740" s="262"/>
      <c r="F740" s="262"/>
      <c r="G740" s="262"/>
      <c r="H740" s="262"/>
      <c r="I740" s="262"/>
      <c r="J740" s="262"/>
      <c r="K740" s="262"/>
      <c r="L740" s="262"/>
      <c r="M740" s="262"/>
      <c r="N740" s="262"/>
      <c r="O740" s="262"/>
      <c r="P740" s="262"/>
      <c r="Q740" s="262"/>
      <c r="R740" s="262"/>
      <c r="S740" s="262"/>
      <c r="T740" s="262"/>
      <c r="U740" s="262"/>
      <c r="V740" s="262"/>
      <c r="W740" s="262"/>
      <c r="X740" s="262"/>
      <c r="Y740" s="263"/>
    </row>
    <row r="741" spans="1:25" x14ac:dyDescent="0.25">
      <c r="A741" s="261"/>
      <c r="B741" s="262"/>
      <c r="C741" s="262"/>
      <c r="D741" s="262"/>
      <c r="E741" s="262"/>
      <c r="F741" s="262"/>
      <c r="G741" s="262"/>
      <c r="H741" s="262"/>
      <c r="I741" s="262"/>
      <c r="J741" s="262"/>
      <c r="K741" s="262"/>
      <c r="L741" s="262"/>
      <c r="M741" s="262"/>
      <c r="N741" s="262"/>
      <c r="O741" s="262"/>
      <c r="P741" s="262"/>
      <c r="Q741" s="262"/>
      <c r="R741" s="262"/>
      <c r="S741" s="262"/>
      <c r="T741" s="262"/>
      <c r="U741" s="262"/>
      <c r="V741" s="262"/>
      <c r="W741" s="262"/>
      <c r="X741" s="262"/>
      <c r="Y741" s="263"/>
    </row>
    <row r="742" spans="1:25" ht="15.75" thickBot="1" x14ac:dyDescent="0.3">
      <c r="A742" s="264"/>
      <c r="B742" s="265"/>
      <c r="C742" s="265"/>
      <c r="D742" s="265"/>
      <c r="E742" s="265"/>
      <c r="F742" s="265"/>
      <c r="G742" s="265"/>
      <c r="H742" s="265"/>
      <c r="I742" s="265"/>
      <c r="J742" s="265"/>
      <c r="K742" s="265"/>
      <c r="L742" s="265"/>
      <c r="M742" s="265"/>
      <c r="N742" s="265"/>
      <c r="O742" s="265"/>
      <c r="P742" s="265"/>
      <c r="Q742" s="265"/>
      <c r="R742" s="265"/>
      <c r="S742" s="265"/>
      <c r="T742" s="265"/>
      <c r="U742" s="265"/>
      <c r="V742" s="265"/>
      <c r="W742" s="265"/>
      <c r="X742" s="265"/>
      <c r="Y742" s="266"/>
    </row>
    <row r="744" spans="1:25" ht="15.75" thickBot="1" x14ac:dyDescent="0.3">
      <c r="A744" s="255" t="s">
        <v>27</v>
      </c>
      <c r="B744" s="255"/>
      <c r="C744" s="255"/>
      <c r="D744" s="255"/>
    </row>
    <row r="745" spans="1:25" x14ac:dyDescent="0.25">
      <c r="A745" s="258"/>
      <c r="B745" s="259"/>
      <c r="C745" s="259"/>
      <c r="D745" s="259"/>
      <c r="E745" s="259"/>
      <c r="F745" s="259"/>
      <c r="G745" s="259"/>
      <c r="H745" s="259"/>
      <c r="I745" s="259"/>
      <c r="J745" s="259"/>
      <c r="K745" s="259"/>
      <c r="L745" s="259"/>
      <c r="M745" s="259"/>
      <c r="N745" s="259"/>
      <c r="O745" s="259"/>
      <c r="P745" s="259"/>
      <c r="Q745" s="259"/>
      <c r="R745" s="259"/>
      <c r="S745" s="259"/>
      <c r="T745" s="259"/>
      <c r="U745" s="259"/>
      <c r="V745" s="259"/>
      <c r="W745" s="259"/>
      <c r="X745" s="259"/>
      <c r="Y745" s="260"/>
    </row>
    <row r="746" spans="1:25" x14ac:dyDescent="0.25">
      <c r="A746" s="261"/>
      <c r="B746" s="262"/>
      <c r="C746" s="262"/>
      <c r="D746" s="262"/>
      <c r="E746" s="262"/>
      <c r="F746" s="262"/>
      <c r="G746" s="262"/>
      <c r="H746" s="262"/>
      <c r="I746" s="262"/>
      <c r="J746" s="262"/>
      <c r="K746" s="262"/>
      <c r="L746" s="262"/>
      <c r="M746" s="262"/>
      <c r="N746" s="262"/>
      <c r="O746" s="262"/>
      <c r="P746" s="262"/>
      <c r="Q746" s="262"/>
      <c r="R746" s="262"/>
      <c r="S746" s="262"/>
      <c r="T746" s="262"/>
      <c r="U746" s="262"/>
      <c r="V746" s="262"/>
      <c r="W746" s="262"/>
      <c r="X746" s="262"/>
      <c r="Y746" s="263"/>
    </row>
    <row r="747" spans="1:25" x14ac:dyDescent="0.25">
      <c r="A747" s="261"/>
      <c r="B747" s="262"/>
      <c r="C747" s="262"/>
      <c r="D747" s="262"/>
      <c r="E747" s="262"/>
      <c r="F747" s="262"/>
      <c r="G747" s="262"/>
      <c r="H747" s="262"/>
      <c r="I747" s="262"/>
      <c r="J747" s="262"/>
      <c r="K747" s="262"/>
      <c r="L747" s="262"/>
      <c r="M747" s="262"/>
      <c r="N747" s="262"/>
      <c r="O747" s="262"/>
      <c r="P747" s="262"/>
      <c r="Q747" s="262"/>
      <c r="R747" s="262"/>
      <c r="S747" s="262"/>
      <c r="T747" s="262"/>
      <c r="U747" s="262"/>
      <c r="V747" s="262"/>
      <c r="W747" s="262"/>
      <c r="X747" s="262"/>
      <c r="Y747" s="263"/>
    </row>
    <row r="748" spans="1:25" x14ac:dyDescent="0.25">
      <c r="A748" s="261"/>
      <c r="B748" s="262"/>
      <c r="C748" s="262"/>
      <c r="D748" s="262"/>
      <c r="E748" s="262"/>
      <c r="F748" s="262"/>
      <c r="G748" s="262"/>
      <c r="H748" s="262"/>
      <c r="I748" s="262"/>
      <c r="J748" s="262"/>
      <c r="K748" s="262"/>
      <c r="L748" s="262"/>
      <c r="M748" s="262"/>
      <c r="N748" s="262"/>
      <c r="O748" s="262"/>
      <c r="P748" s="262"/>
      <c r="Q748" s="262"/>
      <c r="R748" s="262"/>
      <c r="S748" s="262"/>
      <c r="T748" s="262"/>
      <c r="U748" s="262"/>
      <c r="V748" s="262"/>
      <c r="W748" s="262"/>
      <c r="X748" s="262"/>
      <c r="Y748" s="263"/>
    </row>
    <row r="749" spans="1:25" x14ac:dyDescent="0.25">
      <c r="A749" s="261"/>
      <c r="B749" s="262"/>
      <c r="C749" s="262"/>
      <c r="D749" s="262"/>
      <c r="E749" s="262"/>
      <c r="F749" s="262"/>
      <c r="G749" s="262"/>
      <c r="H749" s="262"/>
      <c r="I749" s="262"/>
      <c r="J749" s="262"/>
      <c r="K749" s="262"/>
      <c r="L749" s="262"/>
      <c r="M749" s="262"/>
      <c r="N749" s="262"/>
      <c r="O749" s="262"/>
      <c r="P749" s="262"/>
      <c r="Q749" s="262"/>
      <c r="R749" s="262"/>
      <c r="S749" s="262"/>
      <c r="T749" s="262"/>
      <c r="U749" s="262"/>
      <c r="V749" s="262"/>
      <c r="W749" s="262"/>
      <c r="X749" s="262"/>
      <c r="Y749" s="263"/>
    </row>
    <row r="750" spans="1:25" x14ac:dyDescent="0.25">
      <c r="A750" s="261"/>
      <c r="B750" s="262"/>
      <c r="C750" s="262"/>
      <c r="D750" s="262"/>
      <c r="E750" s="262"/>
      <c r="F750" s="262"/>
      <c r="G750" s="262"/>
      <c r="H750" s="262"/>
      <c r="I750" s="262"/>
      <c r="J750" s="262"/>
      <c r="K750" s="262"/>
      <c r="L750" s="262"/>
      <c r="M750" s="262"/>
      <c r="N750" s="262"/>
      <c r="O750" s="262"/>
      <c r="P750" s="262"/>
      <c r="Q750" s="262"/>
      <c r="R750" s="262"/>
      <c r="S750" s="262"/>
      <c r="T750" s="262"/>
      <c r="U750" s="262"/>
      <c r="V750" s="262"/>
      <c r="W750" s="262"/>
      <c r="X750" s="262"/>
      <c r="Y750" s="263"/>
    </row>
    <row r="751" spans="1:25" ht="15.75" thickBot="1" x14ac:dyDescent="0.3">
      <c r="A751" s="264"/>
      <c r="B751" s="265"/>
      <c r="C751" s="265"/>
      <c r="D751" s="265"/>
      <c r="E751" s="265"/>
      <c r="F751" s="265"/>
      <c r="G751" s="265"/>
      <c r="H751" s="265"/>
      <c r="I751" s="265"/>
      <c r="J751" s="265"/>
      <c r="K751" s="265"/>
      <c r="L751" s="265"/>
      <c r="M751" s="265"/>
      <c r="N751" s="265"/>
      <c r="O751" s="265"/>
      <c r="P751" s="265"/>
      <c r="Q751" s="265"/>
      <c r="R751" s="265"/>
      <c r="S751" s="265"/>
      <c r="T751" s="265"/>
      <c r="U751" s="265"/>
      <c r="V751" s="265"/>
      <c r="W751" s="265"/>
      <c r="X751" s="265"/>
      <c r="Y751" s="266"/>
    </row>
    <row r="753" spans="1:25" ht="15.75" thickBot="1" x14ac:dyDescent="0.3">
      <c r="A753" s="255" t="s">
        <v>28</v>
      </c>
      <c r="B753" s="255"/>
      <c r="C753" s="255"/>
      <c r="D753" s="255"/>
      <c r="E753" s="255"/>
      <c r="F753" s="255"/>
      <c r="G753" s="255"/>
      <c r="H753" s="255"/>
    </row>
    <row r="754" spans="1:25" ht="15.75" thickBot="1" x14ac:dyDescent="0.3">
      <c r="A754" s="267"/>
      <c r="B754" s="268"/>
      <c r="C754" s="268"/>
      <c r="D754" s="268"/>
      <c r="E754" s="268"/>
      <c r="F754" s="268"/>
      <c r="G754" s="268"/>
      <c r="H754" s="268"/>
      <c r="I754" s="268"/>
      <c r="J754" s="268"/>
      <c r="K754" s="268"/>
      <c r="L754" s="268"/>
      <c r="M754" s="268"/>
      <c r="N754" s="268"/>
      <c r="O754" s="268"/>
      <c r="P754" s="268"/>
      <c r="Q754" s="268"/>
      <c r="R754" s="268"/>
      <c r="S754" s="268"/>
      <c r="T754" s="268"/>
      <c r="U754" s="268"/>
      <c r="V754" s="268"/>
      <c r="W754" s="268"/>
      <c r="X754" s="268"/>
      <c r="Y754" s="269"/>
    </row>
    <row r="756" spans="1:25" ht="15.75" thickBot="1" x14ac:dyDescent="0.3">
      <c r="A756" s="255" t="s">
        <v>29</v>
      </c>
      <c r="B756" s="255"/>
      <c r="C756" s="255"/>
      <c r="E756" s="255" t="s">
        <v>30</v>
      </c>
      <c r="F756" s="255"/>
      <c r="G756" s="255"/>
    </row>
    <row r="757" spans="1:25" ht="15.75" thickBot="1" x14ac:dyDescent="0.3">
      <c r="A757" s="256"/>
      <c r="B757" s="257"/>
      <c r="E757" s="256"/>
      <c r="F757" s="257"/>
    </row>
    <row r="759" spans="1:25" s="11" customFormat="1" x14ac:dyDescent="0.25"/>
    <row r="761" spans="1:25" ht="19.5" thickBot="1" x14ac:dyDescent="0.35">
      <c r="A761" s="270" t="s">
        <v>53</v>
      </c>
      <c r="B761" s="270"/>
      <c r="C761" s="270"/>
      <c r="D761" s="270"/>
      <c r="E761" s="270"/>
      <c r="F761" s="270"/>
    </row>
    <row r="762" spans="1:25" x14ac:dyDescent="0.25">
      <c r="A762" s="258"/>
      <c r="B762" s="259"/>
      <c r="C762" s="259"/>
      <c r="D762" s="259"/>
      <c r="E762" s="259"/>
      <c r="F762" s="259"/>
      <c r="G762" s="259"/>
      <c r="H762" s="259"/>
      <c r="I762" s="259"/>
      <c r="J762" s="259"/>
      <c r="K762" s="259"/>
      <c r="L762" s="259"/>
      <c r="M762" s="259"/>
      <c r="N762" s="259"/>
      <c r="O762" s="259"/>
      <c r="P762" s="259"/>
      <c r="Q762" s="259"/>
      <c r="R762" s="259"/>
      <c r="S762" s="259"/>
      <c r="T762" s="259"/>
      <c r="U762" s="259"/>
      <c r="V762" s="259"/>
      <c r="W762" s="259"/>
      <c r="X762" s="259"/>
      <c r="Y762" s="260"/>
    </row>
    <row r="763" spans="1:25" x14ac:dyDescent="0.25">
      <c r="A763" s="261"/>
      <c r="B763" s="262"/>
      <c r="C763" s="262"/>
      <c r="D763" s="262"/>
      <c r="E763" s="262"/>
      <c r="F763" s="262"/>
      <c r="G763" s="262"/>
      <c r="H763" s="262"/>
      <c r="I763" s="262"/>
      <c r="J763" s="262"/>
      <c r="K763" s="262"/>
      <c r="L763" s="262"/>
      <c r="M763" s="262"/>
      <c r="N763" s="262"/>
      <c r="O763" s="262"/>
      <c r="P763" s="262"/>
      <c r="Q763" s="262"/>
      <c r="R763" s="262"/>
      <c r="S763" s="262"/>
      <c r="T763" s="262"/>
      <c r="U763" s="262"/>
      <c r="V763" s="262"/>
      <c r="W763" s="262"/>
      <c r="X763" s="262"/>
      <c r="Y763" s="263"/>
    </row>
    <row r="764" spans="1:25" x14ac:dyDescent="0.25">
      <c r="A764" s="261"/>
      <c r="B764" s="262"/>
      <c r="C764" s="262"/>
      <c r="D764" s="262"/>
      <c r="E764" s="262"/>
      <c r="F764" s="262"/>
      <c r="G764" s="262"/>
      <c r="H764" s="262"/>
      <c r="I764" s="262"/>
      <c r="J764" s="262"/>
      <c r="K764" s="262"/>
      <c r="L764" s="262"/>
      <c r="M764" s="262"/>
      <c r="N764" s="262"/>
      <c r="O764" s="262"/>
      <c r="P764" s="262"/>
      <c r="Q764" s="262"/>
      <c r="R764" s="262"/>
      <c r="S764" s="262"/>
      <c r="T764" s="262"/>
      <c r="U764" s="262"/>
      <c r="V764" s="262"/>
      <c r="W764" s="262"/>
      <c r="X764" s="262"/>
      <c r="Y764" s="263"/>
    </row>
    <row r="765" spans="1:25" x14ac:dyDescent="0.25">
      <c r="A765" s="261"/>
      <c r="B765" s="262"/>
      <c r="C765" s="262"/>
      <c r="D765" s="262"/>
      <c r="E765" s="262"/>
      <c r="F765" s="262"/>
      <c r="G765" s="262"/>
      <c r="H765" s="262"/>
      <c r="I765" s="262"/>
      <c r="J765" s="262"/>
      <c r="K765" s="262"/>
      <c r="L765" s="262"/>
      <c r="M765" s="262"/>
      <c r="N765" s="262"/>
      <c r="O765" s="262"/>
      <c r="P765" s="262"/>
      <c r="Q765" s="262"/>
      <c r="R765" s="262"/>
      <c r="S765" s="262"/>
      <c r="T765" s="262"/>
      <c r="U765" s="262"/>
      <c r="V765" s="262"/>
      <c r="W765" s="262"/>
      <c r="X765" s="262"/>
      <c r="Y765" s="263"/>
    </row>
    <row r="766" spans="1:25" x14ac:dyDescent="0.25">
      <c r="A766" s="261"/>
      <c r="B766" s="262"/>
      <c r="C766" s="262"/>
      <c r="D766" s="262"/>
      <c r="E766" s="262"/>
      <c r="F766" s="262"/>
      <c r="G766" s="262"/>
      <c r="H766" s="262"/>
      <c r="I766" s="262"/>
      <c r="J766" s="262"/>
      <c r="K766" s="262"/>
      <c r="L766" s="262"/>
      <c r="M766" s="262"/>
      <c r="N766" s="262"/>
      <c r="O766" s="262"/>
      <c r="P766" s="262"/>
      <c r="Q766" s="262"/>
      <c r="R766" s="262"/>
      <c r="S766" s="262"/>
      <c r="T766" s="262"/>
      <c r="U766" s="262"/>
      <c r="V766" s="262"/>
      <c r="W766" s="262"/>
      <c r="X766" s="262"/>
      <c r="Y766" s="263"/>
    </row>
    <row r="767" spans="1:25" x14ac:dyDescent="0.25">
      <c r="A767" s="261"/>
      <c r="B767" s="262"/>
      <c r="C767" s="262"/>
      <c r="D767" s="262"/>
      <c r="E767" s="262"/>
      <c r="F767" s="262"/>
      <c r="G767" s="262"/>
      <c r="H767" s="262"/>
      <c r="I767" s="262"/>
      <c r="J767" s="262"/>
      <c r="K767" s="262"/>
      <c r="L767" s="262"/>
      <c r="M767" s="262"/>
      <c r="N767" s="262"/>
      <c r="O767" s="262"/>
      <c r="P767" s="262"/>
      <c r="Q767" s="262"/>
      <c r="R767" s="262"/>
      <c r="S767" s="262"/>
      <c r="T767" s="262"/>
      <c r="U767" s="262"/>
      <c r="V767" s="262"/>
      <c r="W767" s="262"/>
      <c r="X767" s="262"/>
      <c r="Y767" s="263"/>
    </row>
    <row r="768" spans="1:25" x14ac:dyDescent="0.25">
      <c r="A768" s="261"/>
      <c r="B768" s="262"/>
      <c r="C768" s="262"/>
      <c r="D768" s="262"/>
      <c r="E768" s="262"/>
      <c r="F768" s="262"/>
      <c r="G768" s="262"/>
      <c r="H768" s="262"/>
      <c r="I768" s="262"/>
      <c r="J768" s="262"/>
      <c r="K768" s="262"/>
      <c r="L768" s="262"/>
      <c r="M768" s="262"/>
      <c r="N768" s="262"/>
      <c r="O768" s="262"/>
      <c r="P768" s="262"/>
      <c r="Q768" s="262"/>
      <c r="R768" s="262"/>
      <c r="S768" s="262"/>
      <c r="T768" s="262"/>
      <c r="U768" s="262"/>
      <c r="V768" s="262"/>
      <c r="W768" s="262"/>
      <c r="X768" s="262"/>
      <c r="Y768" s="263"/>
    </row>
    <row r="769" spans="1:25" x14ac:dyDescent="0.25">
      <c r="A769" s="261"/>
      <c r="B769" s="262"/>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3"/>
    </row>
    <row r="770" spans="1:25" x14ac:dyDescent="0.25">
      <c r="A770" s="261"/>
      <c r="B770" s="262"/>
      <c r="C770" s="262"/>
      <c r="D770" s="262"/>
      <c r="E770" s="262"/>
      <c r="F770" s="262"/>
      <c r="G770" s="262"/>
      <c r="H770" s="262"/>
      <c r="I770" s="262"/>
      <c r="J770" s="262"/>
      <c r="K770" s="262"/>
      <c r="L770" s="262"/>
      <c r="M770" s="262"/>
      <c r="N770" s="262"/>
      <c r="O770" s="262"/>
      <c r="P770" s="262"/>
      <c r="Q770" s="262"/>
      <c r="R770" s="262"/>
      <c r="S770" s="262"/>
      <c r="T770" s="262"/>
      <c r="U770" s="262"/>
      <c r="V770" s="262"/>
      <c r="W770" s="262"/>
      <c r="X770" s="262"/>
      <c r="Y770" s="263"/>
    </row>
    <row r="771" spans="1:25" x14ac:dyDescent="0.25">
      <c r="A771" s="261"/>
      <c r="B771" s="262"/>
      <c r="C771" s="262"/>
      <c r="D771" s="262"/>
      <c r="E771" s="262"/>
      <c r="F771" s="262"/>
      <c r="G771" s="262"/>
      <c r="H771" s="262"/>
      <c r="I771" s="262"/>
      <c r="J771" s="262"/>
      <c r="K771" s="262"/>
      <c r="L771" s="262"/>
      <c r="M771" s="262"/>
      <c r="N771" s="262"/>
      <c r="O771" s="262"/>
      <c r="P771" s="262"/>
      <c r="Q771" s="262"/>
      <c r="R771" s="262"/>
      <c r="S771" s="262"/>
      <c r="T771" s="262"/>
      <c r="U771" s="262"/>
      <c r="V771" s="262"/>
      <c r="W771" s="262"/>
      <c r="X771" s="262"/>
      <c r="Y771" s="263"/>
    </row>
    <row r="772" spans="1:25" x14ac:dyDescent="0.25">
      <c r="A772" s="261"/>
      <c r="B772" s="262"/>
      <c r="C772" s="262"/>
      <c r="D772" s="262"/>
      <c r="E772" s="262"/>
      <c r="F772" s="262"/>
      <c r="G772" s="262"/>
      <c r="H772" s="262"/>
      <c r="I772" s="262"/>
      <c r="J772" s="262"/>
      <c r="K772" s="262"/>
      <c r="L772" s="262"/>
      <c r="M772" s="262"/>
      <c r="N772" s="262"/>
      <c r="O772" s="262"/>
      <c r="P772" s="262"/>
      <c r="Q772" s="262"/>
      <c r="R772" s="262"/>
      <c r="S772" s="262"/>
      <c r="T772" s="262"/>
      <c r="U772" s="262"/>
      <c r="V772" s="262"/>
      <c r="W772" s="262"/>
      <c r="X772" s="262"/>
      <c r="Y772" s="263"/>
    </row>
    <row r="773" spans="1:25" x14ac:dyDescent="0.25">
      <c r="A773" s="261"/>
      <c r="B773" s="262"/>
      <c r="C773" s="262"/>
      <c r="D773" s="262"/>
      <c r="E773" s="262"/>
      <c r="F773" s="262"/>
      <c r="G773" s="262"/>
      <c r="H773" s="262"/>
      <c r="I773" s="262"/>
      <c r="J773" s="262"/>
      <c r="K773" s="262"/>
      <c r="L773" s="262"/>
      <c r="M773" s="262"/>
      <c r="N773" s="262"/>
      <c r="O773" s="262"/>
      <c r="P773" s="262"/>
      <c r="Q773" s="262"/>
      <c r="R773" s="262"/>
      <c r="S773" s="262"/>
      <c r="T773" s="262"/>
      <c r="U773" s="262"/>
      <c r="V773" s="262"/>
      <c r="W773" s="262"/>
      <c r="X773" s="262"/>
      <c r="Y773" s="263"/>
    </row>
    <row r="774" spans="1:25" x14ac:dyDescent="0.25">
      <c r="A774" s="261"/>
      <c r="B774" s="262"/>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3"/>
    </row>
    <row r="775" spans="1:25" ht="15.75" thickBot="1" x14ac:dyDescent="0.3">
      <c r="A775" s="264"/>
      <c r="B775" s="265"/>
      <c r="C775" s="265"/>
      <c r="D775" s="265"/>
      <c r="E775" s="265"/>
      <c r="F775" s="265"/>
      <c r="G775" s="265"/>
      <c r="H775" s="265"/>
      <c r="I775" s="265"/>
      <c r="J775" s="265"/>
      <c r="K775" s="265"/>
      <c r="L775" s="265"/>
      <c r="M775" s="265"/>
      <c r="N775" s="265"/>
      <c r="O775" s="265"/>
      <c r="P775" s="265"/>
      <c r="Q775" s="265"/>
      <c r="R775" s="265"/>
      <c r="S775" s="265"/>
      <c r="T775" s="265"/>
      <c r="U775" s="265"/>
      <c r="V775" s="265"/>
      <c r="W775" s="265"/>
      <c r="X775" s="265"/>
      <c r="Y775" s="266"/>
    </row>
    <row r="777" spans="1:25" ht="15.75" thickBot="1" x14ac:dyDescent="0.3">
      <c r="A777" s="255" t="s">
        <v>27</v>
      </c>
      <c r="B777" s="255"/>
      <c r="C777" s="255"/>
      <c r="D777" s="255"/>
    </row>
    <row r="778" spans="1:25" x14ac:dyDescent="0.25">
      <c r="A778" s="258"/>
      <c r="B778" s="259"/>
      <c r="C778" s="259"/>
      <c r="D778" s="259"/>
      <c r="E778" s="259"/>
      <c r="F778" s="259"/>
      <c r="G778" s="259"/>
      <c r="H778" s="259"/>
      <c r="I778" s="259"/>
      <c r="J778" s="259"/>
      <c r="K778" s="259"/>
      <c r="L778" s="259"/>
      <c r="M778" s="259"/>
      <c r="N778" s="259"/>
      <c r="O778" s="259"/>
      <c r="P778" s="259"/>
      <c r="Q778" s="259"/>
      <c r="R778" s="259"/>
      <c r="S778" s="259"/>
      <c r="T778" s="259"/>
      <c r="U778" s="259"/>
      <c r="V778" s="259"/>
      <c r="W778" s="259"/>
      <c r="X778" s="259"/>
      <c r="Y778" s="260"/>
    </row>
    <row r="779" spans="1:25" x14ac:dyDescent="0.25">
      <c r="A779" s="261"/>
      <c r="B779" s="262"/>
      <c r="C779" s="262"/>
      <c r="D779" s="262"/>
      <c r="E779" s="262"/>
      <c r="F779" s="262"/>
      <c r="G779" s="262"/>
      <c r="H779" s="262"/>
      <c r="I779" s="262"/>
      <c r="J779" s="262"/>
      <c r="K779" s="262"/>
      <c r="L779" s="262"/>
      <c r="M779" s="262"/>
      <c r="N779" s="262"/>
      <c r="O779" s="262"/>
      <c r="P779" s="262"/>
      <c r="Q779" s="262"/>
      <c r="R779" s="262"/>
      <c r="S779" s="262"/>
      <c r="T779" s="262"/>
      <c r="U779" s="262"/>
      <c r="V779" s="262"/>
      <c r="W779" s="262"/>
      <c r="X779" s="262"/>
      <c r="Y779" s="263"/>
    </row>
    <row r="780" spans="1:25" x14ac:dyDescent="0.25">
      <c r="A780" s="261"/>
      <c r="B780" s="262"/>
      <c r="C780" s="262"/>
      <c r="D780" s="262"/>
      <c r="E780" s="262"/>
      <c r="F780" s="262"/>
      <c r="G780" s="262"/>
      <c r="H780" s="262"/>
      <c r="I780" s="262"/>
      <c r="J780" s="262"/>
      <c r="K780" s="262"/>
      <c r="L780" s="262"/>
      <c r="M780" s="262"/>
      <c r="N780" s="262"/>
      <c r="O780" s="262"/>
      <c r="P780" s="262"/>
      <c r="Q780" s="262"/>
      <c r="R780" s="262"/>
      <c r="S780" s="262"/>
      <c r="T780" s="262"/>
      <c r="U780" s="262"/>
      <c r="V780" s="262"/>
      <c r="W780" s="262"/>
      <c r="X780" s="262"/>
      <c r="Y780" s="263"/>
    </row>
    <row r="781" spans="1:25" x14ac:dyDescent="0.25">
      <c r="A781" s="261"/>
      <c r="B781" s="262"/>
      <c r="C781" s="262"/>
      <c r="D781" s="262"/>
      <c r="E781" s="262"/>
      <c r="F781" s="262"/>
      <c r="G781" s="262"/>
      <c r="H781" s="262"/>
      <c r="I781" s="262"/>
      <c r="J781" s="262"/>
      <c r="K781" s="262"/>
      <c r="L781" s="262"/>
      <c r="M781" s="262"/>
      <c r="N781" s="262"/>
      <c r="O781" s="262"/>
      <c r="P781" s="262"/>
      <c r="Q781" s="262"/>
      <c r="R781" s="262"/>
      <c r="S781" s="262"/>
      <c r="T781" s="262"/>
      <c r="U781" s="262"/>
      <c r="V781" s="262"/>
      <c r="W781" s="262"/>
      <c r="X781" s="262"/>
      <c r="Y781" s="263"/>
    </row>
    <row r="782" spans="1:25" x14ac:dyDescent="0.25">
      <c r="A782" s="261"/>
      <c r="B782" s="262"/>
      <c r="C782" s="262"/>
      <c r="D782" s="262"/>
      <c r="E782" s="262"/>
      <c r="F782" s="262"/>
      <c r="G782" s="262"/>
      <c r="H782" s="262"/>
      <c r="I782" s="262"/>
      <c r="J782" s="262"/>
      <c r="K782" s="262"/>
      <c r="L782" s="262"/>
      <c r="M782" s="262"/>
      <c r="N782" s="262"/>
      <c r="O782" s="262"/>
      <c r="P782" s="262"/>
      <c r="Q782" s="262"/>
      <c r="R782" s="262"/>
      <c r="S782" s="262"/>
      <c r="T782" s="262"/>
      <c r="U782" s="262"/>
      <c r="V782" s="262"/>
      <c r="W782" s="262"/>
      <c r="X782" s="262"/>
      <c r="Y782" s="263"/>
    </row>
    <row r="783" spans="1:25" x14ac:dyDescent="0.25">
      <c r="A783" s="261"/>
      <c r="B783" s="262"/>
      <c r="C783" s="262"/>
      <c r="D783" s="262"/>
      <c r="E783" s="262"/>
      <c r="F783" s="262"/>
      <c r="G783" s="262"/>
      <c r="H783" s="262"/>
      <c r="I783" s="262"/>
      <c r="J783" s="262"/>
      <c r="K783" s="262"/>
      <c r="L783" s="262"/>
      <c r="M783" s="262"/>
      <c r="N783" s="262"/>
      <c r="O783" s="262"/>
      <c r="P783" s="262"/>
      <c r="Q783" s="262"/>
      <c r="R783" s="262"/>
      <c r="S783" s="262"/>
      <c r="T783" s="262"/>
      <c r="U783" s="262"/>
      <c r="V783" s="262"/>
      <c r="W783" s="262"/>
      <c r="X783" s="262"/>
      <c r="Y783" s="263"/>
    </row>
    <row r="784" spans="1:25" ht="15.75" thickBot="1" x14ac:dyDescent="0.3">
      <c r="A784" s="264"/>
      <c r="B784" s="265"/>
      <c r="C784" s="265"/>
      <c r="D784" s="265"/>
      <c r="E784" s="265"/>
      <c r="F784" s="265"/>
      <c r="G784" s="265"/>
      <c r="H784" s="265"/>
      <c r="I784" s="265"/>
      <c r="J784" s="265"/>
      <c r="K784" s="265"/>
      <c r="L784" s="265"/>
      <c r="M784" s="265"/>
      <c r="N784" s="265"/>
      <c r="O784" s="265"/>
      <c r="P784" s="265"/>
      <c r="Q784" s="265"/>
      <c r="R784" s="265"/>
      <c r="S784" s="265"/>
      <c r="T784" s="265"/>
      <c r="U784" s="265"/>
      <c r="V784" s="265"/>
      <c r="W784" s="265"/>
      <c r="X784" s="265"/>
      <c r="Y784" s="266"/>
    </row>
    <row r="786" spans="1:25" ht="15.75" thickBot="1" x14ac:dyDescent="0.3">
      <c r="A786" s="255" t="s">
        <v>28</v>
      </c>
      <c r="B786" s="255"/>
      <c r="C786" s="255"/>
      <c r="D786" s="255"/>
      <c r="E786" s="255"/>
      <c r="F786" s="255"/>
      <c r="G786" s="255"/>
      <c r="H786" s="255"/>
    </row>
    <row r="787" spans="1:25" ht="15.75" thickBot="1" x14ac:dyDescent="0.3">
      <c r="A787" s="267"/>
      <c r="B787" s="268"/>
      <c r="C787" s="268"/>
      <c r="D787" s="268"/>
      <c r="E787" s="268"/>
      <c r="F787" s="268"/>
      <c r="G787" s="268"/>
      <c r="H787" s="268"/>
      <c r="I787" s="268"/>
      <c r="J787" s="268"/>
      <c r="K787" s="268"/>
      <c r="L787" s="268"/>
      <c r="M787" s="268"/>
      <c r="N787" s="268"/>
      <c r="O787" s="268"/>
      <c r="P787" s="268"/>
      <c r="Q787" s="268"/>
      <c r="R787" s="268"/>
      <c r="S787" s="268"/>
      <c r="T787" s="268"/>
      <c r="U787" s="268"/>
      <c r="V787" s="268"/>
      <c r="W787" s="268"/>
      <c r="X787" s="268"/>
      <c r="Y787" s="269"/>
    </row>
    <row r="789" spans="1:25" ht="15.75" thickBot="1" x14ac:dyDescent="0.3">
      <c r="A789" s="255" t="s">
        <v>29</v>
      </c>
      <c r="B789" s="255"/>
      <c r="C789" s="255"/>
      <c r="E789" s="255" t="s">
        <v>30</v>
      </c>
      <c r="F789" s="255"/>
      <c r="G789" s="255"/>
    </row>
    <row r="790" spans="1:25" ht="15.75" thickBot="1" x14ac:dyDescent="0.3">
      <c r="A790" s="256"/>
      <c r="B790" s="257"/>
      <c r="E790" s="256"/>
      <c r="F790" s="257"/>
    </row>
    <row r="792" spans="1:25" s="11" customFormat="1" x14ac:dyDescent="0.25"/>
    <row r="794" spans="1:25" ht="19.5" thickBot="1" x14ac:dyDescent="0.35">
      <c r="A794" s="270" t="s">
        <v>54</v>
      </c>
      <c r="B794" s="270"/>
      <c r="C794" s="270"/>
      <c r="D794" s="270"/>
      <c r="E794" s="270"/>
      <c r="F794" s="270"/>
    </row>
    <row r="795" spans="1:25" x14ac:dyDescent="0.25">
      <c r="A795" s="258"/>
      <c r="B795" s="259"/>
      <c r="C795" s="259"/>
      <c r="D795" s="259"/>
      <c r="E795" s="259"/>
      <c r="F795" s="259"/>
      <c r="G795" s="259"/>
      <c r="H795" s="259"/>
      <c r="I795" s="259"/>
      <c r="J795" s="259"/>
      <c r="K795" s="259"/>
      <c r="L795" s="259"/>
      <c r="M795" s="259"/>
      <c r="N795" s="259"/>
      <c r="O795" s="259"/>
      <c r="P795" s="259"/>
      <c r="Q795" s="259"/>
      <c r="R795" s="259"/>
      <c r="S795" s="259"/>
      <c r="T795" s="259"/>
      <c r="U795" s="259"/>
      <c r="V795" s="259"/>
      <c r="W795" s="259"/>
      <c r="X795" s="259"/>
      <c r="Y795" s="260"/>
    </row>
    <row r="796" spans="1:25" x14ac:dyDescent="0.25">
      <c r="A796" s="261"/>
      <c r="B796" s="262"/>
      <c r="C796" s="262"/>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3"/>
    </row>
    <row r="797" spans="1:25" x14ac:dyDescent="0.25">
      <c r="A797" s="261"/>
      <c r="B797" s="262"/>
      <c r="C797" s="262"/>
      <c r="D797" s="262"/>
      <c r="E797" s="262"/>
      <c r="F797" s="262"/>
      <c r="G797" s="262"/>
      <c r="H797" s="262"/>
      <c r="I797" s="262"/>
      <c r="J797" s="262"/>
      <c r="K797" s="262"/>
      <c r="L797" s="262"/>
      <c r="M797" s="262"/>
      <c r="N797" s="262"/>
      <c r="O797" s="262"/>
      <c r="P797" s="262"/>
      <c r="Q797" s="262"/>
      <c r="R797" s="262"/>
      <c r="S797" s="262"/>
      <c r="T797" s="262"/>
      <c r="U797" s="262"/>
      <c r="V797" s="262"/>
      <c r="W797" s="262"/>
      <c r="X797" s="262"/>
      <c r="Y797" s="263"/>
    </row>
    <row r="798" spans="1:25" x14ac:dyDescent="0.25">
      <c r="A798" s="261"/>
      <c r="B798" s="262"/>
      <c r="C798" s="262"/>
      <c r="D798" s="262"/>
      <c r="E798" s="262"/>
      <c r="F798" s="262"/>
      <c r="G798" s="262"/>
      <c r="H798" s="262"/>
      <c r="I798" s="262"/>
      <c r="J798" s="262"/>
      <c r="K798" s="262"/>
      <c r="L798" s="262"/>
      <c r="M798" s="262"/>
      <c r="N798" s="262"/>
      <c r="O798" s="262"/>
      <c r="P798" s="262"/>
      <c r="Q798" s="262"/>
      <c r="R798" s="262"/>
      <c r="S798" s="262"/>
      <c r="T798" s="262"/>
      <c r="U798" s="262"/>
      <c r="V798" s="262"/>
      <c r="W798" s="262"/>
      <c r="X798" s="262"/>
      <c r="Y798" s="263"/>
    </row>
    <row r="799" spans="1:25" x14ac:dyDescent="0.25">
      <c r="A799" s="261"/>
      <c r="B799" s="262"/>
      <c r="C799" s="262"/>
      <c r="D799" s="262"/>
      <c r="E799" s="262"/>
      <c r="F799" s="262"/>
      <c r="G799" s="262"/>
      <c r="H799" s="262"/>
      <c r="I799" s="262"/>
      <c r="J799" s="262"/>
      <c r="K799" s="262"/>
      <c r="L799" s="262"/>
      <c r="M799" s="262"/>
      <c r="N799" s="262"/>
      <c r="O799" s="262"/>
      <c r="P799" s="262"/>
      <c r="Q799" s="262"/>
      <c r="R799" s="262"/>
      <c r="S799" s="262"/>
      <c r="T799" s="262"/>
      <c r="U799" s="262"/>
      <c r="V799" s="262"/>
      <c r="W799" s="262"/>
      <c r="X799" s="262"/>
      <c r="Y799" s="263"/>
    </row>
    <row r="800" spans="1:25" x14ac:dyDescent="0.25">
      <c r="A800" s="261"/>
      <c r="B800" s="262"/>
      <c r="C800" s="262"/>
      <c r="D800" s="262"/>
      <c r="E800" s="262"/>
      <c r="F800" s="262"/>
      <c r="G800" s="262"/>
      <c r="H800" s="262"/>
      <c r="I800" s="262"/>
      <c r="J800" s="262"/>
      <c r="K800" s="262"/>
      <c r="L800" s="262"/>
      <c r="M800" s="262"/>
      <c r="N800" s="262"/>
      <c r="O800" s="262"/>
      <c r="P800" s="262"/>
      <c r="Q800" s="262"/>
      <c r="R800" s="262"/>
      <c r="S800" s="262"/>
      <c r="T800" s="262"/>
      <c r="U800" s="262"/>
      <c r="V800" s="262"/>
      <c r="W800" s="262"/>
      <c r="X800" s="262"/>
      <c r="Y800" s="263"/>
    </row>
    <row r="801" spans="1:25" x14ac:dyDescent="0.25">
      <c r="A801" s="261"/>
      <c r="B801" s="262"/>
      <c r="C801" s="262"/>
      <c r="D801" s="262"/>
      <c r="E801" s="262"/>
      <c r="F801" s="262"/>
      <c r="G801" s="262"/>
      <c r="H801" s="262"/>
      <c r="I801" s="262"/>
      <c r="J801" s="262"/>
      <c r="K801" s="262"/>
      <c r="L801" s="262"/>
      <c r="M801" s="262"/>
      <c r="N801" s="262"/>
      <c r="O801" s="262"/>
      <c r="P801" s="262"/>
      <c r="Q801" s="262"/>
      <c r="R801" s="262"/>
      <c r="S801" s="262"/>
      <c r="T801" s="262"/>
      <c r="U801" s="262"/>
      <c r="V801" s="262"/>
      <c r="W801" s="262"/>
      <c r="X801" s="262"/>
      <c r="Y801" s="263"/>
    </row>
    <row r="802" spans="1:25" x14ac:dyDescent="0.25">
      <c r="A802" s="261"/>
      <c r="B802" s="262"/>
      <c r="C802" s="262"/>
      <c r="D802" s="262"/>
      <c r="E802" s="262"/>
      <c r="F802" s="262"/>
      <c r="G802" s="262"/>
      <c r="H802" s="262"/>
      <c r="I802" s="262"/>
      <c r="J802" s="262"/>
      <c r="K802" s="262"/>
      <c r="L802" s="262"/>
      <c r="M802" s="262"/>
      <c r="N802" s="262"/>
      <c r="O802" s="262"/>
      <c r="P802" s="262"/>
      <c r="Q802" s="262"/>
      <c r="R802" s="262"/>
      <c r="S802" s="262"/>
      <c r="T802" s="262"/>
      <c r="U802" s="262"/>
      <c r="V802" s="262"/>
      <c r="W802" s="262"/>
      <c r="X802" s="262"/>
      <c r="Y802" s="263"/>
    </row>
    <row r="803" spans="1:25" x14ac:dyDescent="0.25">
      <c r="A803" s="261"/>
      <c r="B803" s="262"/>
      <c r="C803" s="262"/>
      <c r="D803" s="262"/>
      <c r="E803" s="262"/>
      <c r="F803" s="262"/>
      <c r="G803" s="262"/>
      <c r="H803" s="262"/>
      <c r="I803" s="262"/>
      <c r="J803" s="262"/>
      <c r="K803" s="262"/>
      <c r="L803" s="262"/>
      <c r="M803" s="262"/>
      <c r="N803" s="262"/>
      <c r="O803" s="262"/>
      <c r="P803" s="262"/>
      <c r="Q803" s="262"/>
      <c r="R803" s="262"/>
      <c r="S803" s="262"/>
      <c r="T803" s="262"/>
      <c r="U803" s="262"/>
      <c r="V803" s="262"/>
      <c r="W803" s="262"/>
      <c r="X803" s="262"/>
      <c r="Y803" s="263"/>
    </row>
    <row r="804" spans="1:25" x14ac:dyDescent="0.25">
      <c r="A804" s="261"/>
      <c r="B804" s="262"/>
      <c r="C804" s="262"/>
      <c r="D804" s="262"/>
      <c r="E804" s="262"/>
      <c r="F804" s="262"/>
      <c r="G804" s="262"/>
      <c r="H804" s="262"/>
      <c r="I804" s="262"/>
      <c r="J804" s="262"/>
      <c r="K804" s="262"/>
      <c r="L804" s="262"/>
      <c r="M804" s="262"/>
      <c r="N804" s="262"/>
      <c r="O804" s="262"/>
      <c r="P804" s="262"/>
      <c r="Q804" s="262"/>
      <c r="R804" s="262"/>
      <c r="S804" s="262"/>
      <c r="T804" s="262"/>
      <c r="U804" s="262"/>
      <c r="V804" s="262"/>
      <c r="W804" s="262"/>
      <c r="X804" s="262"/>
      <c r="Y804" s="263"/>
    </row>
    <row r="805" spans="1:25" x14ac:dyDescent="0.25">
      <c r="A805" s="261"/>
      <c r="B805" s="262"/>
      <c r="C805" s="262"/>
      <c r="D805" s="262"/>
      <c r="E805" s="262"/>
      <c r="F805" s="262"/>
      <c r="G805" s="262"/>
      <c r="H805" s="262"/>
      <c r="I805" s="262"/>
      <c r="J805" s="262"/>
      <c r="K805" s="262"/>
      <c r="L805" s="262"/>
      <c r="M805" s="262"/>
      <c r="N805" s="262"/>
      <c r="O805" s="262"/>
      <c r="P805" s="262"/>
      <c r="Q805" s="262"/>
      <c r="R805" s="262"/>
      <c r="S805" s="262"/>
      <c r="T805" s="262"/>
      <c r="U805" s="262"/>
      <c r="V805" s="262"/>
      <c r="W805" s="262"/>
      <c r="X805" s="262"/>
      <c r="Y805" s="263"/>
    </row>
    <row r="806" spans="1:25" x14ac:dyDescent="0.25">
      <c r="A806" s="261"/>
      <c r="B806" s="262"/>
      <c r="C806" s="262"/>
      <c r="D806" s="262"/>
      <c r="E806" s="262"/>
      <c r="F806" s="262"/>
      <c r="G806" s="262"/>
      <c r="H806" s="262"/>
      <c r="I806" s="262"/>
      <c r="J806" s="262"/>
      <c r="K806" s="262"/>
      <c r="L806" s="262"/>
      <c r="M806" s="262"/>
      <c r="N806" s="262"/>
      <c r="O806" s="262"/>
      <c r="P806" s="262"/>
      <c r="Q806" s="262"/>
      <c r="R806" s="262"/>
      <c r="S806" s="262"/>
      <c r="T806" s="262"/>
      <c r="U806" s="262"/>
      <c r="V806" s="262"/>
      <c r="W806" s="262"/>
      <c r="X806" s="262"/>
      <c r="Y806" s="263"/>
    </row>
    <row r="807" spans="1:25" x14ac:dyDescent="0.25">
      <c r="A807" s="261"/>
      <c r="B807" s="262"/>
      <c r="C807" s="262"/>
      <c r="D807" s="262"/>
      <c r="E807" s="262"/>
      <c r="F807" s="262"/>
      <c r="G807" s="262"/>
      <c r="H807" s="262"/>
      <c r="I807" s="262"/>
      <c r="J807" s="262"/>
      <c r="K807" s="262"/>
      <c r="L807" s="262"/>
      <c r="M807" s="262"/>
      <c r="N807" s="262"/>
      <c r="O807" s="262"/>
      <c r="P807" s="262"/>
      <c r="Q807" s="262"/>
      <c r="R807" s="262"/>
      <c r="S807" s="262"/>
      <c r="T807" s="262"/>
      <c r="U807" s="262"/>
      <c r="V807" s="262"/>
      <c r="W807" s="262"/>
      <c r="X807" s="262"/>
      <c r="Y807" s="263"/>
    </row>
    <row r="808" spans="1:25" ht="15.75" thickBot="1" x14ac:dyDescent="0.3">
      <c r="A808" s="264"/>
      <c r="B808" s="265"/>
      <c r="C808" s="265"/>
      <c r="D808" s="265"/>
      <c r="E808" s="265"/>
      <c r="F808" s="265"/>
      <c r="G808" s="265"/>
      <c r="H808" s="265"/>
      <c r="I808" s="265"/>
      <c r="J808" s="265"/>
      <c r="K808" s="265"/>
      <c r="L808" s="265"/>
      <c r="M808" s="265"/>
      <c r="N808" s="265"/>
      <c r="O808" s="265"/>
      <c r="P808" s="265"/>
      <c r="Q808" s="265"/>
      <c r="R808" s="265"/>
      <c r="S808" s="265"/>
      <c r="T808" s="265"/>
      <c r="U808" s="265"/>
      <c r="V808" s="265"/>
      <c r="W808" s="265"/>
      <c r="X808" s="265"/>
      <c r="Y808" s="266"/>
    </row>
    <row r="810" spans="1:25" ht="15.75" thickBot="1" x14ac:dyDescent="0.3">
      <c r="A810" s="255" t="s">
        <v>27</v>
      </c>
      <c r="B810" s="255"/>
      <c r="C810" s="255"/>
      <c r="D810" s="255"/>
    </row>
    <row r="811" spans="1:25" x14ac:dyDescent="0.25">
      <c r="A811" s="258"/>
      <c r="B811" s="259"/>
      <c r="C811" s="259"/>
      <c r="D811" s="259"/>
      <c r="E811" s="259"/>
      <c r="F811" s="259"/>
      <c r="G811" s="259"/>
      <c r="H811" s="259"/>
      <c r="I811" s="259"/>
      <c r="J811" s="259"/>
      <c r="K811" s="259"/>
      <c r="L811" s="259"/>
      <c r="M811" s="259"/>
      <c r="N811" s="259"/>
      <c r="O811" s="259"/>
      <c r="P811" s="259"/>
      <c r="Q811" s="259"/>
      <c r="R811" s="259"/>
      <c r="S811" s="259"/>
      <c r="T811" s="259"/>
      <c r="U811" s="259"/>
      <c r="V811" s="259"/>
      <c r="W811" s="259"/>
      <c r="X811" s="259"/>
      <c r="Y811" s="260"/>
    </row>
    <row r="812" spans="1:25" x14ac:dyDescent="0.25">
      <c r="A812" s="261"/>
      <c r="B812" s="262"/>
      <c r="C812" s="262"/>
      <c r="D812" s="262"/>
      <c r="E812" s="262"/>
      <c r="F812" s="262"/>
      <c r="G812" s="262"/>
      <c r="H812" s="262"/>
      <c r="I812" s="262"/>
      <c r="J812" s="262"/>
      <c r="K812" s="262"/>
      <c r="L812" s="262"/>
      <c r="M812" s="262"/>
      <c r="N812" s="262"/>
      <c r="O812" s="262"/>
      <c r="P812" s="262"/>
      <c r="Q812" s="262"/>
      <c r="R812" s="262"/>
      <c r="S812" s="262"/>
      <c r="T812" s="262"/>
      <c r="U812" s="262"/>
      <c r="V812" s="262"/>
      <c r="W812" s="262"/>
      <c r="X812" s="262"/>
      <c r="Y812" s="263"/>
    </row>
    <row r="813" spans="1:25" x14ac:dyDescent="0.25">
      <c r="A813" s="261"/>
      <c r="B813" s="262"/>
      <c r="C813" s="262"/>
      <c r="D813" s="262"/>
      <c r="E813" s="262"/>
      <c r="F813" s="262"/>
      <c r="G813" s="262"/>
      <c r="H813" s="262"/>
      <c r="I813" s="262"/>
      <c r="J813" s="262"/>
      <c r="K813" s="262"/>
      <c r="L813" s="262"/>
      <c r="M813" s="262"/>
      <c r="N813" s="262"/>
      <c r="O813" s="262"/>
      <c r="P813" s="262"/>
      <c r="Q813" s="262"/>
      <c r="R813" s="262"/>
      <c r="S813" s="262"/>
      <c r="T813" s="262"/>
      <c r="U813" s="262"/>
      <c r="V813" s="262"/>
      <c r="W813" s="262"/>
      <c r="X813" s="262"/>
      <c r="Y813" s="263"/>
    </row>
    <row r="814" spans="1:25" x14ac:dyDescent="0.25">
      <c r="A814" s="261"/>
      <c r="B814" s="262"/>
      <c r="C814" s="262"/>
      <c r="D814" s="262"/>
      <c r="E814" s="262"/>
      <c r="F814" s="262"/>
      <c r="G814" s="262"/>
      <c r="H814" s="262"/>
      <c r="I814" s="262"/>
      <c r="J814" s="262"/>
      <c r="K814" s="262"/>
      <c r="L814" s="262"/>
      <c r="M814" s="262"/>
      <c r="N814" s="262"/>
      <c r="O814" s="262"/>
      <c r="P814" s="262"/>
      <c r="Q814" s="262"/>
      <c r="R814" s="262"/>
      <c r="S814" s="262"/>
      <c r="T814" s="262"/>
      <c r="U814" s="262"/>
      <c r="V814" s="262"/>
      <c r="W814" s="262"/>
      <c r="X814" s="262"/>
      <c r="Y814" s="263"/>
    </row>
    <row r="815" spans="1:25" x14ac:dyDescent="0.25">
      <c r="A815" s="261"/>
      <c r="B815" s="262"/>
      <c r="C815" s="262"/>
      <c r="D815" s="262"/>
      <c r="E815" s="262"/>
      <c r="F815" s="262"/>
      <c r="G815" s="262"/>
      <c r="H815" s="262"/>
      <c r="I815" s="262"/>
      <c r="J815" s="262"/>
      <c r="K815" s="262"/>
      <c r="L815" s="262"/>
      <c r="M815" s="262"/>
      <c r="N815" s="262"/>
      <c r="O815" s="262"/>
      <c r="P815" s="262"/>
      <c r="Q815" s="262"/>
      <c r="R815" s="262"/>
      <c r="S815" s="262"/>
      <c r="T815" s="262"/>
      <c r="U815" s="262"/>
      <c r="V815" s="262"/>
      <c r="W815" s="262"/>
      <c r="X815" s="262"/>
      <c r="Y815" s="263"/>
    </row>
    <row r="816" spans="1:25" x14ac:dyDescent="0.25">
      <c r="A816" s="261"/>
      <c r="B816" s="262"/>
      <c r="C816" s="262"/>
      <c r="D816" s="262"/>
      <c r="E816" s="262"/>
      <c r="F816" s="262"/>
      <c r="G816" s="262"/>
      <c r="H816" s="262"/>
      <c r="I816" s="262"/>
      <c r="J816" s="262"/>
      <c r="K816" s="262"/>
      <c r="L816" s="262"/>
      <c r="M816" s="262"/>
      <c r="N816" s="262"/>
      <c r="O816" s="262"/>
      <c r="P816" s="262"/>
      <c r="Q816" s="262"/>
      <c r="R816" s="262"/>
      <c r="S816" s="262"/>
      <c r="T816" s="262"/>
      <c r="U816" s="262"/>
      <c r="V816" s="262"/>
      <c r="W816" s="262"/>
      <c r="X816" s="262"/>
      <c r="Y816" s="263"/>
    </row>
    <row r="817" spans="1:25" ht="15.75" thickBot="1" x14ac:dyDescent="0.3">
      <c r="A817" s="264"/>
      <c r="B817" s="265"/>
      <c r="C817" s="265"/>
      <c r="D817" s="265"/>
      <c r="E817" s="265"/>
      <c r="F817" s="265"/>
      <c r="G817" s="265"/>
      <c r="H817" s="265"/>
      <c r="I817" s="265"/>
      <c r="J817" s="265"/>
      <c r="K817" s="265"/>
      <c r="L817" s="265"/>
      <c r="M817" s="265"/>
      <c r="N817" s="265"/>
      <c r="O817" s="265"/>
      <c r="P817" s="265"/>
      <c r="Q817" s="265"/>
      <c r="R817" s="265"/>
      <c r="S817" s="265"/>
      <c r="T817" s="265"/>
      <c r="U817" s="265"/>
      <c r="V817" s="265"/>
      <c r="W817" s="265"/>
      <c r="X817" s="265"/>
      <c r="Y817" s="266"/>
    </row>
    <row r="819" spans="1:25" ht="15.75" thickBot="1" x14ac:dyDescent="0.3">
      <c r="A819" s="255" t="s">
        <v>28</v>
      </c>
      <c r="B819" s="255"/>
      <c r="C819" s="255"/>
      <c r="D819" s="255"/>
      <c r="E819" s="255"/>
      <c r="F819" s="255"/>
      <c r="G819" s="255"/>
      <c r="H819" s="255"/>
    </row>
    <row r="820" spans="1:25" ht="15.75" thickBot="1" x14ac:dyDescent="0.3">
      <c r="A820" s="267"/>
      <c r="B820" s="268"/>
      <c r="C820" s="268"/>
      <c r="D820" s="268"/>
      <c r="E820" s="268"/>
      <c r="F820" s="268"/>
      <c r="G820" s="268"/>
      <c r="H820" s="268"/>
      <c r="I820" s="268"/>
      <c r="J820" s="268"/>
      <c r="K820" s="268"/>
      <c r="L820" s="268"/>
      <c r="M820" s="268"/>
      <c r="N820" s="268"/>
      <c r="O820" s="268"/>
      <c r="P820" s="268"/>
      <c r="Q820" s="268"/>
      <c r="R820" s="268"/>
      <c r="S820" s="268"/>
      <c r="T820" s="268"/>
      <c r="U820" s="268"/>
      <c r="V820" s="268"/>
      <c r="W820" s="268"/>
      <c r="X820" s="268"/>
      <c r="Y820" s="269"/>
    </row>
    <row r="822" spans="1:25" ht="15.75" thickBot="1" x14ac:dyDescent="0.3">
      <c r="A822" s="255" t="s">
        <v>29</v>
      </c>
      <c r="B822" s="255"/>
      <c r="C822" s="255"/>
      <c r="E822" s="255" t="s">
        <v>30</v>
      </c>
      <c r="F822" s="255"/>
      <c r="G822" s="255"/>
    </row>
    <row r="823" spans="1:25" ht="15.75" thickBot="1" x14ac:dyDescent="0.3">
      <c r="A823" s="256"/>
      <c r="B823" s="257"/>
      <c r="E823" s="256"/>
      <c r="F823" s="257"/>
    </row>
    <row r="825" spans="1:25" s="11" customFormat="1" x14ac:dyDescent="0.25"/>
    <row r="827" spans="1:25" ht="19.5" thickBot="1" x14ac:dyDescent="0.35">
      <c r="A827" s="270" t="s">
        <v>55</v>
      </c>
      <c r="B827" s="270"/>
      <c r="C827" s="270"/>
      <c r="D827" s="270"/>
      <c r="E827" s="270"/>
      <c r="F827" s="270"/>
    </row>
    <row r="828" spans="1:25" x14ac:dyDescent="0.25">
      <c r="A828" s="258"/>
      <c r="B828" s="259"/>
      <c r="C828" s="259"/>
      <c r="D828" s="259"/>
      <c r="E828" s="259"/>
      <c r="F828" s="259"/>
      <c r="G828" s="259"/>
      <c r="H828" s="259"/>
      <c r="I828" s="259"/>
      <c r="J828" s="259"/>
      <c r="K828" s="259"/>
      <c r="L828" s="259"/>
      <c r="M828" s="259"/>
      <c r="N828" s="259"/>
      <c r="O828" s="259"/>
      <c r="P828" s="259"/>
      <c r="Q828" s="259"/>
      <c r="R828" s="259"/>
      <c r="S828" s="259"/>
      <c r="T828" s="259"/>
      <c r="U828" s="259"/>
      <c r="V828" s="259"/>
      <c r="W828" s="259"/>
      <c r="X828" s="259"/>
      <c r="Y828" s="260"/>
    </row>
    <row r="829" spans="1:25" x14ac:dyDescent="0.25">
      <c r="A829" s="261"/>
      <c r="B829" s="262"/>
      <c r="C829" s="262"/>
      <c r="D829" s="262"/>
      <c r="E829" s="262"/>
      <c r="F829" s="262"/>
      <c r="G829" s="262"/>
      <c r="H829" s="262"/>
      <c r="I829" s="262"/>
      <c r="J829" s="262"/>
      <c r="K829" s="262"/>
      <c r="L829" s="262"/>
      <c r="M829" s="262"/>
      <c r="N829" s="262"/>
      <c r="O829" s="262"/>
      <c r="P829" s="262"/>
      <c r="Q829" s="262"/>
      <c r="R829" s="262"/>
      <c r="S829" s="262"/>
      <c r="T829" s="262"/>
      <c r="U829" s="262"/>
      <c r="V829" s="262"/>
      <c r="W829" s="262"/>
      <c r="X829" s="262"/>
      <c r="Y829" s="263"/>
    </row>
    <row r="830" spans="1:25" x14ac:dyDescent="0.25">
      <c r="A830" s="261"/>
      <c r="B830" s="262"/>
      <c r="C830" s="262"/>
      <c r="D830" s="262"/>
      <c r="E830" s="262"/>
      <c r="F830" s="262"/>
      <c r="G830" s="262"/>
      <c r="H830" s="262"/>
      <c r="I830" s="262"/>
      <c r="J830" s="262"/>
      <c r="K830" s="262"/>
      <c r="L830" s="262"/>
      <c r="M830" s="262"/>
      <c r="N830" s="262"/>
      <c r="O830" s="262"/>
      <c r="P830" s="262"/>
      <c r="Q830" s="262"/>
      <c r="R830" s="262"/>
      <c r="S830" s="262"/>
      <c r="T830" s="262"/>
      <c r="U830" s="262"/>
      <c r="V830" s="262"/>
      <c r="W830" s="262"/>
      <c r="X830" s="262"/>
      <c r="Y830" s="263"/>
    </row>
    <row r="831" spans="1:25" x14ac:dyDescent="0.25">
      <c r="A831" s="261"/>
      <c r="B831" s="262"/>
      <c r="C831" s="262"/>
      <c r="D831" s="262"/>
      <c r="E831" s="262"/>
      <c r="F831" s="262"/>
      <c r="G831" s="262"/>
      <c r="H831" s="262"/>
      <c r="I831" s="262"/>
      <c r="J831" s="262"/>
      <c r="K831" s="262"/>
      <c r="L831" s="262"/>
      <c r="M831" s="262"/>
      <c r="N831" s="262"/>
      <c r="O831" s="262"/>
      <c r="P831" s="262"/>
      <c r="Q831" s="262"/>
      <c r="R831" s="262"/>
      <c r="S831" s="262"/>
      <c r="T831" s="262"/>
      <c r="U831" s="262"/>
      <c r="V831" s="262"/>
      <c r="W831" s="262"/>
      <c r="X831" s="262"/>
      <c r="Y831" s="263"/>
    </row>
    <row r="832" spans="1:25" x14ac:dyDescent="0.25">
      <c r="A832" s="261"/>
      <c r="B832" s="262"/>
      <c r="C832" s="262"/>
      <c r="D832" s="262"/>
      <c r="E832" s="262"/>
      <c r="F832" s="262"/>
      <c r="G832" s="262"/>
      <c r="H832" s="262"/>
      <c r="I832" s="262"/>
      <c r="J832" s="262"/>
      <c r="K832" s="262"/>
      <c r="L832" s="262"/>
      <c r="M832" s="262"/>
      <c r="N832" s="262"/>
      <c r="O832" s="262"/>
      <c r="P832" s="262"/>
      <c r="Q832" s="262"/>
      <c r="R832" s="262"/>
      <c r="S832" s="262"/>
      <c r="T832" s="262"/>
      <c r="U832" s="262"/>
      <c r="V832" s="262"/>
      <c r="W832" s="262"/>
      <c r="X832" s="262"/>
      <c r="Y832" s="263"/>
    </row>
    <row r="833" spans="1:25" x14ac:dyDescent="0.25">
      <c r="A833" s="261"/>
      <c r="B833" s="262"/>
      <c r="C833" s="262"/>
      <c r="D833" s="262"/>
      <c r="E833" s="262"/>
      <c r="F833" s="262"/>
      <c r="G833" s="262"/>
      <c r="H833" s="262"/>
      <c r="I833" s="262"/>
      <c r="J833" s="262"/>
      <c r="K833" s="262"/>
      <c r="L833" s="262"/>
      <c r="M833" s="262"/>
      <c r="N833" s="262"/>
      <c r="O833" s="262"/>
      <c r="P833" s="262"/>
      <c r="Q833" s="262"/>
      <c r="R833" s="262"/>
      <c r="S833" s="262"/>
      <c r="T833" s="262"/>
      <c r="U833" s="262"/>
      <c r="V833" s="262"/>
      <c r="W833" s="262"/>
      <c r="X833" s="262"/>
      <c r="Y833" s="263"/>
    </row>
    <row r="834" spans="1:25" x14ac:dyDescent="0.25">
      <c r="A834" s="261"/>
      <c r="B834" s="262"/>
      <c r="C834" s="262"/>
      <c r="D834" s="262"/>
      <c r="E834" s="262"/>
      <c r="F834" s="262"/>
      <c r="G834" s="262"/>
      <c r="H834" s="262"/>
      <c r="I834" s="262"/>
      <c r="J834" s="262"/>
      <c r="K834" s="262"/>
      <c r="L834" s="262"/>
      <c r="M834" s="262"/>
      <c r="N834" s="262"/>
      <c r="O834" s="262"/>
      <c r="P834" s="262"/>
      <c r="Q834" s="262"/>
      <c r="R834" s="262"/>
      <c r="S834" s="262"/>
      <c r="T834" s="262"/>
      <c r="U834" s="262"/>
      <c r="V834" s="262"/>
      <c r="W834" s="262"/>
      <c r="X834" s="262"/>
      <c r="Y834" s="263"/>
    </row>
    <row r="835" spans="1:25" x14ac:dyDescent="0.25">
      <c r="A835" s="261"/>
      <c r="B835" s="262"/>
      <c r="C835" s="262"/>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3"/>
    </row>
    <row r="836" spans="1:25" x14ac:dyDescent="0.25">
      <c r="A836" s="261"/>
      <c r="B836" s="262"/>
      <c r="C836" s="262"/>
      <c r="D836" s="262"/>
      <c r="E836" s="262"/>
      <c r="F836" s="262"/>
      <c r="G836" s="262"/>
      <c r="H836" s="262"/>
      <c r="I836" s="262"/>
      <c r="J836" s="262"/>
      <c r="K836" s="262"/>
      <c r="L836" s="262"/>
      <c r="M836" s="262"/>
      <c r="N836" s="262"/>
      <c r="O836" s="262"/>
      <c r="P836" s="262"/>
      <c r="Q836" s="262"/>
      <c r="R836" s="262"/>
      <c r="S836" s="262"/>
      <c r="T836" s="262"/>
      <c r="U836" s="262"/>
      <c r="V836" s="262"/>
      <c r="W836" s="262"/>
      <c r="X836" s="262"/>
      <c r="Y836" s="263"/>
    </row>
    <row r="837" spans="1:25" x14ac:dyDescent="0.25">
      <c r="A837" s="261"/>
      <c r="B837" s="262"/>
      <c r="C837" s="262"/>
      <c r="D837" s="262"/>
      <c r="E837" s="262"/>
      <c r="F837" s="262"/>
      <c r="G837" s="262"/>
      <c r="H837" s="262"/>
      <c r="I837" s="262"/>
      <c r="J837" s="262"/>
      <c r="K837" s="262"/>
      <c r="L837" s="262"/>
      <c r="M837" s="262"/>
      <c r="N837" s="262"/>
      <c r="O837" s="262"/>
      <c r="P837" s="262"/>
      <c r="Q837" s="262"/>
      <c r="R837" s="262"/>
      <c r="S837" s="262"/>
      <c r="T837" s="262"/>
      <c r="U837" s="262"/>
      <c r="V837" s="262"/>
      <c r="W837" s="262"/>
      <c r="X837" s="262"/>
      <c r="Y837" s="263"/>
    </row>
    <row r="838" spans="1:25" x14ac:dyDescent="0.25">
      <c r="A838" s="261"/>
      <c r="B838" s="262"/>
      <c r="C838" s="262"/>
      <c r="D838" s="262"/>
      <c r="E838" s="262"/>
      <c r="F838" s="262"/>
      <c r="G838" s="262"/>
      <c r="H838" s="262"/>
      <c r="I838" s="262"/>
      <c r="J838" s="262"/>
      <c r="K838" s="262"/>
      <c r="L838" s="262"/>
      <c r="M838" s="262"/>
      <c r="N838" s="262"/>
      <c r="O838" s="262"/>
      <c r="P838" s="262"/>
      <c r="Q838" s="262"/>
      <c r="R838" s="262"/>
      <c r="S838" s="262"/>
      <c r="T838" s="262"/>
      <c r="U838" s="262"/>
      <c r="V838" s="262"/>
      <c r="W838" s="262"/>
      <c r="X838" s="262"/>
      <c r="Y838" s="263"/>
    </row>
    <row r="839" spans="1:25" x14ac:dyDescent="0.25">
      <c r="A839" s="261"/>
      <c r="B839" s="262"/>
      <c r="C839" s="262"/>
      <c r="D839" s="262"/>
      <c r="E839" s="262"/>
      <c r="F839" s="262"/>
      <c r="G839" s="262"/>
      <c r="H839" s="262"/>
      <c r="I839" s="262"/>
      <c r="J839" s="262"/>
      <c r="K839" s="262"/>
      <c r="L839" s="262"/>
      <c r="M839" s="262"/>
      <c r="N839" s="262"/>
      <c r="O839" s="262"/>
      <c r="P839" s="262"/>
      <c r="Q839" s="262"/>
      <c r="R839" s="262"/>
      <c r="S839" s="262"/>
      <c r="T839" s="262"/>
      <c r="U839" s="262"/>
      <c r="V839" s="262"/>
      <c r="W839" s="262"/>
      <c r="X839" s="262"/>
      <c r="Y839" s="263"/>
    </row>
    <row r="840" spans="1:25" x14ac:dyDescent="0.25">
      <c r="A840" s="261"/>
      <c r="B840" s="262"/>
      <c r="C840" s="262"/>
      <c r="D840" s="262"/>
      <c r="E840" s="262"/>
      <c r="F840" s="262"/>
      <c r="G840" s="262"/>
      <c r="H840" s="262"/>
      <c r="I840" s="262"/>
      <c r="J840" s="262"/>
      <c r="K840" s="262"/>
      <c r="L840" s="262"/>
      <c r="M840" s="262"/>
      <c r="N840" s="262"/>
      <c r="O840" s="262"/>
      <c r="P840" s="262"/>
      <c r="Q840" s="262"/>
      <c r="R840" s="262"/>
      <c r="S840" s="262"/>
      <c r="T840" s="262"/>
      <c r="U840" s="262"/>
      <c r="V840" s="262"/>
      <c r="W840" s="262"/>
      <c r="X840" s="262"/>
      <c r="Y840" s="263"/>
    </row>
    <row r="841" spans="1:25" ht="15.75" thickBot="1" x14ac:dyDescent="0.3">
      <c r="A841" s="264"/>
      <c r="B841" s="265"/>
      <c r="C841" s="265"/>
      <c r="D841" s="265"/>
      <c r="E841" s="265"/>
      <c r="F841" s="265"/>
      <c r="G841" s="265"/>
      <c r="H841" s="265"/>
      <c r="I841" s="265"/>
      <c r="J841" s="265"/>
      <c r="K841" s="265"/>
      <c r="L841" s="265"/>
      <c r="M841" s="265"/>
      <c r="N841" s="265"/>
      <c r="O841" s="265"/>
      <c r="P841" s="265"/>
      <c r="Q841" s="265"/>
      <c r="R841" s="265"/>
      <c r="S841" s="265"/>
      <c r="T841" s="265"/>
      <c r="U841" s="265"/>
      <c r="V841" s="265"/>
      <c r="W841" s="265"/>
      <c r="X841" s="265"/>
      <c r="Y841" s="266"/>
    </row>
    <row r="843" spans="1:25" ht="15.75" thickBot="1" x14ac:dyDescent="0.3">
      <c r="A843" s="255" t="s">
        <v>27</v>
      </c>
      <c r="B843" s="255"/>
      <c r="C843" s="255"/>
      <c r="D843" s="255"/>
    </row>
    <row r="844" spans="1:25" x14ac:dyDescent="0.25">
      <c r="A844" s="258"/>
      <c r="B844" s="259"/>
      <c r="C844" s="259"/>
      <c r="D844" s="259"/>
      <c r="E844" s="259"/>
      <c r="F844" s="259"/>
      <c r="G844" s="259"/>
      <c r="H844" s="259"/>
      <c r="I844" s="259"/>
      <c r="J844" s="259"/>
      <c r="K844" s="259"/>
      <c r="L844" s="259"/>
      <c r="M844" s="259"/>
      <c r="N844" s="259"/>
      <c r="O844" s="259"/>
      <c r="P844" s="259"/>
      <c r="Q844" s="259"/>
      <c r="R844" s="259"/>
      <c r="S844" s="259"/>
      <c r="T844" s="259"/>
      <c r="U844" s="259"/>
      <c r="V844" s="259"/>
      <c r="W844" s="259"/>
      <c r="X844" s="259"/>
      <c r="Y844" s="260"/>
    </row>
    <row r="845" spans="1:25" x14ac:dyDescent="0.25">
      <c r="A845" s="261"/>
      <c r="B845" s="262"/>
      <c r="C845" s="262"/>
      <c r="D845" s="262"/>
      <c r="E845" s="262"/>
      <c r="F845" s="262"/>
      <c r="G845" s="262"/>
      <c r="H845" s="262"/>
      <c r="I845" s="262"/>
      <c r="J845" s="262"/>
      <c r="K845" s="262"/>
      <c r="L845" s="262"/>
      <c r="M845" s="262"/>
      <c r="N845" s="262"/>
      <c r="O845" s="262"/>
      <c r="P845" s="262"/>
      <c r="Q845" s="262"/>
      <c r="R845" s="262"/>
      <c r="S845" s="262"/>
      <c r="T845" s="262"/>
      <c r="U845" s="262"/>
      <c r="V845" s="262"/>
      <c r="W845" s="262"/>
      <c r="X845" s="262"/>
      <c r="Y845" s="263"/>
    </row>
    <row r="846" spans="1:25" x14ac:dyDescent="0.25">
      <c r="A846" s="261"/>
      <c r="B846" s="262"/>
      <c r="C846" s="262"/>
      <c r="D846" s="262"/>
      <c r="E846" s="262"/>
      <c r="F846" s="262"/>
      <c r="G846" s="262"/>
      <c r="H846" s="262"/>
      <c r="I846" s="262"/>
      <c r="J846" s="262"/>
      <c r="K846" s="262"/>
      <c r="L846" s="262"/>
      <c r="M846" s="262"/>
      <c r="N846" s="262"/>
      <c r="O846" s="262"/>
      <c r="P846" s="262"/>
      <c r="Q846" s="262"/>
      <c r="R846" s="262"/>
      <c r="S846" s="262"/>
      <c r="T846" s="262"/>
      <c r="U846" s="262"/>
      <c r="V846" s="262"/>
      <c r="W846" s="262"/>
      <c r="X846" s="262"/>
      <c r="Y846" s="263"/>
    </row>
    <row r="847" spans="1:25" x14ac:dyDescent="0.25">
      <c r="A847" s="261"/>
      <c r="B847" s="262"/>
      <c r="C847" s="262"/>
      <c r="D847" s="262"/>
      <c r="E847" s="262"/>
      <c r="F847" s="262"/>
      <c r="G847" s="262"/>
      <c r="H847" s="262"/>
      <c r="I847" s="262"/>
      <c r="J847" s="262"/>
      <c r="K847" s="262"/>
      <c r="L847" s="262"/>
      <c r="M847" s="262"/>
      <c r="N847" s="262"/>
      <c r="O847" s="262"/>
      <c r="P847" s="262"/>
      <c r="Q847" s="262"/>
      <c r="R847" s="262"/>
      <c r="S847" s="262"/>
      <c r="T847" s="262"/>
      <c r="U847" s="262"/>
      <c r="V847" s="262"/>
      <c r="W847" s="262"/>
      <c r="X847" s="262"/>
      <c r="Y847" s="263"/>
    </row>
    <row r="848" spans="1:25" x14ac:dyDescent="0.25">
      <c r="A848" s="261"/>
      <c r="B848" s="262"/>
      <c r="C848" s="262"/>
      <c r="D848" s="262"/>
      <c r="E848" s="262"/>
      <c r="F848" s="262"/>
      <c r="G848" s="262"/>
      <c r="H848" s="262"/>
      <c r="I848" s="262"/>
      <c r="J848" s="262"/>
      <c r="K848" s="262"/>
      <c r="L848" s="262"/>
      <c r="M848" s="262"/>
      <c r="N848" s="262"/>
      <c r="O848" s="262"/>
      <c r="P848" s="262"/>
      <c r="Q848" s="262"/>
      <c r="R848" s="262"/>
      <c r="S848" s="262"/>
      <c r="T848" s="262"/>
      <c r="U848" s="262"/>
      <c r="V848" s="262"/>
      <c r="W848" s="262"/>
      <c r="X848" s="262"/>
      <c r="Y848" s="263"/>
    </row>
    <row r="849" spans="1:25" x14ac:dyDescent="0.25">
      <c r="A849" s="261"/>
      <c r="B849" s="262"/>
      <c r="C849" s="262"/>
      <c r="D849" s="262"/>
      <c r="E849" s="262"/>
      <c r="F849" s="262"/>
      <c r="G849" s="262"/>
      <c r="H849" s="262"/>
      <c r="I849" s="262"/>
      <c r="J849" s="262"/>
      <c r="K849" s="262"/>
      <c r="L849" s="262"/>
      <c r="M849" s="262"/>
      <c r="N849" s="262"/>
      <c r="O849" s="262"/>
      <c r="P849" s="262"/>
      <c r="Q849" s="262"/>
      <c r="R849" s="262"/>
      <c r="S849" s="262"/>
      <c r="T849" s="262"/>
      <c r="U849" s="262"/>
      <c r="V849" s="262"/>
      <c r="W849" s="262"/>
      <c r="X849" s="262"/>
      <c r="Y849" s="263"/>
    </row>
    <row r="850" spans="1:25" ht="15.75" thickBot="1" x14ac:dyDescent="0.3">
      <c r="A850" s="264"/>
      <c r="B850" s="265"/>
      <c r="C850" s="265"/>
      <c r="D850" s="265"/>
      <c r="E850" s="265"/>
      <c r="F850" s="265"/>
      <c r="G850" s="265"/>
      <c r="H850" s="265"/>
      <c r="I850" s="265"/>
      <c r="J850" s="265"/>
      <c r="K850" s="265"/>
      <c r="L850" s="265"/>
      <c r="M850" s="265"/>
      <c r="N850" s="265"/>
      <c r="O850" s="265"/>
      <c r="P850" s="265"/>
      <c r="Q850" s="265"/>
      <c r="R850" s="265"/>
      <c r="S850" s="265"/>
      <c r="T850" s="265"/>
      <c r="U850" s="265"/>
      <c r="V850" s="265"/>
      <c r="W850" s="265"/>
      <c r="X850" s="265"/>
      <c r="Y850" s="266"/>
    </row>
    <row r="852" spans="1:25" ht="15.75" thickBot="1" x14ac:dyDescent="0.3">
      <c r="A852" s="255" t="s">
        <v>28</v>
      </c>
      <c r="B852" s="255"/>
      <c r="C852" s="255"/>
      <c r="D852" s="255"/>
      <c r="E852" s="255"/>
      <c r="F852" s="255"/>
      <c r="G852" s="255"/>
      <c r="H852" s="255"/>
    </row>
    <row r="853" spans="1:25" ht="15.75" thickBot="1" x14ac:dyDescent="0.3">
      <c r="A853" s="267"/>
      <c r="B853" s="268"/>
      <c r="C853" s="268"/>
      <c r="D853" s="268"/>
      <c r="E853" s="268"/>
      <c r="F853" s="268"/>
      <c r="G853" s="268"/>
      <c r="H853" s="268"/>
      <c r="I853" s="268"/>
      <c r="J853" s="268"/>
      <c r="K853" s="268"/>
      <c r="L853" s="268"/>
      <c r="M853" s="268"/>
      <c r="N853" s="268"/>
      <c r="O853" s="268"/>
      <c r="P853" s="268"/>
      <c r="Q853" s="268"/>
      <c r="R853" s="268"/>
      <c r="S853" s="268"/>
      <c r="T853" s="268"/>
      <c r="U853" s="268"/>
      <c r="V853" s="268"/>
      <c r="W853" s="268"/>
      <c r="X853" s="268"/>
      <c r="Y853" s="269"/>
    </row>
    <row r="855" spans="1:25" ht="15.75" thickBot="1" x14ac:dyDescent="0.3">
      <c r="A855" s="255" t="s">
        <v>29</v>
      </c>
      <c r="B855" s="255"/>
      <c r="C855" s="255"/>
      <c r="E855" s="255" t="s">
        <v>30</v>
      </c>
      <c r="F855" s="255"/>
      <c r="G855" s="255"/>
    </row>
    <row r="856" spans="1:25" ht="15.75" thickBot="1" x14ac:dyDescent="0.3">
      <c r="A856" s="256"/>
      <c r="B856" s="257"/>
      <c r="E856" s="256"/>
      <c r="F856" s="257"/>
    </row>
    <row r="858" spans="1:25" s="11" customFormat="1" x14ac:dyDescent="0.25"/>
    <row r="860" spans="1:25" ht="19.5" thickBot="1" x14ac:dyDescent="0.35">
      <c r="A860" s="270" t="s">
        <v>56</v>
      </c>
      <c r="B860" s="270"/>
      <c r="C860" s="270"/>
      <c r="D860" s="270"/>
      <c r="E860" s="270"/>
      <c r="F860" s="270"/>
    </row>
    <row r="861" spans="1:25" x14ac:dyDescent="0.25">
      <c r="A861" s="258"/>
      <c r="B861" s="259"/>
      <c r="C861" s="259"/>
      <c r="D861" s="259"/>
      <c r="E861" s="259"/>
      <c r="F861" s="259"/>
      <c r="G861" s="259"/>
      <c r="H861" s="259"/>
      <c r="I861" s="259"/>
      <c r="J861" s="259"/>
      <c r="K861" s="259"/>
      <c r="L861" s="259"/>
      <c r="M861" s="259"/>
      <c r="N861" s="259"/>
      <c r="O861" s="259"/>
      <c r="P861" s="259"/>
      <c r="Q861" s="259"/>
      <c r="R861" s="259"/>
      <c r="S861" s="259"/>
      <c r="T861" s="259"/>
      <c r="U861" s="259"/>
      <c r="V861" s="259"/>
      <c r="W861" s="259"/>
      <c r="X861" s="259"/>
      <c r="Y861" s="260"/>
    </row>
    <row r="862" spans="1:25" x14ac:dyDescent="0.25">
      <c r="A862" s="261"/>
      <c r="B862" s="262"/>
      <c r="C862" s="262"/>
      <c r="D862" s="262"/>
      <c r="E862" s="262"/>
      <c r="F862" s="262"/>
      <c r="G862" s="262"/>
      <c r="H862" s="262"/>
      <c r="I862" s="262"/>
      <c r="J862" s="262"/>
      <c r="K862" s="262"/>
      <c r="L862" s="262"/>
      <c r="M862" s="262"/>
      <c r="N862" s="262"/>
      <c r="O862" s="262"/>
      <c r="P862" s="262"/>
      <c r="Q862" s="262"/>
      <c r="R862" s="262"/>
      <c r="S862" s="262"/>
      <c r="T862" s="262"/>
      <c r="U862" s="262"/>
      <c r="V862" s="262"/>
      <c r="W862" s="262"/>
      <c r="X862" s="262"/>
      <c r="Y862" s="263"/>
    </row>
    <row r="863" spans="1:25" x14ac:dyDescent="0.25">
      <c r="A863" s="261"/>
      <c r="B863" s="262"/>
      <c r="C863" s="262"/>
      <c r="D863" s="262"/>
      <c r="E863" s="262"/>
      <c r="F863" s="262"/>
      <c r="G863" s="262"/>
      <c r="H863" s="262"/>
      <c r="I863" s="262"/>
      <c r="J863" s="262"/>
      <c r="K863" s="262"/>
      <c r="L863" s="262"/>
      <c r="M863" s="262"/>
      <c r="N863" s="262"/>
      <c r="O863" s="262"/>
      <c r="P863" s="262"/>
      <c r="Q863" s="262"/>
      <c r="R863" s="262"/>
      <c r="S863" s="262"/>
      <c r="T863" s="262"/>
      <c r="U863" s="262"/>
      <c r="V863" s="262"/>
      <c r="W863" s="262"/>
      <c r="X863" s="262"/>
      <c r="Y863" s="263"/>
    </row>
    <row r="864" spans="1:25" x14ac:dyDescent="0.25">
      <c r="A864" s="261"/>
      <c r="B864" s="262"/>
      <c r="C864" s="262"/>
      <c r="D864" s="262"/>
      <c r="E864" s="262"/>
      <c r="F864" s="262"/>
      <c r="G864" s="262"/>
      <c r="H864" s="262"/>
      <c r="I864" s="262"/>
      <c r="J864" s="262"/>
      <c r="K864" s="262"/>
      <c r="L864" s="262"/>
      <c r="M864" s="262"/>
      <c r="N864" s="262"/>
      <c r="O864" s="262"/>
      <c r="P864" s="262"/>
      <c r="Q864" s="262"/>
      <c r="R864" s="262"/>
      <c r="S864" s="262"/>
      <c r="T864" s="262"/>
      <c r="U864" s="262"/>
      <c r="V864" s="262"/>
      <c r="W864" s="262"/>
      <c r="X864" s="262"/>
      <c r="Y864" s="263"/>
    </row>
    <row r="865" spans="1:25" x14ac:dyDescent="0.25">
      <c r="A865" s="261"/>
      <c r="B865" s="262"/>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3"/>
    </row>
    <row r="866" spans="1:25" x14ac:dyDescent="0.25">
      <c r="A866" s="261"/>
      <c r="B866" s="262"/>
      <c r="C866" s="262"/>
      <c r="D866" s="262"/>
      <c r="E866" s="262"/>
      <c r="F866" s="262"/>
      <c r="G866" s="262"/>
      <c r="H866" s="262"/>
      <c r="I866" s="262"/>
      <c r="J866" s="262"/>
      <c r="K866" s="262"/>
      <c r="L866" s="262"/>
      <c r="M866" s="262"/>
      <c r="N866" s="262"/>
      <c r="O866" s="262"/>
      <c r="P866" s="262"/>
      <c r="Q866" s="262"/>
      <c r="R866" s="262"/>
      <c r="S866" s="262"/>
      <c r="T866" s="262"/>
      <c r="U866" s="262"/>
      <c r="V866" s="262"/>
      <c r="W866" s="262"/>
      <c r="X866" s="262"/>
      <c r="Y866" s="263"/>
    </row>
    <row r="867" spans="1:25" x14ac:dyDescent="0.25">
      <c r="A867" s="261"/>
      <c r="B867" s="262"/>
      <c r="C867" s="262"/>
      <c r="D867" s="262"/>
      <c r="E867" s="262"/>
      <c r="F867" s="262"/>
      <c r="G867" s="262"/>
      <c r="H867" s="262"/>
      <c r="I867" s="262"/>
      <c r="J867" s="262"/>
      <c r="K867" s="262"/>
      <c r="L867" s="262"/>
      <c r="M867" s="262"/>
      <c r="N867" s="262"/>
      <c r="O867" s="262"/>
      <c r="P867" s="262"/>
      <c r="Q867" s="262"/>
      <c r="R867" s="262"/>
      <c r="S867" s="262"/>
      <c r="T867" s="262"/>
      <c r="U867" s="262"/>
      <c r="V867" s="262"/>
      <c r="W867" s="262"/>
      <c r="X867" s="262"/>
      <c r="Y867" s="263"/>
    </row>
    <row r="868" spans="1:25" x14ac:dyDescent="0.25">
      <c r="A868" s="261"/>
      <c r="B868" s="262"/>
      <c r="C868" s="262"/>
      <c r="D868" s="262"/>
      <c r="E868" s="262"/>
      <c r="F868" s="262"/>
      <c r="G868" s="262"/>
      <c r="H868" s="262"/>
      <c r="I868" s="262"/>
      <c r="J868" s="262"/>
      <c r="K868" s="262"/>
      <c r="L868" s="262"/>
      <c r="M868" s="262"/>
      <c r="N868" s="262"/>
      <c r="O868" s="262"/>
      <c r="P868" s="262"/>
      <c r="Q868" s="262"/>
      <c r="R868" s="262"/>
      <c r="S868" s="262"/>
      <c r="T868" s="262"/>
      <c r="U868" s="262"/>
      <c r="V868" s="262"/>
      <c r="W868" s="262"/>
      <c r="X868" s="262"/>
      <c r="Y868" s="263"/>
    </row>
    <row r="869" spans="1:25" x14ac:dyDescent="0.25">
      <c r="A869" s="261"/>
      <c r="B869" s="262"/>
      <c r="C869" s="262"/>
      <c r="D869" s="262"/>
      <c r="E869" s="262"/>
      <c r="F869" s="262"/>
      <c r="G869" s="262"/>
      <c r="H869" s="262"/>
      <c r="I869" s="262"/>
      <c r="J869" s="262"/>
      <c r="K869" s="262"/>
      <c r="L869" s="262"/>
      <c r="M869" s="262"/>
      <c r="N869" s="262"/>
      <c r="O869" s="262"/>
      <c r="P869" s="262"/>
      <c r="Q869" s="262"/>
      <c r="R869" s="262"/>
      <c r="S869" s="262"/>
      <c r="T869" s="262"/>
      <c r="U869" s="262"/>
      <c r="V869" s="262"/>
      <c r="W869" s="262"/>
      <c r="X869" s="262"/>
      <c r="Y869" s="263"/>
    </row>
    <row r="870" spans="1:25" x14ac:dyDescent="0.25">
      <c r="A870" s="261"/>
      <c r="B870" s="262"/>
      <c r="C870" s="262"/>
      <c r="D870" s="262"/>
      <c r="E870" s="262"/>
      <c r="F870" s="262"/>
      <c r="G870" s="262"/>
      <c r="H870" s="262"/>
      <c r="I870" s="262"/>
      <c r="J870" s="262"/>
      <c r="K870" s="262"/>
      <c r="L870" s="262"/>
      <c r="M870" s="262"/>
      <c r="N870" s="262"/>
      <c r="O870" s="262"/>
      <c r="P870" s="262"/>
      <c r="Q870" s="262"/>
      <c r="R870" s="262"/>
      <c r="S870" s="262"/>
      <c r="T870" s="262"/>
      <c r="U870" s="262"/>
      <c r="V870" s="262"/>
      <c r="W870" s="262"/>
      <c r="X870" s="262"/>
      <c r="Y870" s="263"/>
    </row>
    <row r="871" spans="1:25" x14ac:dyDescent="0.25">
      <c r="A871" s="261"/>
      <c r="B871" s="262"/>
      <c r="C871" s="262"/>
      <c r="D871" s="262"/>
      <c r="E871" s="262"/>
      <c r="F871" s="262"/>
      <c r="G871" s="262"/>
      <c r="H871" s="262"/>
      <c r="I871" s="262"/>
      <c r="J871" s="262"/>
      <c r="K871" s="262"/>
      <c r="L871" s="262"/>
      <c r="M871" s="262"/>
      <c r="N871" s="262"/>
      <c r="O871" s="262"/>
      <c r="P871" s="262"/>
      <c r="Q871" s="262"/>
      <c r="R871" s="262"/>
      <c r="S871" s="262"/>
      <c r="T871" s="262"/>
      <c r="U871" s="262"/>
      <c r="V871" s="262"/>
      <c r="W871" s="262"/>
      <c r="X871" s="262"/>
      <c r="Y871" s="263"/>
    </row>
    <row r="872" spans="1:25" x14ac:dyDescent="0.25">
      <c r="A872" s="261"/>
      <c r="B872" s="262"/>
      <c r="C872" s="262"/>
      <c r="D872" s="262"/>
      <c r="E872" s="262"/>
      <c r="F872" s="262"/>
      <c r="G872" s="262"/>
      <c r="H872" s="262"/>
      <c r="I872" s="262"/>
      <c r="J872" s="262"/>
      <c r="K872" s="262"/>
      <c r="L872" s="262"/>
      <c r="M872" s="262"/>
      <c r="N872" s="262"/>
      <c r="O872" s="262"/>
      <c r="P872" s="262"/>
      <c r="Q872" s="262"/>
      <c r="R872" s="262"/>
      <c r="S872" s="262"/>
      <c r="T872" s="262"/>
      <c r="U872" s="262"/>
      <c r="V872" s="262"/>
      <c r="W872" s="262"/>
      <c r="X872" s="262"/>
      <c r="Y872" s="263"/>
    </row>
    <row r="873" spans="1:25" x14ac:dyDescent="0.25">
      <c r="A873" s="261"/>
      <c r="B873" s="262"/>
      <c r="C873" s="262"/>
      <c r="D873" s="262"/>
      <c r="E873" s="262"/>
      <c r="F873" s="262"/>
      <c r="G873" s="262"/>
      <c r="H873" s="262"/>
      <c r="I873" s="262"/>
      <c r="J873" s="262"/>
      <c r="K873" s="262"/>
      <c r="L873" s="262"/>
      <c r="M873" s="262"/>
      <c r="N873" s="262"/>
      <c r="O873" s="262"/>
      <c r="P873" s="262"/>
      <c r="Q873" s="262"/>
      <c r="R873" s="262"/>
      <c r="S873" s="262"/>
      <c r="T873" s="262"/>
      <c r="U873" s="262"/>
      <c r="V873" s="262"/>
      <c r="W873" s="262"/>
      <c r="X873" s="262"/>
      <c r="Y873" s="263"/>
    </row>
    <row r="874" spans="1:25" ht="15.75" thickBot="1" x14ac:dyDescent="0.3">
      <c r="A874" s="264"/>
      <c r="B874" s="265"/>
      <c r="C874" s="265"/>
      <c r="D874" s="265"/>
      <c r="E874" s="265"/>
      <c r="F874" s="265"/>
      <c r="G874" s="265"/>
      <c r="H874" s="265"/>
      <c r="I874" s="265"/>
      <c r="J874" s="265"/>
      <c r="K874" s="265"/>
      <c r="L874" s="265"/>
      <c r="M874" s="265"/>
      <c r="N874" s="265"/>
      <c r="O874" s="265"/>
      <c r="P874" s="265"/>
      <c r="Q874" s="265"/>
      <c r="R874" s="265"/>
      <c r="S874" s="265"/>
      <c r="T874" s="265"/>
      <c r="U874" s="265"/>
      <c r="V874" s="265"/>
      <c r="W874" s="265"/>
      <c r="X874" s="265"/>
      <c r="Y874" s="266"/>
    </row>
    <row r="876" spans="1:25" ht="15.75" thickBot="1" x14ac:dyDescent="0.3">
      <c r="A876" s="255" t="s">
        <v>27</v>
      </c>
      <c r="B876" s="255"/>
      <c r="C876" s="255"/>
      <c r="D876" s="255"/>
    </row>
    <row r="877" spans="1:25" x14ac:dyDescent="0.25">
      <c r="A877" s="258"/>
      <c r="B877" s="259"/>
      <c r="C877" s="259"/>
      <c r="D877" s="259"/>
      <c r="E877" s="259"/>
      <c r="F877" s="259"/>
      <c r="G877" s="259"/>
      <c r="H877" s="259"/>
      <c r="I877" s="259"/>
      <c r="J877" s="259"/>
      <c r="K877" s="259"/>
      <c r="L877" s="259"/>
      <c r="M877" s="259"/>
      <c r="N877" s="259"/>
      <c r="O877" s="259"/>
      <c r="P877" s="259"/>
      <c r="Q877" s="259"/>
      <c r="R877" s="259"/>
      <c r="S877" s="259"/>
      <c r="T877" s="259"/>
      <c r="U877" s="259"/>
      <c r="V877" s="259"/>
      <c r="W877" s="259"/>
      <c r="X877" s="259"/>
      <c r="Y877" s="260"/>
    </row>
    <row r="878" spans="1:25" x14ac:dyDescent="0.25">
      <c r="A878" s="261"/>
      <c r="B878" s="262"/>
      <c r="C878" s="262"/>
      <c r="D878" s="262"/>
      <c r="E878" s="262"/>
      <c r="F878" s="262"/>
      <c r="G878" s="262"/>
      <c r="H878" s="262"/>
      <c r="I878" s="262"/>
      <c r="J878" s="262"/>
      <c r="K878" s="262"/>
      <c r="L878" s="262"/>
      <c r="M878" s="262"/>
      <c r="N878" s="262"/>
      <c r="O878" s="262"/>
      <c r="P878" s="262"/>
      <c r="Q878" s="262"/>
      <c r="R878" s="262"/>
      <c r="S878" s="262"/>
      <c r="T878" s="262"/>
      <c r="U878" s="262"/>
      <c r="V878" s="262"/>
      <c r="W878" s="262"/>
      <c r="X878" s="262"/>
      <c r="Y878" s="263"/>
    </row>
    <row r="879" spans="1:25" x14ac:dyDescent="0.25">
      <c r="A879" s="261"/>
      <c r="B879" s="262"/>
      <c r="C879" s="262"/>
      <c r="D879" s="262"/>
      <c r="E879" s="262"/>
      <c r="F879" s="262"/>
      <c r="G879" s="262"/>
      <c r="H879" s="262"/>
      <c r="I879" s="262"/>
      <c r="J879" s="262"/>
      <c r="K879" s="262"/>
      <c r="L879" s="262"/>
      <c r="M879" s="262"/>
      <c r="N879" s="262"/>
      <c r="O879" s="262"/>
      <c r="P879" s="262"/>
      <c r="Q879" s="262"/>
      <c r="R879" s="262"/>
      <c r="S879" s="262"/>
      <c r="T879" s="262"/>
      <c r="U879" s="262"/>
      <c r="V879" s="262"/>
      <c r="W879" s="262"/>
      <c r="X879" s="262"/>
      <c r="Y879" s="263"/>
    </row>
    <row r="880" spans="1:25" x14ac:dyDescent="0.25">
      <c r="A880" s="261"/>
      <c r="B880" s="262"/>
      <c r="C880" s="262"/>
      <c r="D880" s="262"/>
      <c r="E880" s="262"/>
      <c r="F880" s="262"/>
      <c r="G880" s="262"/>
      <c r="H880" s="262"/>
      <c r="I880" s="262"/>
      <c r="J880" s="262"/>
      <c r="K880" s="262"/>
      <c r="L880" s="262"/>
      <c r="M880" s="262"/>
      <c r="N880" s="262"/>
      <c r="O880" s="262"/>
      <c r="P880" s="262"/>
      <c r="Q880" s="262"/>
      <c r="R880" s="262"/>
      <c r="S880" s="262"/>
      <c r="T880" s="262"/>
      <c r="U880" s="262"/>
      <c r="V880" s="262"/>
      <c r="W880" s="262"/>
      <c r="X880" s="262"/>
      <c r="Y880" s="263"/>
    </row>
    <row r="881" spans="1:25" x14ac:dyDescent="0.25">
      <c r="A881" s="261"/>
      <c r="B881" s="262"/>
      <c r="C881" s="262"/>
      <c r="D881" s="262"/>
      <c r="E881" s="262"/>
      <c r="F881" s="262"/>
      <c r="G881" s="262"/>
      <c r="H881" s="262"/>
      <c r="I881" s="262"/>
      <c r="J881" s="262"/>
      <c r="K881" s="262"/>
      <c r="L881" s="262"/>
      <c r="M881" s="262"/>
      <c r="N881" s="262"/>
      <c r="O881" s="262"/>
      <c r="P881" s="262"/>
      <c r="Q881" s="262"/>
      <c r="R881" s="262"/>
      <c r="S881" s="262"/>
      <c r="T881" s="262"/>
      <c r="U881" s="262"/>
      <c r="V881" s="262"/>
      <c r="W881" s="262"/>
      <c r="X881" s="262"/>
      <c r="Y881" s="263"/>
    </row>
    <row r="882" spans="1:25" x14ac:dyDescent="0.25">
      <c r="A882" s="261"/>
      <c r="B882" s="262"/>
      <c r="C882" s="262"/>
      <c r="D882" s="262"/>
      <c r="E882" s="262"/>
      <c r="F882" s="262"/>
      <c r="G882" s="262"/>
      <c r="H882" s="262"/>
      <c r="I882" s="262"/>
      <c r="J882" s="262"/>
      <c r="K882" s="262"/>
      <c r="L882" s="262"/>
      <c r="M882" s="262"/>
      <c r="N882" s="262"/>
      <c r="O882" s="262"/>
      <c r="P882" s="262"/>
      <c r="Q882" s="262"/>
      <c r="R882" s="262"/>
      <c r="S882" s="262"/>
      <c r="T882" s="262"/>
      <c r="U882" s="262"/>
      <c r="V882" s="262"/>
      <c r="W882" s="262"/>
      <c r="X882" s="262"/>
      <c r="Y882" s="263"/>
    </row>
    <row r="883" spans="1:25" ht="15.75" thickBot="1" x14ac:dyDescent="0.3">
      <c r="A883" s="264"/>
      <c r="B883" s="265"/>
      <c r="C883" s="265"/>
      <c r="D883" s="265"/>
      <c r="E883" s="265"/>
      <c r="F883" s="265"/>
      <c r="G883" s="265"/>
      <c r="H883" s="265"/>
      <c r="I883" s="265"/>
      <c r="J883" s="265"/>
      <c r="K883" s="265"/>
      <c r="L883" s="265"/>
      <c r="M883" s="265"/>
      <c r="N883" s="265"/>
      <c r="O883" s="265"/>
      <c r="P883" s="265"/>
      <c r="Q883" s="265"/>
      <c r="R883" s="265"/>
      <c r="S883" s="265"/>
      <c r="T883" s="265"/>
      <c r="U883" s="265"/>
      <c r="V883" s="265"/>
      <c r="W883" s="265"/>
      <c r="X883" s="265"/>
      <c r="Y883" s="266"/>
    </row>
    <row r="885" spans="1:25" ht="15.75" thickBot="1" x14ac:dyDescent="0.3">
      <c r="A885" s="255" t="s">
        <v>28</v>
      </c>
      <c r="B885" s="255"/>
      <c r="C885" s="255"/>
      <c r="D885" s="255"/>
      <c r="E885" s="255"/>
      <c r="F885" s="255"/>
      <c r="G885" s="255"/>
      <c r="H885" s="255"/>
    </row>
    <row r="886" spans="1:25" ht="15.75" thickBot="1" x14ac:dyDescent="0.3">
      <c r="A886" s="267"/>
      <c r="B886" s="268"/>
      <c r="C886" s="268"/>
      <c r="D886" s="268"/>
      <c r="E886" s="268"/>
      <c r="F886" s="268"/>
      <c r="G886" s="268"/>
      <c r="H886" s="268"/>
      <c r="I886" s="268"/>
      <c r="J886" s="268"/>
      <c r="K886" s="268"/>
      <c r="L886" s="268"/>
      <c r="M886" s="268"/>
      <c r="N886" s="268"/>
      <c r="O886" s="268"/>
      <c r="P886" s="268"/>
      <c r="Q886" s="268"/>
      <c r="R886" s="268"/>
      <c r="S886" s="268"/>
      <c r="T886" s="268"/>
      <c r="U886" s="268"/>
      <c r="V886" s="268"/>
      <c r="W886" s="268"/>
      <c r="X886" s="268"/>
      <c r="Y886" s="269"/>
    </row>
    <row r="888" spans="1:25" ht="15.75" thickBot="1" x14ac:dyDescent="0.3">
      <c r="A888" s="255" t="s">
        <v>29</v>
      </c>
      <c r="B888" s="255"/>
      <c r="C888" s="255"/>
      <c r="E888" s="255" t="s">
        <v>30</v>
      </c>
      <c r="F888" s="255"/>
      <c r="G888" s="255"/>
    </row>
    <row r="889" spans="1:25" ht="15.75" thickBot="1" x14ac:dyDescent="0.3">
      <c r="A889" s="256"/>
      <c r="B889" s="257"/>
      <c r="E889" s="256"/>
      <c r="F889" s="257"/>
    </row>
    <row r="891" spans="1:25" s="11" customFormat="1" x14ac:dyDescent="0.25"/>
    <row r="893" spans="1:25" ht="19.5" thickBot="1" x14ac:dyDescent="0.35">
      <c r="A893" s="270" t="s">
        <v>57</v>
      </c>
      <c r="B893" s="270"/>
      <c r="C893" s="270"/>
      <c r="D893" s="270"/>
      <c r="E893" s="270"/>
      <c r="F893" s="270"/>
    </row>
    <row r="894" spans="1:25" x14ac:dyDescent="0.25">
      <c r="A894" s="258"/>
      <c r="B894" s="259"/>
      <c r="C894" s="259"/>
      <c r="D894" s="259"/>
      <c r="E894" s="259"/>
      <c r="F894" s="259"/>
      <c r="G894" s="259"/>
      <c r="H894" s="259"/>
      <c r="I894" s="259"/>
      <c r="J894" s="259"/>
      <c r="K894" s="259"/>
      <c r="L894" s="259"/>
      <c r="M894" s="259"/>
      <c r="N894" s="259"/>
      <c r="O894" s="259"/>
      <c r="P894" s="259"/>
      <c r="Q894" s="259"/>
      <c r="R894" s="259"/>
      <c r="S894" s="259"/>
      <c r="T894" s="259"/>
      <c r="U894" s="259"/>
      <c r="V894" s="259"/>
      <c r="W894" s="259"/>
      <c r="X894" s="259"/>
      <c r="Y894" s="260"/>
    </row>
    <row r="895" spans="1:25" x14ac:dyDescent="0.25">
      <c r="A895" s="261"/>
      <c r="B895" s="262"/>
      <c r="C895" s="262"/>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3"/>
    </row>
    <row r="896" spans="1:25" x14ac:dyDescent="0.25">
      <c r="A896" s="261"/>
      <c r="B896" s="262"/>
      <c r="C896" s="262"/>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3"/>
    </row>
    <row r="897" spans="1:25" x14ac:dyDescent="0.25">
      <c r="A897" s="261"/>
      <c r="B897" s="262"/>
      <c r="C897" s="262"/>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3"/>
    </row>
    <row r="898" spans="1:25" x14ac:dyDescent="0.25">
      <c r="A898" s="261"/>
      <c r="B898" s="262"/>
      <c r="C898" s="262"/>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3"/>
    </row>
    <row r="899" spans="1:25" x14ac:dyDescent="0.25">
      <c r="A899" s="261"/>
      <c r="B899" s="262"/>
      <c r="C899" s="262"/>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3"/>
    </row>
    <row r="900" spans="1:25" x14ac:dyDescent="0.25">
      <c r="A900" s="261"/>
      <c r="B900" s="262"/>
      <c r="C900" s="262"/>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3"/>
    </row>
    <row r="901" spans="1:25" x14ac:dyDescent="0.25">
      <c r="A901" s="261"/>
      <c r="B901" s="262"/>
      <c r="C901" s="262"/>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3"/>
    </row>
    <row r="902" spans="1:25" x14ac:dyDescent="0.25">
      <c r="A902" s="261"/>
      <c r="B902" s="262"/>
      <c r="C902" s="262"/>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3"/>
    </row>
    <row r="903" spans="1:25" x14ac:dyDescent="0.25">
      <c r="A903" s="261"/>
      <c r="B903" s="262"/>
      <c r="C903" s="262"/>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3"/>
    </row>
    <row r="904" spans="1:25" x14ac:dyDescent="0.25">
      <c r="A904" s="261"/>
      <c r="B904" s="262"/>
      <c r="C904" s="262"/>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3"/>
    </row>
    <row r="905" spans="1:25" x14ac:dyDescent="0.25">
      <c r="A905" s="261"/>
      <c r="B905" s="262"/>
      <c r="C905" s="262"/>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3"/>
    </row>
    <row r="906" spans="1:25" x14ac:dyDescent="0.25">
      <c r="A906" s="261"/>
      <c r="B906" s="262"/>
      <c r="C906" s="262"/>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3"/>
    </row>
    <row r="907" spans="1:25" ht="15.75" thickBot="1" x14ac:dyDescent="0.3">
      <c r="A907" s="264"/>
      <c r="B907" s="265"/>
      <c r="C907" s="265"/>
      <c r="D907" s="265"/>
      <c r="E907" s="265"/>
      <c r="F907" s="265"/>
      <c r="G907" s="265"/>
      <c r="H907" s="265"/>
      <c r="I907" s="265"/>
      <c r="J907" s="265"/>
      <c r="K907" s="265"/>
      <c r="L907" s="265"/>
      <c r="M907" s="265"/>
      <c r="N907" s="265"/>
      <c r="O907" s="265"/>
      <c r="P907" s="265"/>
      <c r="Q907" s="265"/>
      <c r="R907" s="265"/>
      <c r="S907" s="265"/>
      <c r="T907" s="265"/>
      <c r="U907" s="265"/>
      <c r="V907" s="265"/>
      <c r="W907" s="265"/>
      <c r="X907" s="265"/>
      <c r="Y907" s="266"/>
    </row>
    <row r="909" spans="1:25" ht="15.75" thickBot="1" x14ac:dyDescent="0.3">
      <c r="A909" s="255" t="s">
        <v>27</v>
      </c>
      <c r="B909" s="255"/>
      <c r="C909" s="255"/>
      <c r="D909" s="255"/>
    </row>
    <row r="910" spans="1:25" x14ac:dyDescent="0.25">
      <c r="A910" s="258"/>
      <c r="B910" s="259"/>
      <c r="C910" s="259"/>
      <c r="D910" s="259"/>
      <c r="E910" s="259"/>
      <c r="F910" s="259"/>
      <c r="G910" s="259"/>
      <c r="H910" s="259"/>
      <c r="I910" s="259"/>
      <c r="J910" s="259"/>
      <c r="K910" s="259"/>
      <c r="L910" s="259"/>
      <c r="M910" s="259"/>
      <c r="N910" s="259"/>
      <c r="O910" s="259"/>
      <c r="P910" s="259"/>
      <c r="Q910" s="259"/>
      <c r="R910" s="259"/>
      <c r="S910" s="259"/>
      <c r="T910" s="259"/>
      <c r="U910" s="259"/>
      <c r="V910" s="259"/>
      <c r="W910" s="259"/>
      <c r="X910" s="259"/>
      <c r="Y910" s="260"/>
    </row>
    <row r="911" spans="1:25" x14ac:dyDescent="0.25">
      <c r="A911" s="261"/>
      <c r="B911" s="262"/>
      <c r="C911" s="262"/>
      <c r="D911" s="262"/>
      <c r="E911" s="262"/>
      <c r="F911" s="262"/>
      <c r="G911" s="262"/>
      <c r="H911" s="262"/>
      <c r="I911" s="262"/>
      <c r="J911" s="262"/>
      <c r="K911" s="262"/>
      <c r="L911" s="262"/>
      <c r="M911" s="262"/>
      <c r="N911" s="262"/>
      <c r="O911" s="262"/>
      <c r="P911" s="262"/>
      <c r="Q911" s="262"/>
      <c r="R911" s="262"/>
      <c r="S911" s="262"/>
      <c r="T911" s="262"/>
      <c r="U911" s="262"/>
      <c r="V911" s="262"/>
      <c r="W911" s="262"/>
      <c r="X911" s="262"/>
      <c r="Y911" s="263"/>
    </row>
    <row r="912" spans="1:25" x14ac:dyDescent="0.25">
      <c r="A912" s="261"/>
      <c r="B912" s="262"/>
      <c r="C912" s="262"/>
      <c r="D912" s="262"/>
      <c r="E912" s="262"/>
      <c r="F912" s="262"/>
      <c r="G912" s="262"/>
      <c r="H912" s="262"/>
      <c r="I912" s="262"/>
      <c r="J912" s="262"/>
      <c r="K912" s="262"/>
      <c r="L912" s="262"/>
      <c r="M912" s="262"/>
      <c r="N912" s="262"/>
      <c r="O912" s="262"/>
      <c r="P912" s="262"/>
      <c r="Q912" s="262"/>
      <c r="R912" s="262"/>
      <c r="S912" s="262"/>
      <c r="T912" s="262"/>
      <c r="U912" s="262"/>
      <c r="V912" s="262"/>
      <c r="W912" s="262"/>
      <c r="X912" s="262"/>
      <c r="Y912" s="263"/>
    </row>
    <row r="913" spans="1:25" x14ac:dyDescent="0.25">
      <c r="A913" s="261"/>
      <c r="B913" s="262"/>
      <c r="C913" s="262"/>
      <c r="D913" s="262"/>
      <c r="E913" s="262"/>
      <c r="F913" s="262"/>
      <c r="G913" s="262"/>
      <c r="H913" s="262"/>
      <c r="I913" s="262"/>
      <c r="J913" s="262"/>
      <c r="K913" s="262"/>
      <c r="L913" s="262"/>
      <c r="M913" s="262"/>
      <c r="N913" s="262"/>
      <c r="O913" s="262"/>
      <c r="P913" s="262"/>
      <c r="Q913" s="262"/>
      <c r="R913" s="262"/>
      <c r="S913" s="262"/>
      <c r="T913" s="262"/>
      <c r="U913" s="262"/>
      <c r="V913" s="262"/>
      <c r="W913" s="262"/>
      <c r="X913" s="262"/>
      <c r="Y913" s="263"/>
    </row>
    <row r="914" spans="1:25" x14ac:dyDescent="0.25">
      <c r="A914" s="261"/>
      <c r="B914" s="262"/>
      <c r="C914" s="262"/>
      <c r="D914" s="262"/>
      <c r="E914" s="262"/>
      <c r="F914" s="262"/>
      <c r="G914" s="262"/>
      <c r="H914" s="262"/>
      <c r="I914" s="262"/>
      <c r="J914" s="262"/>
      <c r="K914" s="262"/>
      <c r="L914" s="262"/>
      <c r="M914" s="262"/>
      <c r="N914" s="262"/>
      <c r="O914" s="262"/>
      <c r="P914" s="262"/>
      <c r="Q914" s="262"/>
      <c r="R914" s="262"/>
      <c r="S914" s="262"/>
      <c r="T914" s="262"/>
      <c r="U914" s="262"/>
      <c r="V914" s="262"/>
      <c r="W914" s="262"/>
      <c r="X914" s="262"/>
      <c r="Y914" s="263"/>
    </row>
    <row r="915" spans="1:25" x14ac:dyDescent="0.25">
      <c r="A915" s="261"/>
      <c r="B915" s="262"/>
      <c r="C915" s="262"/>
      <c r="D915" s="262"/>
      <c r="E915" s="262"/>
      <c r="F915" s="262"/>
      <c r="G915" s="262"/>
      <c r="H915" s="262"/>
      <c r="I915" s="262"/>
      <c r="J915" s="262"/>
      <c r="K915" s="262"/>
      <c r="L915" s="262"/>
      <c r="M915" s="262"/>
      <c r="N915" s="262"/>
      <c r="O915" s="262"/>
      <c r="P915" s="262"/>
      <c r="Q915" s="262"/>
      <c r="R915" s="262"/>
      <c r="S915" s="262"/>
      <c r="T915" s="262"/>
      <c r="U915" s="262"/>
      <c r="V915" s="262"/>
      <c r="W915" s="262"/>
      <c r="X915" s="262"/>
      <c r="Y915" s="263"/>
    </row>
    <row r="916" spans="1:25" ht="15.75" thickBot="1" x14ac:dyDescent="0.3">
      <c r="A916" s="264"/>
      <c r="B916" s="265"/>
      <c r="C916" s="265"/>
      <c r="D916" s="265"/>
      <c r="E916" s="265"/>
      <c r="F916" s="265"/>
      <c r="G916" s="265"/>
      <c r="H916" s="265"/>
      <c r="I916" s="265"/>
      <c r="J916" s="265"/>
      <c r="K916" s="265"/>
      <c r="L916" s="265"/>
      <c r="M916" s="265"/>
      <c r="N916" s="265"/>
      <c r="O916" s="265"/>
      <c r="P916" s="265"/>
      <c r="Q916" s="265"/>
      <c r="R916" s="265"/>
      <c r="S916" s="265"/>
      <c r="T916" s="265"/>
      <c r="U916" s="265"/>
      <c r="V916" s="265"/>
      <c r="W916" s="265"/>
      <c r="X916" s="265"/>
      <c r="Y916" s="266"/>
    </row>
    <row r="918" spans="1:25" ht="15.75" thickBot="1" x14ac:dyDescent="0.3">
      <c r="A918" s="255" t="s">
        <v>28</v>
      </c>
      <c r="B918" s="255"/>
      <c r="C918" s="255"/>
      <c r="D918" s="255"/>
      <c r="E918" s="255"/>
      <c r="F918" s="255"/>
      <c r="G918" s="255"/>
      <c r="H918" s="255"/>
    </row>
    <row r="919" spans="1:25" ht="15.75" thickBot="1" x14ac:dyDescent="0.3">
      <c r="A919" s="267"/>
      <c r="B919" s="268"/>
      <c r="C919" s="268"/>
      <c r="D919" s="268"/>
      <c r="E919" s="268"/>
      <c r="F919" s="268"/>
      <c r="G919" s="268"/>
      <c r="H919" s="268"/>
      <c r="I919" s="268"/>
      <c r="J919" s="268"/>
      <c r="K919" s="268"/>
      <c r="L919" s="268"/>
      <c r="M919" s="268"/>
      <c r="N919" s="268"/>
      <c r="O919" s="268"/>
      <c r="P919" s="268"/>
      <c r="Q919" s="268"/>
      <c r="R919" s="268"/>
      <c r="S919" s="268"/>
      <c r="T919" s="268"/>
      <c r="U919" s="268"/>
      <c r="V919" s="268"/>
      <c r="W919" s="268"/>
      <c r="X919" s="268"/>
      <c r="Y919" s="269"/>
    </row>
    <row r="921" spans="1:25" ht="15.75" thickBot="1" x14ac:dyDescent="0.3">
      <c r="A921" s="255" t="s">
        <v>29</v>
      </c>
      <c r="B921" s="255"/>
      <c r="C921" s="255"/>
      <c r="E921" s="255" t="s">
        <v>30</v>
      </c>
      <c r="F921" s="255"/>
      <c r="G921" s="255"/>
    </row>
    <row r="922" spans="1:25" ht="15.75" thickBot="1" x14ac:dyDescent="0.3">
      <c r="A922" s="256"/>
      <c r="B922" s="257"/>
      <c r="E922" s="256"/>
      <c r="F922" s="257"/>
    </row>
    <row r="924" spans="1:25" s="11" customFormat="1" x14ac:dyDescent="0.25"/>
    <row r="926" spans="1:25" ht="19.5" thickBot="1" x14ac:dyDescent="0.35">
      <c r="A926" s="270" t="s">
        <v>58</v>
      </c>
      <c r="B926" s="270"/>
      <c r="C926" s="270"/>
      <c r="D926" s="270"/>
      <c r="E926" s="270"/>
      <c r="F926" s="270"/>
    </row>
    <row r="927" spans="1:25" x14ac:dyDescent="0.25">
      <c r="A927" s="258"/>
      <c r="B927" s="259"/>
      <c r="C927" s="259"/>
      <c r="D927" s="259"/>
      <c r="E927" s="259"/>
      <c r="F927" s="259"/>
      <c r="G927" s="259"/>
      <c r="H927" s="259"/>
      <c r="I927" s="259"/>
      <c r="J927" s="259"/>
      <c r="K927" s="259"/>
      <c r="L927" s="259"/>
      <c r="M927" s="259"/>
      <c r="N927" s="259"/>
      <c r="O927" s="259"/>
      <c r="P927" s="259"/>
      <c r="Q927" s="259"/>
      <c r="R927" s="259"/>
      <c r="S927" s="259"/>
      <c r="T927" s="259"/>
      <c r="U927" s="259"/>
      <c r="V927" s="259"/>
      <c r="W927" s="259"/>
      <c r="X927" s="259"/>
      <c r="Y927" s="260"/>
    </row>
    <row r="928" spans="1:25" x14ac:dyDescent="0.25">
      <c r="A928" s="261"/>
      <c r="B928" s="262"/>
      <c r="C928" s="262"/>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3"/>
    </row>
    <row r="929" spans="1:25" x14ac:dyDescent="0.25">
      <c r="A929" s="261"/>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3"/>
    </row>
    <row r="930" spans="1:25" x14ac:dyDescent="0.25">
      <c r="A930" s="261"/>
      <c r="B930" s="262"/>
      <c r="C930" s="262"/>
      <c r="D930" s="262"/>
      <c r="E930" s="262"/>
      <c r="F930" s="262"/>
      <c r="G930" s="262"/>
      <c r="H930" s="262"/>
      <c r="I930" s="262"/>
      <c r="J930" s="262"/>
      <c r="K930" s="262"/>
      <c r="L930" s="262"/>
      <c r="M930" s="262"/>
      <c r="N930" s="262"/>
      <c r="O930" s="262"/>
      <c r="P930" s="262"/>
      <c r="Q930" s="262"/>
      <c r="R930" s="262"/>
      <c r="S930" s="262"/>
      <c r="T930" s="262"/>
      <c r="U930" s="262"/>
      <c r="V930" s="262"/>
      <c r="W930" s="262"/>
      <c r="X930" s="262"/>
      <c r="Y930" s="263"/>
    </row>
    <row r="931" spans="1:25" x14ac:dyDescent="0.25">
      <c r="A931" s="261"/>
      <c r="B931" s="262"/>
      <c r="C931" s="262"/>
      <c r="D931" s="262"/>
      <c r="E931" s="262"/>
      <c r="F931" s="262"/>
      <c r="G931" s="262"/>
      <c r="H931" s="262"/>
      <c r="I931" s="262"/>
      <c r="J931" s="262"/>
      <c r="K931" s="262"/>
      <c r="L931" s="262"/>
      <c r="M931" s="262"/>
      <c r="N931" s="262"/>
      <c r="O931" s="262"/>
      <c r="P931" s="262"/>
      <c r="Q931" s="262"/>
      <c r="R931" s="262"/>
      <c r="S931" s="262"/>
      <c r="T931" s="262"/>
      <c r="U931" s="262"/>
      <c r="V931" s="262"/>
      <c r="W931" s="262"/>
      <c r="X931" s="262"/>
      <c r="Y931" s="263"/>
    </row>
    <row r="932" spans="1:25" x14ac:dyDescent="0.25">
      <c r="A932" s="261"/>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3"/>
    </row>
    <row r="933" spans="1:25" x14ac:dyDescent="0.25">
      <c r="A933" s="261"/>
      <c r="B933" s="262"/>
      <c r="C933" s="262"/>
      <c r="D933" s="262"/>
      <c r="E933" s="262"/>
      <c r="F933" s="262"/>
      <c r="G933" s="262"/>
      <c r="H933" s="262"/>
      <c r="I933" s="262"/>
      <c r="J933" s="262"/>
      <c r="K933" s="262"/>
      <c r="L933" s="262"/>
      <c r="M933" s="262"/>
      <c r="N933" s="262"/>
      <c r="O933" s="262"/>
      <c r="P933" s="262"/>
      <c r="Q933" s="262"/>
      <c r="R933" s="262"/>
      <c r="S933" s="262"/>
      <c r="T933" s="262"/>
      <c r="U933" s="262"/>
      <c r="V933" s="262"/>
      <c r="W933" s="262"/>
      <c r="X933" s="262"/>
      <c r="Y933" s="263"/>
    </row>
    <row r="934" spans="1:25" x14ac:dyDescent="0.25">
      <c r="A934" s="261"/>
      <c r="B934" s="262"/>
      <c r="C934" s="262"/>
      <c r="D934" s="262"/>
      <c r="E934" s="262"/>
      <c r="F934" s="262"/>
      <c r="G934" s="262"/>
      <c r="H934" s="262"/>
      <c r="I934" s="262"/>
      <c r="J934" s="262"/>
      <c r="K934" s="262"/>
      <c r="L934" s="262"/>
      <c r="M934" s="262"/>
      <c r="N934" s="262"/>
      <c r="O934" s="262"/>
      <c r="P934" s="262"/>
      <c r="Q934" s="262"/>
      <c r="R934" s="262"/>
      <c r="S934" s="262"/>
      <c r="T934" s="262"/>
      <c r="U934" s="262"/>
      <c r="V934" s="262"/>
      <c r="W934" s="262"/>
      <c r="X934" s="262"/>
      <c r="Y934" s="263"/>
    </row>
    <row r="935" spans="1:25" x14ac:dyDescent="0.25">
      <c r="A935" s="261"/>
      <c r="B935" s="262"/>
      <c r="C935" s="262"/>
      <c r="D935" s="262"/>
      <c r="E935" s="262"/>
      <c r="F935" s="262"/>
      <c r="G935" s="262"/>
      <c r="H935" s="262"/>
      <c r="I935" s="262"/>
      <c r="J935" s="262"/>
      <c r="K935" s="262"/>
      <c r="L935" s="262"/>
      <c r="M935" s="262"/>
      <c r="N935" s="262"/>
      <c r="O935" s="262"/>
      <c r="P935" s="262"/>
      <c r="Q935" s="262"/>
      <c r="R935" s="262"/>
      <c r="S935" s="262"/>
      <c r="T935" s="262"/>
      <c r="U935" s="262"/>
      <c r="V935" s="262"/>
      <c r="W935" s="262"/>
      <c r="X935" s="262"/>
      <c r="Y935" s="263"/>
    </row>
    <row r="936" spans="1:25" x14ac:dyDescent="0.25">
      <c r="A936" s="261"/>
      <c r="B936" s="262"/>
      <c r="C936" s="262"/>
      <c r="D936" s="262"/>
      <c r="E936" s="262"/>
      <c r="F936" s="262"/>
      <c r="G936" s="262"/>
      <c r="H936" s="262"/>
      <c r="I936" s="262"/>
      <c r="J936" s="262"/>
      <c r="K936" s="262"/>
      <c r="L936" s="262"/>
      <c r="M936" s="262"/>
      <c r="N936" s="262"/>
      <c r="O936" s="262"/>
      <c r="P936" s="262"/>
      <c r="Q936" s="262"/>
      <c r="R936" s="262"/>
      <c r="S936" s="262"/>
      <c r="T936" s="262"/>
      <c r="U936" s="262"/>
      <c r="V936" s="262"/>
      <c r="W936" s="262"/>
      <c r="X936" s="262"/>
      <c r="Y936" s="263"/>
    </row>
    <row r="937" spans="1:25" x14ac:dyDescent="0.25">
      <c r="A937" s="261"/>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3"/>
    </row>
    <row r="938" spans="1:25" x14ac:dyDescent="0.25">
      <c r="A938" s="261"/>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3"/>
    </row>
    <row r="939" spans="1:25" x14ac:dyDescent="0.25">
      <c r="A939" s="261"/>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3"/>
    </row>
    <row r="940" spans="1:25" ht="15.75" thickBot="1" x14ac:dyDescent="0.3">
      <c r="A940" s="264"/>
      <c r="B940" s="265"/>
      <c r="C940" s="265"/>
      <c r="D940" s="265"/>
      <c r="E940" s="265"/>
      <c r="F940" s="265"/>
      <c r="G940" s="265"/>
      <c r="H940" s="265"/>
      <c r="I940" s="265"/>
      <c r="J940" s="265"/>
      <c r="K940" s="265"/>
      <c r="L940" s="265"/>
      <c r="M940" s="265"/>
      <c r="N940" s="265"/>
      <c r="O940" s="265"/>
      <c r="P940" s="265"/>
      <c r="Q940" s="265"/>
      <c r="R940" s="265"/>
      <c r="S940" s="265"/>
      <c r="T940" s="265"/>
      <c r="U940" s="265"/>
      <c r="V940" s="265"/>
      <c r="W940" s="265"/>
      <c r="X940" s="265"/>
      <c r="Y940" s="266"/>
    </row>
    <row r="942" spans="1:25" ht="15.75" thickBot="1" x14ac:dyDescent="0.3">
      <c r="A942" s="255" t="s">
        <v>27</v>
      </c>
      <c r="B942" s="255"/>
      <c r="C942" s="255"/>
      <c r="D942" s="255"/>
    </row>
    <row r="943" spans="1:25" x14ac:dyDescent="0.25">
      <c r="A943" s="258"/>
      <c r="B943" s="259"/>
      <c r="C943" s="259"/>
      <c r="D943" s="259"/>
      <c r="E943" s="259"/>
      <c r="F943" s="259"/>
      <c r="G943" s="259"/>
      <c r="H943" s="259"/>
      <c r="I943" s="259"/>
      <c r="J943" s="259"/>
      <c r="K943" s="259"/>
      <c r="L943" s="259"/>
      <c r="M943" s="259"/>
      <c r="N943" s="259"/>
      <c r="O943" s="259"/>
      <c r="P943" s="259"/>
      <c r="Q943" s="259"/>
      <c r="R943" s="259"/>
      <c r="S943" s="259"/>
      <c r="T943" s="259"/>
      <c r="U943" s="259"/>
      <c r="V943" s="259"/>
      <c r="W943" s="259"/>
      <c r="X943" s="259"/>
      <c r="Y943" s="260"/>
    </row>
    <row r="944" spans="1:25" x14ac:dyDescent="0.25">
      <c r="A944" s="261"/>
      <c r="B944" s="262"/>
      <c r="C944" s="262"/>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3"/>
    </row>
    <row r="945" spans="1:25" x14ac:dyDescent="0.25">
      <c r="A945" s="261"/>
      <c r="B945" s="262"/>
      <c r="C945" s="262"/>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3"/>
    </row>
    <row r="946" spans="1:25" x14ac:dyDescent="0.25">
      <c r="A946" s="261"/>
      <c r="B946" s="262"/>
      <c r="C946" s="262"/>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3"/>
    </row>
    <row r="947" spans="1:25" x14ac:dyDescent="0.25">
      <c r="A947" s="261"/>
      <c r="B947" s="262"/>
      <c r="C947" s="262"/>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3"/>
    </row>
    <row r="948" spans="1:25" x14ac:dyDescent="0.25">
      <c r="A948" s="261"/>
      <c r="B948" s="262"/>
      <c r="C948" s="262"/>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3"/>
    </row>
    <row r="949" spans="1:25" ht="15.75" thickBot="1" x14ac:dyDescent="0.3">
      <c r="A949" s="264"/>
      <c r="B949" s="265"/>
      <c r="C949" s="265"/>
      <c r="D949" s="265"/>
      <c r="E949" s="265"/>
      <c r="F949" s="265"/>
      <c r="G949" s="265"/>
      <c r="H949" s="265"/>
      <c r="I949" s="265"/>
      <c r="J949" s="265"/>
      <c r="K949" s="265"/>
      <c r="L949" s="265"/>
      <c r="M949" s="265"/>
      <c r="N949" s="265"/>
      <c r="O949" s="265"/>
      <c r="P949" s="265"/>
      <c r="Q949" s="265"/>
      <c r="R949" s="265"/>
      <c r="S949" s="265"/>
      <c r="T949" s="265"/>
      <c r="U949" s="265"/>
      <c r="V949" s="265"/>
      <c r="W949" s="265"/>
      <c r="X949" s="265"/>
      <c r="Y949" s="266"/>
    </row>
    <row r="951" spans="1:25" ht="15.75" thickBot="1" x14ac:dyDescent="0.3">
      <c r="A951" s="255" t="s">
        <v>28</v>
      </c>
      <c r="B951" s="255"/>
      <c r="C951" s="255"/>
      <c r="D951" s="255"/>
      <c r="E951" s="255"/>
      <c r="F951" s="255"/>
      <c r="G951" s="255"/>
      <c r="H951" s="255"/>
    </row>
    <row r="952" spans="1:25" ht="15.75" thickBot="1" x14ac:dyDescent="0.3">
      <c r="A952" s="267"/>
      <c r="B952" s="268"/>
      <c r="C952" s="268"/>
      <c r="D952" s="268"/>
      <c r="E952" s="268"/>
      <c r="F952" s="268"/>
      <c r="G952" s="268"/>
      <c r="H952" s="268"/>
      <c r="I952" s="268"/>
      <c r="J952" s="268"/>
      <c r="K952" s="268"/>
      <c r="L952" s="268"/>
      <c r="M952" s="268"/>
      <c r="N952" s="268"/>
      <c r="O952" s="268"/>
      <c r="P952" s="268"/>
      <c r="Q952" s="268"/>
      <c r="R952" s="268"/>
      <c r="S952" s="268"/>
      <c r="T952" s="268"/>
      <c r="U952" s="268"/>
      <c r="V952" s="268"/>
      <c r="W952" s="268"/>
      <c r="X952" s="268"/>
      <c r="Y952" s="269"/>
    </row>
    <row r="954" spans="1:25" ht="15.75" thickBot="1" x14ac:dyDescent="0.3">
      <c r="A954" s="255" t="s">
        <v>29</v>
      </c>
      <c r="B954" s="255"/>
      <c r="C954" s="255"/>
      <c r="E954" s="255" t="s">
        <v>30</v>
      </c>
      <c r="F954" s="255"/>
      <c r="G954" s="255"/>
    </row>
    <row r="955" spans="1:25" ht="15.75" thickBot="1" x14ac:dyDescent="0.3">
      <c r="A955" s="256"/>
      <c r="B955" s="257"/>
      <c r="E955" s="256"/>
      <c r="F955" s="257"/>
    </row>
    <row r="957" spans="1:25" s="11" customFormat="1" x14ac:dyDescent="0.25"/>
    <row r="959" spans="1:25" ht="19.5" thickBot="1" x14ac:dyDescent="0.35">
      <c r="A959" s="270" t="s">
        <v>59</v>
      </c>
      <c r="B959" s="270"/>
      <c r="C959" s="270"/>
      <c r="D959" s="270"/>
      <c r="E959" s="270"/>
      <c r="F959" s="270"/>
    </row>
    <row r="960" spans="1:25" x14ac:dyDescent="0.25">
      <c r="A960" s="258"/>
      <c r="B960" s="259"/>
      <c r="C960" s="259"/>
      <c r="D960" s="259"/>
      <c r="E960" s="259"/>
      <c r="F960" s="259"/>
      <c r="G960" s="259"/>
      <c r="H960" s="259"/>
      <c r="I960" s="259"/>
      <c r="J960" s="259"/>
      <c r="K960" s="259"/>
      <c r="L960" s="259"/>
      <c r="M960" s="259"/>
      <c r="N960" s="259"/>
      <c r="O960" s="259"/>
      <c r="P960" s="259"/>
      <c r="Q960" s="259"/>
      <c r="R960" s="259"/>
      <c r="S960" s="259"/>
      <c r="T960" s="259"/>
      <c r="U960" s="259"/>
      <c r="V960" s="259"/>
      <c r="W960" s="259"/>
      <c r="X960" s="259"/>
      <c r="Y960" s="260"/>
    </row>
    <row r="961" spans="1:25" x14ac:dyDescent="0.25">
      <c r="A961" s="261"/>
      <c r="B961" s="262"/>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3"/>
    </row>
    <row r="962" spans="1:25" x14ac:dyDescent="0.25">
      <c r="A962" s="261"/>
      <c r="B962" s="262"/>
      <c r="C962" s="262"/>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3"/>
    </row>
    <row r="963" spans="1:25" x14ac:dyDescent="0.25">
      <c r="A963" s="261"/>
      <c r="B963" s="262"/>
      <c r="C963" s="262"/>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3"/>
    </row>
    <row r="964" spans="1:25" x14ac:dyDescent="0.25">
      <c r="A964" s="261"/>
      <c r="B964" s="262"/>
      <c r="C964" s="262"/>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3"/>
    </row>
    <row r="965" spans="1:25" x14ac:dyDescent="0.25">
      <c r="A965" s="261"/>
      <c r="B965" s="262"/>
      <c r="C965" s="262"/>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3"/>
    </row>
    <row r="966" spans="1:25" x14ac:dyDescent="0.25">
      <c r="A966" s="261"/>
      <c r="B966" s="262"/>
      <c r="C966" s="262"/>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3"/>
    </row>
    <row r="967" spans="1:25" x14ac:dyDescent="0.25">
      <c r="A967" s="261"/>
      <c r="B967" s="262"/>
      <c r="C967" s="262"/>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3"/>
    </row>
    <row r="968" spans="1:25" x14ac:dyDescent="0.25">
      <c r="A968" s="261"/>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3"/>
    </row>
    <row r="969" spans="1:25" x14ac:dyDescent="0.25">
      <c r="A969" s="261"/>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3"/>
    </row>
    <row r="970" spans="1:25" x14ac:dyDescent="0.25">
      <c r="A970" s="261"/>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3"/>
    </row>
    <row r="971" spans="1:25" x14ac:dyDescent="0.25">
      <c r="A971" s="261"/>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3"/>
    </row>
    <row r="972" spans="1:25" x14ac:dyDescent="0.25">
      <c r="A972" s="261"/>
      <c r="B972" s="262"/>
      <c r="C972" s="262"/>
      <c r="D972" s="262"/>
      <c r="E972" s="262"/>
      <c r="F972" s="262"/>
      <c r="G972" s="262"/>
      <c r="H972" s="262"/>
      <c r="I972" s="262"/>
      <c r="J972" s="262"/>
      <c r="K972" s="262"/>
      <c r="L972" s="262"/>
      <c r="M972" s="262"/>
      <c r="N972" s="262"/>
      <c r="O972" s="262"/>
      <c r="P972" s="262"/>
      <c r="Q972" s="262"/>
      <c r="R972" s="262"/>
      <c r="S972" s="262"/>
      <c r="T972" s="262"/>
      <c r="U972" s="262"/>
      <c r="V972" s="262"/>
      <c r="W972" s="262"/>
      <c r="X972" s="262"/>
      <c r="Y972" s="263"/>
    </row>
    <row r="973" spans="1:25" ht="15.75" thickBot="1" x14ac:dyDescent="0.3">
      <c r="A973" s="264"/>
      <c r="B973" s="265"/>
      <c r="C973" s="265"/>
      <c r="D973" s="265"/>
      <c r="E973" s="265"/>
      <c r="F973" s="265"/>
      <c r="G973" s="265"/>
      <c r="H973" s="265"/>
      <c r="I973" s="265"/>
      <c r="J973" s="265"/>
      <c r="K973" s="265"/>
      <c r="L973" s="265"/>
      <c r="M973" s="265"/>
      <c r="N973" s="265"/>
      <c r="O973" s="265"/>
      <c r="P973" s="265"/>
      <c r="Q973" s="265"/>
      <c r="R973" s="265"/>
      <c r="S973" s="265"/>
      <c r="T973" s="265"/>
      <c r="U973" s="265"/>
      <c r="V973" s="265"/>
      <c r="W973" s="265"/>
      <c r="X973" s="265"/>
      <c r="Y973" s="266"/>
    </row>
    <row r="975" spans="1:25" ht="15.75" thickBot="1" x14ac:dyDescent="0.3">
      <c r="A975" s="255" t="s">
        <v>27</v>
      </c>
      <c r="B975" s="255"/>
      <c r="C975" s="255"/>
      <c r="D975" s="255"/>
    </row>
    <row r="976" spans="1:25" x14ac:dyDescent="0.25">
      <c r="A976" s="258"/>
      <c r="B976" s="259"/>
      <c r="C976" s="259"/>
      <c r="D976" s="259"/>
      <c r="E976" s="259"/>
      <c r="F976" s="259"/>
      <c r="G976" s="259"/>
      <c r="H976" s="259"/>
      <c r="I976" s="259"/>
      <c r="J976" s="259"/>
      <c r="K976" s="259"/>
      <c r="L976" s="259"/>
      <c r="M976" s="259"/>
      <c r="N976" s="259"/>
      <c r="O976" s="259"/>
      <c r="P976" s="259"/>
      <c r="Q976" s="259"/>
      <c r="R976" s="259"/>
      <c r="S976" s="259"/>
      <c r="T976" s="259"/>
      <c r="U976" s="259"/>
      <c r="V976" s="259"/>
      <c r="W976" s="259"/>
      <c r="X976" s="259"/>
      <c r="Y976" s="260"/>
    </row>
    <row r="977" spans="1:25" x14ac:dyDescent="0.25">
      <c r="A977" s="261"/>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3"/>
    </row>
    <row r="978" spans="1:25" x14ac:dyDescent="0.25">
      <c r="A978" s="261"/>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3"/>
    </row>
    <row r="979" spans="1:25" x14ac:dyDescent="0.25">
      <c r="A979" s="261"/>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3"/>
    </row>
    <row r="980" spans="1:25" x14ac:dyDescent="0.25">
      <c r="A980" s="261"/>
      <c r="B980" s="262"/>
      <c r="C980" s="262"/>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3"/>
    </row>
    <row r="981" spans="1:25" x14ac:dyDescent="0.25">
      <c r="A981" s="261"/>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3"/>
    </row>
    <row r="982" spans="1:25" ht="15.75" thickBot="1" x14ac:dyDescent="0.3">
      <c r="A982" s="264"/>
      <c r="B982" s="265"/>
      <c r="C982" s="265"/>
      <c r="D982" s="265"/>
      <c r="E982" s="265"/>
      <c r="F982" s="265"/>
      <c r="G982" s="265"/>
      <c r="H982" s="265"/>
      <c r="I982" s="265"/>
      <c r="J982" s="265"/>
      <c r="K982" s="265"/>
      <c r="L982" s="265"/>
      <c r="M982" s="265"/>
      <c r="N982" s="265"/>
      <c r="O982" s="265"/>
      <c r="P982" s="265"/>
      <c r="Q982" s="265"/>
      <c r="R982" s="265"/>
      <c r="S982" s="265"/>
      <c r="T982" s="265"/>
      <c r="U982" s="265"/>
      <c r="V982" s="265"/>
      <c r="W982" s="265"/>
      <c r="X982" s="265"/>
      <c r="Y982" s="266"/>
    </row>
    <row r="984" spans="1:25" ht="15.75" thickBot="1" x14ac:dyDescent="0.3">
      <c r="A984" s="255" t="s">
        <v>28</v>
      </c>
      <c r="B984" s="255"/>
      <c r="C984" s="255"/>
      <c r="D984" s="255"/>
      <c r="E984" s="255"/>
      <c r="F984" s="255"/>
      <c r="G984" s="255"/>
      <c r="H984" s="255"/>
    </row>
    <row r="985" spans="1:25" ht="15.75" thickBot="1" x14ac:dyDescent="0.3">
      <c r="A985" s="267"/>
      <c r="B985" s="268"/>
      <c r="C985" s="268"/>
      <c r="D985" s="268"/>
      <c r="E985" s="268"/>
      <c r="F985" s="268"/>
      <c r="G985" s="268"/>
      <c r="H985" s="268"/>
      <c r="I985" s="268"/>
      <c r="J985" s="268"/>
      <c r="K985" s="268"/>
      <c r="L985" s="268"/>
      <c r="M985" s="268"/>
      <c r="N985" s="268"/>
      <c r="O985" s="268"/>
      <c r="P985" s="268"/>
      <c r="Q985" s="268"/>
      <c r="R985" s="268"/>
      <c r="S985" s="268"/>
      <c r="T985" s="268"/>
      <c r="U985" s="268"/>
      <c r="V985" s="268"/>
      <c r="W985" s="268"/>
      <c r="X985" s="268"/>
      <c r="Y985" s="269"/>
    </row>
    <row r="987" spans="1:25" ht="15.75" thickBot="1" x14ac:dyDescent="0.3">
      <c r="A987" s="255" t="s">
        <v>29</v>
      </c>
      <c r="B987" s="255"/>
      <c r="C987" s="255"/>
      <c r="E987" s="255" t="s">
        <v>30</v>
      </c>
      <c r="F987" s="255"/>
      <c r="G987" s="255"/>
    </row>
    <row r="988" spans="1:25" ht="15.75" thickBot="1" x14ac:dyDescent="0.3">
      <c r="A988" s="256"/>
      <c r="B988" s="257"/>
      <c r="E988" s="256"/>
      <c r="F988" s="257"/>
    </row>
    <row r="990" spans="1:25" s="11" customFormat="1" x14ac:dyDescent="0.25"/>
    <row r="992" spans="1:25" ht="19.5" thickBot="1" x14ac:dyDescent="0.35">
      <c r="A992" s="270" t="s">
        <v>60</v>
      </c>
      <c r="B992" s="270"/>
      <c r="C992" s="270"/>
      <c r="D992" s="270"/>
      <c r="E992" s="270"/>
      <c r="F992" s="270"/>
    </row>
    <row r="993" spans="1:25" x14ac:dyDescent="0.25">
      <c r="A993" s="258"/>
      <c r="B993" s="259"/>
      <c r="C993" s="259"/>
      <c r="D993" s="259"/>
      <c r="E993" s="259"/>
      <c r="F993" s="259"/>
      <c r="G993" s="259"/>
      <c r="H993" s="259"/>
      <c r="I993" s="259"/>
      <c r="J993" s="259"/>
      <c r="K993" s="259"/>
      <c r="L993" s="259"/>
      <c r="M993" s="259"/>
      <c r="N993" s="259"/>
      <c r="O993" s="259"/>
      <c r="P993" s="259"/>
      <c r="Q993" s="259"/>
      <c r="R993" s="259"/>
      <c r="S993" s="259"/>
      <c r="T993" s="259"/>
      <c r="U993" s="259"/>
      <c r="V993" s="259"/>
      <c r="W993" s="259"/>
      <c r="X993" s="259"/>
      <c r="Y993" s="260"/>
    </row>
    <row r="994" spans="1:25" x14ac:dyDescent="0.25">
      <c r="A994" s="261"/>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3"/>
    </row>
    <row r="995" spans="1:25" x14ac:dyDescent="0.25">
      <c r="A995" s="261"/>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3"/>
    </row>
    <row r="996" spans="1:25" x14ac:dyDescent="0.25">
      <c r="A996" s="261"/>
      <c r="B996" s="262"/>
      <c r="C996" s="262"/>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3"/>
    </row>
    <row r="997" spans="1:25" x14ac:dyDescent="0.25">
      <c r="A997" s="261"/>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3"/>
    </row>
    <row r="998" spans="1:25" x14ac:dyDescent="0.25">
      <c r="A998" s="261"/>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3"/>
    </row>
    <row r="999" spans="1:25" x14ac:dyDescent="0.25">
      <c r="A999" s="261"/>
      <c r="B999" s="262"/>
      <c r="C999" s="262"/>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3"/>
    </row>
    <row r="1000" spans="1:25" x14ac:dyDescent="0.25">
      <c r="A1000" s="261"/>
      <c r="B1000" s="262"/>
      <c r="C1000" s="262"/>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3"/>
    </row>
    <row r="1001" spans="1:25" x14ac:dyDescent="0.25">
      <c r="A1001" s="261"/>
      <c r="B1001" s="262"/>
      <c r="C1001" s="262"/>
      <c r="D1001" s="262"/>
      <c r="E1001" s="262"/>
      <c r="F1001" s="262"/>
      <c r="G1001" s="262"/>
      <c r="H1001" s="262"/>
      <c r="I1001" s="262"/>
      <c r="J1001" s="262"/>
      <c r="K1001" s="262"/>
      <c r="L1001" s="262"/>
      <c r="M1001" s="262"/>
      <c r="N1001" s="262"/>
      <c r="O1001" s="262"/>
      <c r="P1001" s="262"/>
      <c r="Q1001" s="262"/>
      <c r="R1001" s="262"/>
      <c r="S1001" s="262"/>
      <c r="T1001" s="262"/>
      <c r="U1001" s="262"/>
      <c r="V1001" s="262"/>
      <c r="W1001" s="262"/>
      <c r="X1001" s="262"/>
      <c r="Y1001" s="263"/>
    </row>
    <row r="1002" spans="1:25" x14ac:dyDescent="0.25">
      <c r="A1002" s="261"/>
      <c r="B1002" s="262"/>
      <c r="C1002" s="262"/>
      <c r="D1002" s="262"/>
      <c r="E1002" s="262"/>
      <c r="F1002" s="262"/>
      <c r="G1002" s="262"/>
      <c r="H1002" s="262"/>
      <c r="I1002" s="262"/>
      <c r="J1002" s="262"/>
      <c r="K1002" s="262"/>
      <c r="L1002" s="262"/>
      <c r="M1002" s="262"/>
      <c r="N1002" s="262"/>
      <c r="O1002" s="262"/>
      <c r="P1002" s="262"/>
      <c r="Q1002" s="262"/>
      <c r="R1002" s="262"/>
      <c r="S1002" s="262"/>
      <c r="T1002" s="262"/>
      <c r="U1002" s="262"/>
      <c r="V1002" s="262"/>
      <c r="W1002" s="262"/>
      <c r="X1002" s="262"/>
      <c r="Y1002" s="263"/>
    </row>
    <row r="1003" spans="1:25" x14ac:dyDescent="0.25">
      <c r="A1003" s="261"/>
      <c r="B1003" s="262"/>
      <c r="C1003" s="262"/>
      <c r="D1003" s="262"/>
      <c r="E1003" s="262"/>
      <c r="F1003" s="262"/>
      <c r="G1003" s="262"/>
      <c r="H1003" s="262"/>
      <c r="I1003" s="262"/>
      <c r="J1003" s="262"/>
      <c r="K1003" s="262"/>
      <c r="L1003" s="262"/>
      <c r="M1003" s="262"/>
      <c r="N1003" s="262"/>
      <c r="O1003" s="262"/>
      <c r="P1003" s="262"/>
      <c r="Q1003" s="262"/>
      <c r="R1003" s="262"/>
      <c r="S1003" s="262"/>
      <c r="T1003" s="262"/>
      <c r="U1003" s="262"/>
      <c r="V1003" s="262"/>
      <c r="W1003" s="262"/>
      <c r="X1003" s="262"/>
      <c r="Y1003" s="263"/>
    </row>
    <row r="1004" spans="1:25" x14ac:dyDescent="0.25">
      <c r="A1004" s="261"/>
      <c r="B1004" s="262"/>
      <c r="C1004" s="262"/>
      <c r="D1004" s="262"/>
      <c r="E1004" s="262"/>
      <c r="F1004" s="262"/>
      <c r="G1004" s="262"/>
      <c r="H1004" s="262"/>
      <c r="I1004" s="262"/>
      <c r="J1004" s="262"/>
      <c r="K1004" s="262"/>
      <c r="L1004" s="262"/>
      <c r="M1004" s="262"/>
      <c r="N1004" s="262"/>
      <c r="O1004" s="262"/>
      <c r="P1004" s="262"/>
      <c r="Q1004" s="262"/>
      <c r="R1004" s="262"/>
      <c r="S1004" s="262"/>
      <c r="T1004" s="262"/>
      <c r="U1004" s="262"/>
      <c r="V1004" s="262"/>
      <c r="W1004" s="262"/>
      <c r="X1004" s="262"/>
      <c r="Y1004" s="263"/>
    </row>
    <row r="1005" spans="1:25" x14ac:dyDescent="0.25">
      <c r="A1005" s="261"/>
      <c r="B1005" s="262"/>
      <c r="C1005" s="262"/>
      <c r="D1005" s="262"/>
      <c r="E1005" s="262"/>
      <c r="F1005" s="262"/>
      <c r="G1005" s="262"/>
      <c r="H1005" s="262"/>
      <c r="I1005" s="262"/>
      <c r="J1005" s="262"/>
      <c r="K1005" s="262"/>
      <c r="L1005" s="262"/>
      <c r="M1005" s="262"/>
      <c r="N1005" s="262"/>
      <c r="O1005" s="262"/>
      <c r="P1005" s="262"/>
      <c r="Q1005" s="262"/>
      <c r="R1005" s="262"/>
      <c r="S1005" s="262"/>
      <c r="T1005" s="262"/>
      <c r="U1005" s="262"/>
      <c r="V1005" s="262"/>
      <c r="W1005" s="262"/>
      <c r="X1005" s="262"/>
      <c r="Y1005" s="263"/>
    </row>
    <row r="1006" spans="1:25" ht="15.75" thickBot="1" x14ac:dyDescent="0.3">
      <c r="A1006" s="264"/>
      <c r="B1006" s="265"/>
      <c r="C1006" s="265"/>
      <c r="D1006" s="265"/>
      <c r="E1006" s="265"/>
      <c r="F1006" s="265"/>
      <c r="G1006" s="265"/>
      <c r="H1006" s="265"/>
      <c r="I1006" s="265"/>
      <c r="J1006" s="265"/>
      <c r="K1006" s="265"/>
      <c r="L1006" s="265"/>
      <c r="M1006" s="265"/>
      <c r="N1006" s="265"/>
      <c r="O1006" s="265"/>
      <c r="P1006" s="265"/>
      <c r="Q1006" s="265"/>
      <c r="R1006" s="265"/>
      <c r="S1006" s="265"/>
      <c r="T1006" s="265"/>
      <c r="U1006" s="265"/>
      <c r="V1006" s="265"/>
      <c r="W1006" s="265"/>
      <c r="X1006" s="265"/>
      <c r="Y1006" s="266"/>
    </row>
    <row r="1008" spans="1:25" ht="15.75" thickBot="1" x14ac:dyDescent="0.3">
      <c r="A1008" s="255" t="s">
        <v>27</v>
      </c>
      <c r="B1008" s="255"/>
      <c r="C1008" s="255"/>
      <c r="D1008" s="255"/>
    </row>
    <row r="1009" spans="1:25" x14ac:dyDescent="0.25">
      <c r="A1009" s="258"/>
      <c r="B1009" s="259"/>
      <c r="C1009" s="259"/>
      <c r="D1009" s="259"/>
      <c r="E1009" s="259"/>
      <c r="F1009" s="259"/>
      <c r="G1009" s="259"/>
      <c r="H1009" s="259"/>
      <c r="I1009" s="259"/>
      <c r="J1009" s="259"/>
      <c r="K1009" s="259"/>
      <c r="L1009" s="259"/>
      <c r="M1009" s="259"/>
      <c r="N1009" s="259"/>
      <c r="O1009" s="259"/>
      <c r="P1009" s="259"/>
      <c r="Q1009" s="259"/>
      <c r="R1009" s="259"/>
      <c r="S1009" s="259"/>
      <c r="T1009" s="259"/>
      <c r="U1009" s="259"/>
      <c r="V1009" s="259"/>
      <c r="W1009" s="259"/>
      <c r="X1009" s="259"/>
      <c r="Y1009" s="260"/>
    </row>
    <row r="1010" spans="1:25" x14ac:dyDescent="0.25">
      <c r="A1010" s="261"/>
      <c r="B1010" s="262"/>
      <c r="C1010" s="262"/>
      <c r="D1010" s="262"/>
      <c r="E1010" s="262"/>
      <c r="F1010" s="262"/>
      <c r="G1010" s="262"/>
      <c r="H1010" s="262"/>
      <c r="I1010" s="262"/>
      <c r="J1010" s="262"/>
      <c r="K1010" s="262"/>
      <c r="L1010" s="262"/>
      <c r="M1010" s="262"/>
      <c r="N1010" s="262"/>
      <c r="O1010" s="262"/>
      <c r="P1010" s="262"/>
      <c r="Q1010" s="262"/>
      <c r="R1010" s="262"/>
      <c r="S1010" s="262"/>
      <c r="T1010" s="262"/>
      <c r="U1010" s="262"/>
      <c r="V1010" s="262"/>
      <c r="W1010" s="262"/>
      <c r="X1010" s="262"/>
      <c r="Y1010" s="263"/>
    </row>
    <row r="1011" spans="1:25" x14ac:dyDescent="0.25">
      <c r="A1011" s="261"/>
      <c r="B1011" s="262"/>
      <c r="C1011" s="262"/>
      <c r="D1011" s="262"/>
      <c r="E1011" s="262"/>
      <c r="F1011" s="262"/>
      <c r="G1011" s="262"/>
      <c r="H1011" s="262"/>
      <c r="I1011" s="262"/>
      <c r="J1011" s="262"/>
      <c r="K1011" s="262"/>
      <c r="L1011" s="262"/>
      <c r="M1011" s="262"/>
      <c r="N1011" s="262"/>
      <c r="O1011" s="262"/>
      <c r="P1011" s="262"/>
      <c r="Q1011" s="262"/>
      <c r="R1011" s="262"/>
      <c r="S1011" s="262"/>
      <c r="T1011" s="262"/>
      <c r="U1011" s="262"/>
      <c r="V1011" s="262"/>
      <c r="W1011" s="262"/>
      <c r="X1011" s="262"/>
      <c r="Y1011" s="263"/>
    </row>
    <row r="1012" spans="1:25" x14ac:dyDescent="0.25">
      <c r="A1012" s="261"/>
      <c r="B1012" s="262"/>
      <c r="C1012" s="262"/>
      <c r="D1012" s="262"/>
      <c r="E1012" s="262"/>
      <c r="F1012" s="262"/>
      <c r="G1012" s="262"/>
      <c r="H1012" s="262"/>
      <c r="I1012" s="262"/>
      <c r="J1012" s="262"/>
      <c r="K1012" s="262"/>
      <c r="L1012" s="262"/>
      <c r="M1012" s="262"/>
      <c r="N1012" s="262"/>
      <c r="O1012" s="262"/>
      <c r="P1012" s="262"/>
      <c r="Q1012" s="262"/>
      <c r="R1012" s="262"/>
      <c r="S1012" s="262"/>
      <c r="T1012" s="262"/>
      <c r="U1012" s="262"/>
      <c r="V1012" s="262"/>
      <c r="W1012" s="262"/>
      <c r="X1012" s="262"/>
      <c r="Y1012" s="263"/>
    </row>
    <row r="1013" spans="1:25" x14ac:dyDescent="0.25">
      <c r="A1013" s="261"/>
      <c r="B1013" s="262"/>
      <c r="C1013" s="262"/>
      <c r="D1013" s="262"/>
      <c r="E1013" s="262"/>
      <c r="F1013" s="262"/>
      <c r="G1013" s="262"/>
      <c r="H1013" s="262"/>
      <c r="I1013" s="262"/>
      <c r="J1013" s="262"/>
      <c r="K1013" s="262"/>
      <c r="L1013" s="262"/>
      <c r="M1013" s="262"/>
      <c r="N1013" s="262"/>
      <c r="O1013" s="262"/>
      <c r="P1013" s="262"/>
      <c r="Q1013" s="262"/>
      <c r="R1013" s="262"/>
      <c r="S1013" s="262"/>
      <c r="T1013" s="262"/>
      <c r="U1013" s="262"/>
      <c r="V1013" s="262"/>
      <c r="W1013" s="262"/>
      <c r="X1013" s="262"/>
      <c r="Y1013" s="263"/>
    </row>
    <row r="1014" spans="1:25" x14ac:dyDescent="0.25">
      <c r="A1014" s="261"/>
      <c r="B1014" s="262"/>
      <c r="C1014" s="262"/>
      <c r="D1014" s="262"/>
      <c r="E1014" s="262"/>
      <c r="F1014" s="262"/>
      <c r="G1014" s="262"/>
      <c r="H1014" s="262"/>
      <c r="I1014" s="262"/>
      <c r="J1014" s="262"/>
      <c r="K1014" s="262"/>
      <c r="L1014" s="262"/>
      <c r="M1014" s="262"/>
      <c r="N1014" s="262"/>
      <c r="O1014" s="262"/>
      <c r="P1014" s="262"/>
      <c r="Q1014" s="262"/>
      <c r="R1014" s="262"/>
      <c r="S1014" s="262"/>
      <c r="T1014" s="262"/>
      <c r="U1014" s="262"/>
      <c r="V1014" s="262"/>
      <c r="W1014" s="262"/>
      <c r="X1014" s="262"/>
      <c r="Y1014" s="263"/>
    </row>
    <row r="1015" spans="1:25" ht="15.75" thickBot="1" x14ac:dyDescent="0.3">
      <c r="A1015" s="264"/>
      <c r="B1015" s="265"/>
      <c r="C1015" s="265"/>
      <c r="D1015" s="265"/>
      <c r="E1015" s="265"/>
      <c r="F1015" s="265"/>
      <c r="G1015" s="265"/>
      <c r="H1015" s="265"/>
      <c r="I1015" s="265"/>
      <c r="J1015" s="265"/>
      <c r="K1015" s="265"/>
      <c r="L1015" s="265"/>
      <c r="M1015" s="265"/>
      <c r="N1015" s="265"/>
      <c r="O1015" s="265"/>
      <c r="P1015" s="265"/>
      <c r="Q1015" s="265"/>
      <c r="R1015" s="265"/>
      <c r="S1015" s="265"/>
      <c r="T1015" s="265"/>
      <c r="U1015" s="265"/>
      <c r="V1015" s="265"/>
      <c r="W1015" s="265"/>
      <c r="X1015" s="265"/>
      <c r="Y1015" s="266"/>
    </row>
    <row r="1017" spans="1:25" ht="15.75" thickBot="1" x14ac:dyDescent="0.3">
      <c r="A1017" s="255" t="s">
        <v>28</v>
      </c>
      <c r="B1017" s="255"/>
      <c r="C1017" s="255"/>
      <c r="D1017" s="255"/>
      <c r="E1017" s="255"/>
      <c r="F1017" s="255"/>
      <c r="G1017" s="255"/>
      <c r="H1017" s="255"/>
    </row>
    <row r="1018" spans="1:25" ht="15.75" thickBot="1" x14ac:dyDescent="0.3">
      <c r="A1018" s="267"/>
      <c r="B1018" s="268"/>
      <c r="C1018" s="268"/>
      <c r="D1018" s="268"/>
      <c r="E1018" s="268"/>
      <c r="F1018" s="268"/>
      <c r="G1018" s="268"/>
      <c r="H1018" s="268"/>
      <c r="I1018" s="268"/>
      <c r="J1018" s="268"/>
      <c r="K1018" s="268"/>
      <c r="L1018" s="268"/>
      <c r="M1018" s="268"/>
      <c r="N1018" s="268"/>
      <c r="O1018" s="268"/>
      <c r="P1018" s="268"/>
      <c r="Q1018" s="268"/>
      <c r="R1018" s="268"/>
      <c r="S1018" s="268"/>
      <c r="T1018" s="268"/>
      <c r="U1018" s="268"/>
      <c r="V1018" s="268"/>
      <c r="W1018" s="268"/>
      <c r="X1018" s="268"/>
      <c r="Y1018" s="269"/>
    </row>
    <row r="1020" spans="1:25" ht="15.75" thickBot="1" x14ac:dyDescent="0.3">
      <c r="A1020" s="255" t="s">
        <v>29</v>
      </c>
      <c r="B1020" s="255"/>
      <c r="C1020" s="255"/>
      <c r="E1020" s="255" t="s">
        <v>30</v>
      </c>
      <c r="F1020" s="255"/>
      <c r="G1020" s="255"/>
    </row>
    <row r="1021" spans="1:25" ht="15.75" thickBot="1" x14ac:dyDescent="0.3">
      <c r="A1021" s="256"/>
      <c r="B1021" s="257"/>
      <c r="E1021" s="256"/>
      <c r="F1021" s="257"/>
    </row>
    <row r="1023" spans="1:25" s="11" customFormat="1" x14ac:dyDescent="0.25"/>
    <row r="1025" spans="1:25" ht="19.5" thickBot="1" x14ac:dyDescent="0.35">
      <c r="A1025" s="270" t="s">
        <v>61</v>
      </c>
      <c r="B1025" s="270"/>
      <c r="C1025" s="270"/>
      <c r="D1025" s="270"/>
      <c r="E1025" s="270"/>
      <c r="F1025" s="270"/>
    </row>
    <row r="1026" spans="1:25" x14ac:dyDescent="0.25">
      <c r="A1026" s="258"/>
      <c r="B1026" s="259"/>
      <c r="C1026" s="259"/>
      <c r="D1026" s="259"/>
      <c r="E1026" s="259"/>
      <c r="F1026" s="259"/>
      <c r="G1026" s="259"/>
      <c r="H1026" s="259"/>
      <c r="I1026" s="259"/>
      <c r="J1026" s="259"/>
      <c r="K1026" s="259"/>
      <c r="L1026" s="259"/>
      <c r="M1026" s="259"/>
      <c r="N1026" s="259"/>
      <c r="O1026" s="259"/>
      <c r="P1026" s="259"/>
      <c r="Q1026" s="259"/>
      <c r="R1026" s="259"/>
      <c r="S1026" s="259"/>
      <c r="T1026" s="259"/>
      <c r="U1026" s="259"/>
      <c r="V1026" s="259"/>
      <c r="W1026" s="259"/>
      <c r="X1026" s="259"/>
      <c r="Y1026" s="260"/>
    </row>
    <row r="1027" spans="1:25" x14ac:dyDescent="0.25">
      <c r="A1027" s="261"/>
      <c r="B1027" s="262"/>
      <c r="C1027" s="262"/>
      <c r="D1027" s="262"/>
      <c r="E1027" s="262"/>
      <c r="F1027" s="262"/>
      <c r="G1027" s="262"/>
      <c r="H1027" s="262"/>
      <c r="I1027" s="262"/>
      <c r="J1027" s="262"/>
      <c r="K1027" s="262"/>
      <c r="L1027" s="262"/>
      <c r="M1027" s="262"/>
      <c r="N1027" s="262"/>
      <c r="O1027" s="262"/>
      <c r="P1027" s="262"/>
      <c r="Q1027" s="262"/>
      <c r="R1027" s="262"/>
      <c r="S1027" s="262"/>
      <c r="T1027" s="262"/>
      <c r="U1027" s="262"/>
      <c r="V1027" s="262"/>
      <c r="W1027" s="262"/>
      <c r="X1027" s="262"/>
      <c r="Y1027" s="263"/>
    </row>
    <row r="1028" spans="1:25" x14ac:dyDescent="0.25">
      <c r="A1028" s="261"/>
      <c r="B1028" s="262"/>
      <c r="C1028" s="262"/>
      <c r="D1028" s="262"/>
      <c r="E1028" s="262"/>
      <c r="F1028" s="262"/>
      <c r="G1028" s="262"/>
      <c r="H1028" s="262"/>
      <c r="I1028" s="262"/>
      <c r="J1028" s="262"/>
      <c r="K1028" s="262"/>
      <c r="L1028" s="262"/>
      <c r="M1028" s="262"/>
      <c r="N1028" s="262"/>
      <c r="O1028" s="262"/>
      <c r="P1028" s="262"/>
      <c r="Q1028" s="262"/>
      <c r="R1028" s="262"/>
      <c r="S1028" s="262"/>
      <c r="T1028" s="262"/>
      <c r="U1028" s="262"/>
      <c r="V1028" s="262"/>
      <c r="W1028" s="262"/>
      <c r="X1028" s="262"/>
      <c r="Y1028" s="263"/>
    </row>
    <row r="1029" spans="1:25" x14ac:dyDescent="0.25">
      <c r="A1029" s="261"/>
      <c r="B1029" s="262"/>
      <c r="C1029" s="262"/>
      <c r="D1029" s="262"/>
      <c r="E1029" s="262"/>
      <c r="F1029" s="262"/>
      <c r="G1029" s="262"/>
      <c r="H1029" s="262"/>
      <c r="I1029" s="262"/>
      <c r="J1029" s="262"/>
      <c r="K1029" s="262"/>
      <c r="L1029" s="262"/>
      <c r="M1029" s="262"/>
      <c r="N1029" s="262"/>
      <c r="O1029" s="262"/>
      <c r="P1029" s="262"/>
      <c r="Q1029" s="262"/>
      <c r="R1029" s="262"/>
      <c r="S1029" s="262"/>
      <c r="T1029" s="262"/>
      <c r="U1029" s="262"/>
      <c r="V1029" s="262"/>
      <c r="W1029" s="262"/>
      <c r="X1029" s="262"/>
      <c r="Y1029" s="263"/>
    </row>
    <row r="1030" spans="1:25" x14ac:dyDescent="0.25">
      <c r="A1030" s="261"/>
      <c r="B1030" s="262"/>
      <c r="C1030" s="262"/>
      <c r="D1030" s="262"/>
      <c r="E1030" s="262"/>
      <c r="F1030" s="262"/>
      <c r="G1030" s="262"/>
      <c r="H1030" s="262"/>
      <c r="I1030" s="262"/>
      <c r="J1030" s="262"/>
      <c r="K1030" s="262"/>
      <c r="L1030" s="262"/>
      <c r="M1030" s="262"/>
      <c r="N1030" s="262"/>
      <c r="O1030" s="262"/>
      <c r="P1030" s="262"/>
      <c r="Q1030" s="262"/>
      <c r="R1030" s="262"/>
      <c r="S1030" s="262"/>
      <c r="T1030" s="262"/>
      <c r="U1030" s="262"/>
      <c r="V1030" s="262"/>
      <c r="W1030" s="262"/>
      <c r="X1030" s="262"/>
      <c r="Y1030" s="263"/>
    </row>
    <row r="1031" spans="1:25" x14ac:dyDescent="0.25">
      <c r="A1031" s="261"/>
      <c r="B1031" s="262"/>
      <c r="C1031" s="262"/>
      <c r="D1031" s="262"/>
      <c r="E1031" s="262"/>
      <c r="F1031" s="262"/>
      <c r="G1031" s="262"/>
      <c r="H1031" s="262"/>
      <c r="I1031" s="262"/>
      <c r="J1031" s="262"/>
      <c r="K1031" s="262"/>
      <c r="L1031" s="262"/>
      <c r="M1031" s="262"/>
      <c r="N1031" s="262"/>
      <c r="O1031" s="262"/>
      <c r="P1031" s="262"/>
      <c r="Q1031" s="262"/>
      <c r="R1031" s="262"/>
      <c r="S1031" s="262"/>
      <c r="T1031" s="262"/>
      <c r="U1031" s="262"/>
      <c r="V1031" s="262"/>
      <c r="W1031" s="262"/>
      <c r="X1031" s="262"/>
      <c r="Y1031" s="263"/>
    </row>
    <row r="1032" spans="1:25" x14ac:dyDescent="0.25">
      <c r="A1032" s="261"/>
      <c r="B1032" s="262"/>
      <c r="C1032" s="262"/>
      <c r="D1032" s="262"/>
      <c r="E1032" s="262"/>
      <c r="F1032" s="262"/>
      <c r="G1032" s="262"/>
      <c r="H1032" s="262"/>
      <c r="I1032" s="262"/>
      <c r="J1032" s="262"/>
      <c r="K1032" s="262"/>
      <c r="L1032" s="262"/>
      <c r="M1032" s="262"/>
      <c r="N1032" s="262"/>
      <c r="O1032" s="262"/>
      <c r="P1032" s="262"/>
      <c r="Q1032" s="262"/>
      <c r="R1032" s="262"/>
      <c r="S1032" s="262"/>
      <c r="T1032" s="262"/>
      <c r="U1032" s="262"/>
      <c r="V1032" s="262"/>
      <c r="W1032" s="262"/>
      <c r="X1032" s="262"/>
      <c r="Y1032" s="263"/>
    </row>
    <row r="1033" spans="1:25" x14ac:dyDescent="0.25">
      <c r="A1033" s="261"/>
      <c r="B1033" s="262"/>
      <c r="C1033" s="262"/>
      <c r="D1033" s="262"/>
      <c r="E1033" s="262"/>
      <c r="F1033" s="262"/>
      <c r="G1033" s="262"/>
      <c r="H1033" s="262"/>
      <c r="I1033" s="262"/>
      <c r="J1033" s="262"/>
      <c r="K1033" s="262"/>
      <c r="L1033" s="262"/>
      <c r="M1033" s="262"/>
      <c r="N1033" s="262"/>
      <c r="O1033" s="262"/>
      <c r="P1033" s="262"/>
      <c r="Q1033" s="262"/>
      <c r="R1033" s="262"/>
      <c r="S1033" s="262"/>
      <c r="T1033" s="262"/>
      <c r="U1033" s="262"/>
      <c r="V1033" s="262"/>
      <c r="W1033" s="262"/>
      <c r="X1033" s="262"/>
      <c r="Y1033" s="263"/>
    </row>
    <row r="1034" spans="1:25" x14ac:dyDescent="0.25">
      <c r="A1034" s="261"/>
      <c r="B1034" s="262"/>
      <c r="C1034" s="262"/>
      <c r="D1034" s="262"/>
      <c r="E1034" s="262"/>
      <c r="F1034" s="262"/>
      <c r="G1034" s="262"/>
      <c r="H1034" s="262"/>
      <c r="I1034" s="262"/>
      <c r="J1034" s="262"/>
      <c r="K1034" s="262"/>
      <c r="L1034" s="262"/>
      <c r="M1034" s="262"/>
      <c r="N1034" s="262"/>
      <c r="O1034" s="262"/>
      <c r="P1034" s="262"/>
      <c r="Q1034" s="262"/>
      <c r="R1034" s="262"/>
      <c r="S1034" s="262"/>
      <c r="T1034" s="262"/>
      <c r="U1034" s="262"/>
      <c r="V1034" s="262"/>
      <c r="W1034" s="262"/>
      <c r="X1034" s="262"/>
      <c r="Y1034" s="263"/>
    </row>
    <row r="1035" spans="1:25" x14ac:dyDescent="0.25">
      <c r="A1035" s="261"/>
      <c r="B1035" s="262"/>
      <c r="C1035" s="262"/>
      <c r="D1035" s="262"/>
      <c r="E1035" s="262"/>
      <c r="F1035" s="262"/>
      <c r="G1035" s="262"/>
      <c r="H1035" s="262"/>
      <c r="I1035" s="262"/>
      <c r="J1035" s="262"/>
      <c r="K1035" s="262"/>
      <c r="L1035" s="262"/>
      <c r="M1035" s="262"/>
      <c r="N1035" s="262"/>
      <c r="O1035" s="262"/>
      <c r="P1035" s="262"/>
      <c r="Q1035" s="262"/>
      <c r="R1035" s="262"/>
      <c r="S1035" s="262"/>
      <c r="T1035" s="262"/>
      <c r="U1035" s="262"/>
      <c r="V1035" s="262"/>
      <c r="W1035" s="262"/>
      <c r="X1035" s="262"/>
      <c r="Y1035" s="263"/>
    </row>
    <row r="1036" spans="1:25" x14ac:dyDescent="0.25">
      <c r="A1036" s="261"/>
      <c r="B1036" s="262"/>
      <c r="C1036" s="262"/>
      <c r="D1036" s="262"/>
      <c r="E1036" s="262"/>
      <c r="F1036" s="262"/>
      <c r="G1036" s="262"/>
      <c r="H1036" s="262"/>
      <c r="I1036" s="262"/>
      <c r="J1036" s="262"/>
      <c r="K1036" s="262"/>
      <c r="L1036" s="262"/>
      <c r="M1036" s="262"/>
      <c r="N1036" s="262"/>
      <c r="O1036" s="262"/>
      <c r="P1036" s="262"/>
      <c r="Q1036" s="262"/>
      <c r="R1036" s="262"/>
      <c r="S1036" s="262"/>
      <c r="T1036" s="262"/>
      <c r="U1036" s="262"/>
      <c r="V1036" s="262"/>
      <c r="W1036" s="262"/>
      <c r="X1036" s="262"/>
      <c r="Y1036" s="263"/>
    </row>
    <row r="1037" spans="1:25" x14ac:dyDescent="0.25">
      <c r="A1037" s="261"/>
      <c r="B1037" s="262"/>
      <c r="C1037" s="262"/>
      <c r="D1037" s="262"/>
      <c r="E1037" s="262"/>
      <c r="F1037" s="262"/>
      <c r="G1037" s="262"/>
      <c r="H1037" s="262"/>
      <c r="I1037" s="262"/>
      <c r="J1037" s="262"/>
      <c r="K1037" s="262"/>
      <c r="L1037" s="262"/>
      <c r="M1037" s="262"/>
      <c r="N1037" s="262"/>
      <c r="O1037" s="262"/>
      <c r="P1037" s="262"/>
      <c r="Q1037" s="262"/>
      <c r="R1037" s="262"/>
      <c r="S1037" s="262"/>
      <c r="T1037" s="262"/>
      <c r="U1037" s="262"/>
      <c r="V1037" s="262"/>
      <c r="W1037" s="262"/>
      <c r="X1037" s="262"/>
      <c r="Y1037" s="263"/>
    </row>
    <row r="1038" spans="1:25" x14ac:dyDescent="0.25">
      <c r="A1038" s="261"/>
      <c r="B1038" s="262"/>
      <c r="C1038" s="262"/>
      <c r="D1038" s="262"/>
      <c r="E1038" s="262"/>
      <c r="F1038" s="262"/>
      <c r="G1038" s="262"/>
      <c r="H1038" s="262"/>
      <c r="I1038" s="262"/>
      <c r="J1038" s="262"/>
      <c r="K1038" s="262"/>
      <c r="L1038" s="262"/>
      <c r="M1038" s="262"/>
      <c r="N1038" s="262"/>
      <c r="O1038" s="262"/>
      <c r="P1038" s="262"/>
      <c r="Q1038" s="262"/>
      <c r="R1038" s="262"/>
      <c r="S1038" s="262"/>
      <c r="T1038" s="262"/>
      <c r="U1038" s="262"/>
      <c r="V1038" s="262"/>
      <c r="W1038" s="262"/>
      <c r="X1038" s="262"/>
      <c r="Y1038" s="263"/>
    </row>
    <row r="1039" spans="1:25" ht="15.75" thickBot="1" x14ac:dyDescent="0.3">
      <c r="A1039" s="264"/>
      <c r="B1039" s="265"/>
      <c r="C1039" s="265"/>
      <c r="D1039" s="265"/>
      <c r="E1039" s="265"/>
      <c r="F1039" s="265"/>
      <c r="G1039" s="265"/>
      <c r="H1039" s="265"/>
      <c r="I1039" s="265"/>
      <c r="J1039" s="265"/>
      <c r="K1039" s="265"/>
      <c r="L1039" s="265"/>
      <c r="M1039" s="265"/>
      <c r="N1039" s="265"/>
      <c r="O1039" s="265"/>
      <c r="P1039" s="265"/>
      <c r="Q1039" s="265"/>
      <c r="R1039" s="265"/>
      <c r="S1039" s="265"/>
      <c r="T1039" s="265"/>
      <c r="U1039" s="265"/>
      <c r="V1039" s="265"/>
      <c r="W1039" s="265"/>
      <c r="X1039" s="265"/>
      <c r="Y1039" s="266"/>
    </row>
    <row r="1041" spans="1:25" ht="15.75" thickBot="1" x14ac:dyDescent="0.3">
      <c r="A1041" s="255" t="s">
        <v>27</v>
      </c>
      <c r="B1041" s="255"/>
      <c r="C1041" s="255"/>
      <c r="D1041" s="255"/>
    </row>
    <row r="1042" spans="1:25" x14ac:dyDescent="0.25">
      <c r="A1042" s="258"/>
      <c r="B1042" s="259"/>
      <c r="C1042" s="259"/>
      <c r="D1042" s="259"/>
      <c r="E1042" s="259"/>
      <c r="F1042" s="259"/>
      <c r="G1042" s="259"/>
      <c r="H1042" s="259"/>
      <c r="I1042" s="259"/>
      <c r="J1042" s="259"/>
      <c r="K1042" s="259"/>
      <c r="L1042" s="259"/>
      <c r="M1042" s="259"/>
      <c r="N1042" s="259"/>
      <c r="O1042" s="259"/>
      <c r="P1042" s="259"/>
      <c r="Q1042" s="259"/>
      <c r="R1042" s="259"/>
      <c r="S1042" s="259"/>
      <c r="T1042" s="259"/>
      <c r="U1042" s="259"/>
      <c r="V1042" s="259"/>
      <c r="W1042" s="259"/>
      <c r="X1042" s="259"/>
      <c r="Y1042" s="260"/>
    </row>
    <row r="1043" spans="1:25" x14ac:dyDescent="0.25">
      <c r="A1043" s="261"/>
      <c r="B1043" s="262"/>
      <c r="C1043" s="262"/>
      <c r="D1043" s="262"/>
      <c r="E1043" s="262"/>
      <c r="F1043" s="262"/>
      <c r="G1043" s="262"/>
      <c r="H1043" s="262"/>
      <c r="I1043" s="262"/>
      <c r="J1043" s="262"/>
      <c r="K1043" s="262"/>
      <c r="L1043" s="262"/>
      <c r="M1043" s="262"/>
      <c r="N1043" s="262"/>
      <c r="O1043" s="262"/>
      <c r="P1043" s="262"/>
      <c r="Q1043" s="262"/>
      <c r="R1043" s="262"/>
      <c r="S1043" s="262"/>
      <c r="T1043" s="262"/>
      <c r="U1043" s="262"/>
      <c r="V1043" s="262"/>
      <c r="W1043" s="262"/>
      <c r="X1043" s="262"/>
      <c r="Y1043" s="263"/>
    </row>
    <row r="1044" spans="1:25" x14ac:dyDescent="0.25">
      <c r="A1044" s="261"/>
      <c r="B1044" s="262"/>
      <c r="C1044" s="262"/>
      <c r="D1044" s="262"/>
      <c r="E1044" s="262"/>
      <c r="F1044" s="262"/>
      <c r="G1044" s="262"/>
      <c r="H1044" s="262"/>
      <c r="I1044" s="262"/>
      <c r="J1044" s="262"/>
      <c r="K1044" s="262"/>
      <c r="L1044" s="262"/>
      <c r="M1044" s="262"/>
      <c r="N1044" s="262"/>
      <c r="O1044" s="262"/>
      <c r="P1044" s="262"/>
      <c r="Q1044" s="262"/>
      <c r="R1044" s="262"/>
      <c r="S1044" s="262"/>
      <c r="T1044" s="262"/>
      <c r="U1044" s="262"/>
      <c r="V1044" s="262"/>
      <c r="W1044" s="262"/>
      <c r="X1044" s="262"/>
      <c r="Y1044" s="263"/>
    </row>
    <row r="1045" spans="1:25" x14ac:dyDescent="0.25">
      <c r="A1045" s="261"/>
      <c r="B1045" s="262"/>
      <c r="C1045" s="262"/>
      <c r="D1045" s="262"/>
      <c r="E1045" s="262"/>
      <c r="F1045" s="262"/>
      <c r="G1045" s="262"/>
      <c r="H1045" s="262"/>
      <c r="I1045" s="262"/>
      <c r="J1045" s="262"/>
      <c r="K1045" s="262"/>
      <c r="L1045" s="262"/>
      <c r="M1045" s="262"/>
      <c r="N1045" s="262"/>
      <c r="O1045" s="262"/>
      <c r="P1045" s="262"/>
      <c r="Q1045" s="262"/>
      <c r="R1045" s="262"/>
      <c r="S1045" s="262"/>
      <c r="T1045" s="262"/>
      <c r="U1045" s="262"/>
      <c r="V1045" s="262"/>
      <c r="W1045" s="262"/>
      <c r="X1045" s="262"/>
      <c r="Y1045" s="263"/>
    </row>
    <row r="1046" spans="1:25" x14ac:dyDescent="0.25">
      <c r="A1046" s="261"/>
      <c r="B1046" s="262"/>
      <c r="C1046" s="262"/>
      <c r="D1046" s="262"/>
      <c r="E1046" s="262"/>
      <c r="F1046" s="262"/>
      <c r="G1046" s="262"/>
      <c r="H1046" s="262"/>
      <c r="I1046" s="262"/>
      <c r="J1046" s="262"/>
      <c r="K1046" s="262"/>
      <c r="L1046" s="262"/>
      <c r="M1046" s="262"/>
      <c r="N1046" s="262"/>
      <c r="O1046" s="262"/>
      <c r="P1046" s="262"/>
      <c r="Q1046" s="262"/>
      <c r="R1046" s="262"/>
      <c r="S1046" s="262"/>
      <c r="T1046" s="262"/>
      <c r="U1046" s="262"/>
      <c r="V1046" s="262"/>
      <c r="W1046" s="262"/>
      <c r="X1046" s="262"/>
      <c r="Y1046" s="263"/>
    </row>
    <row r="1047" spans="1:25" x14ac:dyDescent="0.25">
      <c r="A1047" s="261"/>
      <c r="B1047" s="262"/>
      <c r="C1047" s="262"/>
      <c r="D1047" s="262"/>
      <c r="E1047" s="262"/>
      <c r="F1047" s="262"/>
      <c r="G1047" s="262"/>
      <c r="H1047" s="262"/>
      <c r="I1047" s="262"/>
      <c r="J1047" s="262"/>
      <c r="K1047" s="262"/>
      <c r="L1047" s="262"/>
      <c r="M1047" s="262"/>
      <c r="N1047" s="262"/>
      <c r="O1047" s="262"/>
      <c r="P1047" s="262"/>
      <c r="Q1047" s="262"/>
      <c r="R1047" s="262"/>
      <c r="S1047" s="262"/>
      <c r="T1047" s="262"/>
      <c r="U1047" s="262"/>
      <c r="V1047" s="262"/>
      <c r="W1047" s="262"/>
      <c r="X1047" s="262"/>
      <c r="Y1047" s="263"/>
    </row>
    <row r="1048" spans="1:25" ht="15.75" thickBot="1" x14ac:dyDescent="0.3">
      <c r="A1048" s="264"/>
      <c r="B1048" s="265"/>
      <c r="C1048" s="265"/>
      <c r="D1048" s="265"/>
      <c r="E1048" s="265"/>
      <c r="F1048" s="265"/>
      <c r="G1048" s="265"/>
      <c r="H1048" s="265"/>
      <c r="I1048" s="265"/>
      <c r="J1048" s="265"/>
      <c r="K1048" s="265"/>
      <c r="L1048" s="265"/>
      <c r="M1048" s="265"/>
      <c r="N1048" s="265"/>
      <c r="O1048" s="265"/>
      <c r="P1048" s="265"/>
      <c r="Q1048" s="265"/>
      <c r="R1048" s="265"/>
      <c r="S1048" s="265"/>
      <c r="T1048" s="265"/>
      <c r="U1048" s="265"/>
      <c r="V1048" s="265"/>
      <c r="W1048" s="265"/>
      <c r="X1048" s="265"/>
      <c r="Y1048" s="266"/>
    </row>
    <row r="1050" spans="1:25" ht="15.75" thickBot="1" x14ac:dyDescent="0.3">
      <c r="A1050" s="255" t="s">
        <v>28</v>
      </c>
      <c r="B1050" s="255"/>
      <c r="C1050" s="255"/>
      <c r="D1050" s="255"/>
      <c r="E1050" s="255"/>
      <c r="F1050" s="255"/>
      <c r="G1050" s="255"/>
      <c r="H1050" s="255"/>
    </row>
    <row r="1051" spans="1:25" ht="15.75" thickBot="1" x14ac:dyDescent="0.3">
      <c r="A1051" s="267"/>
      <c r="B1051" s="268"/>
      <c r="C1051" s="268"/>
      <c r="D1051" s="268"/>
      <c r="E1051" s="268"/>
      <c r="F1051" s="268"/>
      <c r="G1051" s="268"/>
      <c r="H1051" s="268"/>
      <c r="I1051" s="268"/>
      <c r="J1051" s="268"/>
      <c r="K1051" s="268"/>
      <c r="L1051" s="268"/>
      <c r="M1051" s="268"/>
      <c r="N1051" s="268"/>
      <c r="O1051" s="268"/>
      <c r="P1051" s="268"/>
      <c r="Q1051" s="268"/>
      <c r="R1051" s="268"/>
      <c r="S1051" s="268"/>
      <c r="T1051" s="268"/>
      <c r="U1051" s="268"/>
      <c r="V1051" s="268"/>
      <c r="W1051" s="268"/>
      <c r="X1051" s="268"/>
      <c r="Y1051" s="269"/>
    </row>
    <row r="1053" spans="1:25" ht="15.75" thickBot="1" x14ac:dyDescent="0.3">
      <c r="A1053" s="255" t="s">
        <v>29</v>
      </c>
      <c r="B1053" s="255"/>
      <c r="C1053" s="255"/>
      <c r="E1053" s="255" t="s">
        <v>30</v>
      </c>
      <c r="F1053" s="255"/>
      <c r="G1053" s="255"/>
    </row>
    <row r="1054" spans="1:25" ht="15.75" thickBot="1" x14ac:dyDescent="0.3">
      <c r="A1054" s="256"/>
      <c r="B1054" s="257"/>
      <c r="E1054" s="256"/>
      <c r="F1054" s="257"/>
    </row>
    <row r="1056" spans="1:25" s="11" customFormat="1" x14ac:dyDescent="0.25"/>
    <row r="1058" spans="1:25" ht="19.5" thickBot="1" x14ac:dyDescent="0.35">
      <c r="A1058" s="270" t="s">
        <v>62</v>
      </c>
      <c r="B1058" s="270"/>
      <c r="C1058" s="270"/>
      <c r="D1058" s="270"/>
      <c r="E1058" s="270"/>
      <c r="F1058" s="270"/>
    </row>
    <row r="1059" spans="1:25" x14ac:dyDescent="0.25">
      <c r="A1059" s="258"/>
      <c r="B1059" s="259"/>
      <c r="C1059" s="259"/>
      <c r="D1059" s="259"/>
      <c r="E1059" s="259"/>
      <c r="F1059" s="259"/>
      <c r="G1059" s="259"/>
      <c r="H1059" s="259"/>
      <c r="I1059" s="259"/>
      <c r="J1059" s="259"/>
      <c r="K1059" s="259"/>
      <c r="L1059" s="259"/>
      <c r="M1059" s="259"/>
      <c r="N1059" s="259"/>
      <c r="O1059" s="259"/>
      <c r="P1059" s="259"/>
      <c r="Q1059" s="259"/>
      <c r="R1059" s="259"/>
      <c r="S1059" s="259"/>
      <c r="T1059" s="259"/>
      <c r="U1059" s="259"/>
      <c r="V1059" s="259"/>
      <c r="W1059" s="259"/>
      <c r="X1059" s="259"/>
      <c r="Y1059" s="260"/>
    </row>
    <row r="1060" spans="1:25" x14ac:dyDescent="0.25">
      <c r="A1060" s="261"/>
      <c r="B1060" s="262"/>
      <c r="C1060" s="262"/>
      <c r="D1060" s="262"/>
      <c r="E1060" s="262"/>
      <c r="F1060" s="262"/>
      <c r="G1060" s="262"/>
      <c r="H1060" s="262"/>
      <c r="I1060" s="262"/>
      <c r="J1060" s="262"/>
      <c r="K1060" s="262"/>
      <c r="L1060" s="262"/>
      <c r="M1060" s="262"/>
      <c r="N1060" s="262"/>
      <c r="O1060" s="262"/>
      <c r="P1060" s="262"/>
      <c r="Q1060" s="262"/>
      <c r="R1060" s="262"/>
      <c r="S1060" s="262"/>
      <c r="T1060" s="262"/>
      <c r="U1060" s="262"/>
      <c r="V1060" s="262"/>
      <c r="W1060" s="262"/>
      <c r="X1060" s="262"/>
      <c r="Y1060" s="263"/>
    </row>
    <row r="1061" spans="1:25" x14ac:dyDescent="0.25">
      <c r="A1061" s="261"/>
      <c r="B1061" s="262"/>
      <c r="C1061" s="262"/>
      <c r="D1061" s="262"/>
      <c r="E1061" s="262"/>
      <c r="F1061" s="262"/>
      <c r="G1061" s="262"/>
      <c r="H1061" s="262"/>
      <c r="I1061" s="262"/>
      <c r="J1061" s="262"/>
      <c r="K1061" s="262"/>
      <c r="L1061" s="262"/>
      <c r="M1061" s="262"/>
      <c r="N1061" s="262"/>
      <c r="O1061" s="262"/>
      <c r="P1061" s="262"/>
      <c r="Q1061" s="262"/>
      <c r="R1061" s="262"/>
      <c r="S1061" s="262"/>
      <c r="T1061" s="262"/>
      <c r="U1061" s="262"/>
      <c r="V1061" s="262"/>
      <c r="W1061" s="262"/>
      <c r="X1061" s="262"/>
      <c r="Y1061" s="263"/>
    </row>
    <row r="1062" spans="1:25" x14ac:dyDescent="0.25">
      <c r="A1062" s="261"/>
      <c r="B1062" s="262"/>
      <c r="C1062" s="262"/>
      <c r="D1062" s="262"/>
      <c r="E1062" s="262"/>
      <c r="F1062" s="262"/>
      <c r="G1062" s="262"/>
      <c r="H1062" s="262"/>
      <c r="I1062" s="262"/>
      <c r="J1062" s="262"/>
      <c r="K1062" s="262"/>
      <c r="L1062" s="262"/>
      <c r="M1062" s="262"/>
      <c r="N1062" s="262"/>
      <c r="O1062" s="262"/>
      <c r="P1062" s="262"/>
      <c r="Q1062" s="262"/>
      <c r="R1062" s="262"/>
      <c r="S1062" s="262"/>
      <c r="T1062" s="262"/>
      <c r="U1062" s="262"/>
      <c r="V1062" s="262"/>
      <c r="W1062" s="262"/>
      <c r="X1062" s="262"/>
      <c r="Y1062" s="263"/>
    </row>
    <row r="1063" spans="1:25" x14ac:dyDescent="0.25">
      <c r="A1063" s="261"/>
      <c r="B1063" s="262"/>
      <c r="C1063" s="262"/>
      <c r="D1063" s="262"/>
      <c r="E1063" s="262"/>
      <c r="F1063" s="262"/>
      <c r="G1063" s="262"/>
      <c r="H1063" s="262"/>
      <c r="I1063" s="262"/>
      <c r="J1063" s="262"/>
      <c r="K1063" s="262"/>
      <c r="L1063" s="262"/>
      <c r="M1063" s="262"/>
      <c r="N1063" s="262"/>
      <c r="O1063" s="262"/>
      <c r="P1063" s="262"/>
      <c r="Q1063" s="262"/>
      <c r="R1063" s="262"/>
      <c r="S1063" s="262"/>
      <c r="T1063" s="262"/>
      <c r="U1063" s="262"/>
      <c r="V1063" s="262"/>
      <c r="W1063" s="262"/>
      <c r="X1063" s="262"/>
      <c r="Y1063" s="263"/>
    </row>
    <row r="1064" spans="1:25" x14ac:dyDescent="0.25">
      <c r="A1064" s="261"/>
      <c r="B1064" s="262"/>
      <c r="C1064" s="262"/>
      <c r="D1064" s="262"/>
      <c r="E1064" s="262"/>
      <c r="F1064" s="262"/>
      <c r="G1064" s="262"/>
      <c r="H1064" s="262"/>
      <c r="I1064" s="262"/>
      <c r="J1064" s="262"/>
      <c r="K1064" s="262"/>
      <c r="L1064" s="262"/>
      <c r="M1064" s="262"/>
      <c r="N1064" s="262"/>
      <c r="O1064" s="262"/>
      <c r="P1064" s="262"/>
      <c r="Q1064" s="262"/>
      <c r="R1064" s="262"/>
      <c r="S1064" s="262"/>
      <c r="T1064" s="262"/>
      <c r="U1064" s="262"/>
      <c r="V1064" s="262"/>
      <c r="W1064" s="262"/>
      <c r="X1064" s="262"/>
      <c r="Y1064" s="263"/>
    </row>
    <row r="1065" spans="1:25" x14ac:dyDescent="0.25">
      <c r="A1065" s="261"/>
      <c r="B1065" s="262"/>
      <c r="C1065" s="262"/>
      <c r="D1065" s="262"/>
      <c r="E1065" s="262"/>
      <c r="F1065" s="262"/>
      <c r="G1065" s="262"/>
      <c r="H1065" s="262"/>
      <c r="I1065" s="262"/>
      <c r="J1065" s="262"/>
      <c r="K1065" s="262"/>
      <c r="L1065" s="262"/>
      <c r="M1065" s="262"/>
      <c r="N1065" s="262"/>
      <c r="O1065" s="262"/>
      <c r="P1065" s="262"/>
      <c r="Q1065" s="262"/>
      <c r="R1065" s="262"/>
      <c r="S1065" s="262"/>
      <c r="T1065" s="262"/>
      <c r="U1065" s="262"/>
      <c r="V1065" s="262"/>
      <c r="W1065" s="262"/>
      <c r="X1065" s="262"/>
      <c r="Y1065" s="263"/>
    </row>
    <row r="1066" spans="1:25" x14ac:dyDescent="0.25">
      <c r="A1066" s="261"/>
      <c r="B1066" s="262"/>
      <c r="C1066" s="262"/>
      <c r="D1066" s="262"/>
      <c r="E1066" s="262"/>
      <c r="F1066" s="262"/>
      <c r="G1066" s="262"/>
      <c r="H1066" s="262"/>
      <c r="I1066" s="262"/>
      <c r="J1066" s="262"/>
      <c r="K1066" s="262"/>
      <c r="L1066" s="262"/>
      <c r="M1066" s="262"/>
      <c r="N1066" s="262"/>
      <c r="O1066" s="262"/>
      <c r="P1066" s="262"/>
      <c r="Q1066" s="262"/>
      <c r="R1066" s="262"/>
      <c r="S1066" s="262"/>
      <c r="T1066" s="262"/>
      <c r="U1066" s="262"/>
      <c r="V1066" s="262"/>
      <c r="W1066" s="262"/>
      <c r="X1066" s="262"/>
      <c r="Y1066" s="263"/>
    </row>
    <row r="1067" spans="1:25" x14ac:dyDescent="0.25">
      <c r="A1067" s="261"/>
      <c r="B1067" s="262"/>
      <c r="C1067" s="262"/>
      <c r="D1067" s="262"/>
      <c r="E1067" s="262"/>
      <c r="F1067" s="262"/>
      <c r="G1067" s="262"/>
      <c r="H1067" s="262"/>
      <c r="I1067" s="262"/>
      <c r="J1067" s="262"/>
      <c r="K1067" s="262"/>
      <c r="L1067" s="262"/>
      <c r="M1067" s="262"/>
      <c r="N1067" s="262"/>
      <c r="O1067" s="262"/>
      <c r="P1067" s="262"/>
      <c r="Q1067" s="262"/>
      <c r="R1067" s="262"/>
      <c r="S1067" s="262"/>
      <c r="T1067" s="262"/>
      <c r="U1067" s="262"/>
      <c r="V1067" s="262"/>
      <c r="W1067" s="262"/>
      <c r="X1067" s="262"/>
      <c r="Y1067" s="263"/>
    </row>
    <row r="1068" spans="1:25" x14ac:dyDescent="0.25">
      <c r="A1068" s="261"/>
      <c r="B1068" s="262"/>
      <c r="C1068" s="262"/>
      <c r="D1068" s="262"/>
      <c r="E1068" s="262"/>
      <c r="F1068" s="262"/>
      <c r="G1068" s="262"/>
      <c r="H1068" s="262"/>
      <c r="I1068" s="262"/>
      <c r="J1068" s="262"/>
      <c r="K1068" s="262"/>
      <c r="L1068" s="262"/>
      <c r="M1068" s="262"/>
      <c r="N1068" s="262"/>
      <c r="O1068" s="262"/>
      <c r="P1068" s="262"/>
      <c r="Q1068" s="262"/>
      <c r="R1068" s="262"/>
      <c r="S1068" s="262"/>
      <c r="T1068" s="262"/>
      <c r="U1068" s="262"/>
      <c r="V1068" s="262"/>
      <c r="W1068" s="262"/>
      <c r="X1068" s="262"/>
      <c r="Y1068" s="263"/>
    </row>
    <row r="1069" spans="1:25" x14ac:dyDescent="0.25">
      <c r="A1069" s="261"/>
      <c r="B1069" s="262"/>
      <c r="C1069" s="262"/>
      <c r="D1069" s="262"/>
      <c r="E1069" s="262"/>
      <c r="F1069" s="262"/>
      <c r="G1069" s="262"/>
      <c r="H1069" s="262"/>
      <c r="I1069" s="262"/>
      <c r="J1069" s="262"/>
      <c r="K1069" s="262"/>
      <c r="L1069" s="262"/>
      <c r="M1069" s="262"/>
      <c r="N1069" s="262"/>
      <c r="O1069" s="262"/>
      <c r="P1069" s="262"/>
      <c r="Q1069" s="262"/>
      <c r="R1069" s="262"/>
      <c r="S1069" s="262"/>
      <c r="T1069" s="262"/>
      <c r="U1069" s="262"/>
      <c r="V1069" s="262"/>
      <c r="W1069" s="262"/>
      <c r="X1069" s="262"/>
      <c r="Y1069" s="263"/>
    </row>
    <row r="1070" spans="1:25" x14ac:dyDescent="0.25">
      <c r="A1070" s="261"/>
      <c r="B1070" s="262"/>
      <c r="C1070" s="262"/>
      <c r="D1070" s="262"/>
      <c r="E1070" s="262"/>
      <c r="F1070" s="262"/>
      <c r="G1070" s="262"/>
      <c r="H1070" s="262"/>
      <c r="I1070" s="262"/>
      <c r="J1070" s="262"/>
      <c r="K1070" s="262"/>
      <c r="L1070" s="262"/>
      <c r="M1070" s="262"/>
      <c r="N1070" s="262"/>
      <c r="O1070" s="262"/>
      <c r="P1070" s="262"/>
      <c r="Q1070" s="262"/>
      <c r="R1070" s="262"/>
      <c r="S1070" s="262"/>
      <c r="T1070" s="262"/>
      <c r="U1070" s="262"/>
      <c r="V1070" s="262"/>
      <c r="W1070" s="262"/>
      <c r="X1070" s="262"/>
      <c r="Y1070" s="263"/>
    </row>
    <row r="1071" spans="1:25" x14ac:dyDescent="0.25">
      <c r="A1071" s="261"/>
      <c r="B1071" s="262"/>
      <c r="C1071" s="262"/>
      <c r="D1071" s="262"/>
      <c r="E1071" s="262"/>
      <c r="F1071" s="262"/>
      <c r="G1071" s="262"/>
      <c r="H1071" s="262"/>
      <c r="I1071" s="262"/>
      <c r="J1071" s="262"/>
      <c r="K1071" s="262"/>
      <c r="L1071" s="262"/>
      <c r="M1071" s="262"/>
      <c r="N1071" s="262"/>
      <c r="O1071" s="262"/>
      <c r="P1071" s="262"/>
      <c r="Q1071" s="262"/>
      <c r="R1071" s="262"/>
      <c r="S1071" s="262"/>
      <c r="T1071" s="262"/>
      <c r="U1071" s="262"/>
      <c r="V1071" s="262"/>
      <c r="W1071" s="262"/>
      <c r="X1071" s="262"/>
      <c r="Y1071" s="263"/>
    </row>
    <row r="1072" spans="1:25" ht="15.75" thickBot="1" x14ac:dyDescent="0.3">
      <c r="A1072" s="264"/>
      <c r="B1072" s="265"/>
      <c r="C1072" s="265"/>
      <c r="D1072" s="265"/>
      <c r="E1072" s="265"/>
      <c r="F1072" s="265"/>
      <c r="G1072" s="265"/>
      <c r="H1072" s="265"/>
      <c r="I1072" s="265"/>
      <c r="J1072" s="265"/>
      <c r="K1072" s="265"/>
      <c r="L1072" s="265"/>
      <c r="M1072" s="265"/>
      <c r="N1072" s="265"/>
      <c r="O1072" s="265"/>
      <c r="P1072" s="265"/>
      <c r="Q1072" s="265"/>
      <c r="R1072" s="265"/>
      <c r="S1072" s="265"/>
      <c r="T1072" s="265"/>
      <c r="U1072" s="265"/>
      <c r="V1072" s="265"/>
      <c r="W1072" s="265"/>
      <c r="X1072" s="265"/>
      <c r="Y1072" s="266"/>
    </row>
    <row r="1074" spans="1:25" ht="15.75" thickBot="1" x14ac:dyDescent="0.3">
      <c r="A1074" s="255" t="s">
        <v>27</v>
      </c>
      <c r="B1074" s="255"/>
      <c r="C1074" s="255"/>
      <c r="D1074" s="255"/>
    </row>
    <row r="1075" spans="1:25" x14ac:dyDescent="0.25">
      <c r="A1075" s="258"/>
      <c r="B1075" s="259"/>
      <c r="C1075" s="259"/>
      <c r="D1075" s="259"/>
      <c r="E1075" s="259"/>
      <c r="F1075" s="259"/>
      <c r="G1075" s="259"/>
      <c r="H1075" s="259"/>
      <c r="I1075" s="259"/>
      <c r="J1075" s="259"/>
      <c r="K1075" s="259"/>
      <c r="L1075" s="259"/>
      <c r="M1075" s="259"/>
      <c r="N1075" s="259"/>
      <c r="O1075" s="259"/>
      <c r="P1075" s="259"/>
      <c r="Q1075" s="259"/>
      <c r="R1075" s="259"/>
      <c r="S1075" s="259"/>
      <c r="T1075" s="259"/>
      <c r="U1075" s="259"/>
      <c r="V1075" s="259"/>
      <c r="W1075" s="259"/>
      <c r="X1075" s="259"/>
      <c r="Y1075" s="260"/>
    </row>
    <row r="1076" spans="1:25" x14ac:dyDescent="0.25">
      <c r="A1076" s="261"/>
      <c r="B1076" s="262"/>
      <c r="C1076" s="262"/>
      <c r="D1076" s="262"/>
      <c r="E1076" s="262"/>
      <c r="F1076" s="262"/>
      <c r="G1076" s="262"/>
      <c r="H1076" s="262"/>
      <c r="I1076" s="262"/>
      <c r="J1076" s="262"/>
      <c r="K1076" s="262"/>
      <c r="L1076" s="262"/>
      <c r="M1076" s="262"/>
      <c r="N1076" s="262"/>
      <c r="O1076" s="262"/>
      <c r="P1076" s="262"/>
      <c r="Q1076" s="262"/>
      <c r="R1076" s="262"/>
      <c r="S1076" s="262"/>
      <c r="T1076" s="262"/>
      <c r="U1076" s="262"/>
      <c r="V1076" s="262"/>
      <c r="W1076" s="262"/>
      <c r="X1076" s="262"/>
      <c r="Y1076" s="263"/>
    </row>
    <row r="1077" spans="1:25" x14ac:dyDescent="0.25">
      <c r="A1077" s="261"/>
      <c r="B1077" s="262"/>
      <c r="C1077" s="262"/>
      <c r="D1077" s="262"/>
      <c r="E1077" s="262"/>
      <c r="F1077" s="262"/>
      <c r="G1077" s="262"/>
      <c r="H1077" s="262"/>
      <c r="I1077" s="262"/>
      <c r="J1077" s="262"/>
      <c r="K1077" s="262"/>
      <c r="L1077" s="262"/>
      <c r="M1077" s="262"/>
      <c r="N1077" s="262"/>
      <c r="O1077" s="262"/>
      <c r="P1077" s="262"/>
      <c r="Q1077" s="262"/>
      <c r="R1077" s="262"/>
      <c r="S1077" s="262"/>
      <c r="T1077" s="262"/>
      <c r="U1077" s="262"/>
      <c r="V1077" s="262"/>
      <c r="W1077" s="262"/>
      <c r="X1077" s="262"/>
      <c r="Y1077" s="263"/>
    </row>
    <row r="1078" spans="1:25" x14ac:dyDescent="0.25">
      <c r="A1078" s="261"/>
      <c r="B1078" s="262"/>
      <c r="C1078" s="262"/>
      <c r="D1078" s="262"/>
      <c r="E1078" s="262"/>
      <c r="F1078" s="262"/>
      <c r="G1078" s="262"/>
      <c r="H1078" s="262"/>
      <c r="I1078" s="262"/>
      <c r="J1078" s="262"/>
      <c r="K1078" s="262"/>
      <c r="L1078" s="262"/>
      <c r="M1078" s="262"/>
      <c r="N1078" s="262"/>
      <c r="O1078" s="262"/>
      <c r="P1078" s="262"/>
      <c r="Q1078" s="262"/>
      <c r="R1078" s="262"/>
      <c r="S1078" s="262"/>
      <c r="T1078" s="262"/>
      <c r="U1078" s="262"/>
      <c r="V1078" s="262"/>
      <c r="W1078" s="262"/>
      <c r="X1078" s="262"/>
      <c r="Y1078" s="263"/>
    </row>
    <row r="1079" spans="1:25" x14ac:dyDescent="0.25">
      <c r="A1079" s="261"/>
      <c r="B1079" s="262"/>
      <c r="C1079" s="262"/>
      <c r="D1079" s="262"/>
      <c r="E1079" s="262"/>
      <c r="F1079" s="262"/>
      <c r="G1079" s="262"/>
      <c r="H1079" s="262"/>
      <c r="I1079" s="262"/>
      <c r="J1079" s="262"/>
      <c r="K1079" s="262"/>
      <c r="L1079" s="262"/>
      <c r="M1079" s="262"/>
      <c r="N1079" s="262"/>
      <c r="O1079" s="262"/>
      <c r="P1079" s="262"/>
      <c r="Q1079" s="262"/>
      <c r="R1079" s="262"/>
      <c r="S1079" s="262"/>
      <c r="T1079" s="262"/>
      <c r="U1079" s="262"/>
      <c r="V1079" s="262"/>
      <c r="W1079" s="262"/>
      <c r="X1079" s="262"/>
      <c r="Y1079" s="263"/>
    </row>
    <row r="1080" spans="1:25" x14ac:dyDescent="0.25">
      <c r="A1080" s="261"/>
      <c r="B1080" s="262"/>
      <c r="C1080" s="262"/>
      <c r="D1080" s="262"/>
      <c r="E1080" s="262"/>
      <c r="F1080" s="262"/>
      <c r="G1080" s="262"/>
      <c r="H1080" s="262"/>
      <c r="I1080" s="262"/>
      <c r="J1080" s="262"/>
      <c r="K1080" s="262"/>
      <c r="L1080" s="262"/>
      <c r="M1080" s="262"/>
      <c r="N1080" s="262"/>
      <c r="O1080" s="262"/>
      <c r="P1080" s="262"/>
      <c r="Q1080" s="262"/>
      <c r="R1080" s="262"/>
      <c r="S1080" s="262"/>
      <c r="T1080" s="262"/>
      <c r="U1080" s="262"/>
      <c r="V1080" s="262"/>
      <c r="W1080" s="262"/>
      <c r="X1080" s="262"/>
      <c r="Y1080" s="263"/>
    </row>
    <row r="1081" spans="1:25" ht="15.75" thickBot="1" x14ac:dyDescent="0.3">
      <c r="A1081" s="264"/>
      <c r="B1081" s="265"/>
      <c r="C1081" s="265"/>
      <c r="D1081" s="265"/>
      <c r="E1081" s="265"/>
      <c r="F1081" s="265"/>
      <c r="G1081" s="265"/>
      <c r="H1081" s="265"/>
      <c r="I1081" s="265"/>
      <c r="J1081" s="265"/>
      <c r="K1081" s="265"/>
      <c r="L1081" s="265"/>
      <c r="M1081" s="265"/>
      <c r="N1081" s="265"/>
      <c r="O1081" s="265"/>
      <c r="P1081" s="265"/>
      <c r="Q1081" s="265"/>
      <c r="R1081" s="265"/>
      <c r="S1081" s="265"/>
      <c r="T1081" s="265"/>
      <c r="U1081" s="265"/>
      <c r="V1081" s="265"/>
      <c r="W1081" s="265"/>
      <c r="X1081" s="265"/>
      <c r="Y1081" s="266"/>
    </row>
    <row r="1083" spans="1:25" ht="15.75" thickBot="1" x14ac:dyDescent="0.3">
      <c r="A1083" s="255" t="s">
        <v>28</v>
      </c>
      <c r="B1083" s="255"/>
      <c r="C1083" s="255"/>
      <c r="D1083" s="255"/>
      <c r="E1083" s="255"/>
      <c r="F1083" s="255"/>
      <c r="G1083" s="255"/>
      <c r="H1083" s="255"/>
    </row>
    <row r="1084" spans="1:25" ht="15.75" thickBot="1" x14ac:dyDescent="0.3">
      <c r="A1084" s="267"/>
      <c r="B1084" s="268"/>
      <c r="C1084" s="268"/>
      <c r="D1084" s="268"/>
      <c r="E1084" s="268"/>
      <c r="F1084" s="268"/>
      <c r="G1084" s="268"/>
      <c r="H1084" s="268"/>
      <c r="I1084" s="268"/>
      <c r="J1084" s="268"/>
      <c r="K1084" s="268"/>
      <c r="L1084" s="268"/>
      <c r="M1084" s="268"/>
      <c r="N1084" s="268"/>
      <c r="O1084" s="268"/>
      <c r="P1084" s="268"/>
      <c r="Q1084" s="268"/>
      <c r="R1084" s="268"/>
      <c r="S1084" s="268"/>
      <c r="T1084" s="268"/>
      <c r="U1084" s="268"/>
      <c r="V1084" s="268"/>
      <c r="W1084" s="268"/>
      <c r="X1084" s="268"/>
      <c r="Y1084" s="269"/>
    </row>
    <row r="1086" spans="1:25" ht="15.75" thickBot="1" x14ac:dyDescent="0.3">
      <c r="A1086" s="255" t="s">
        <v>29</v>
      </c>
      <c r="B1086" s="255"/>
      <c r="C1086" s="255"/>
      <c r="E1086" s="255" t="s">
        <v>30</v>
      </c>
      <c r="F1086" s="255"/>
      <c r="G1086" s="255"/>
    </row>
    <row r="1087" spans="1:25" ht="15.75" thickBot="1" x14ac:dyDescent="0.3">
      <c r="A1087" s="256"/>
      <c r="B1087" s="257"/>
      <c r="E1087" s="256"/>
      <c r="F1087" s="257"/>
    </row>
    <row r="1089" spans="1:25" s="11" customFormat="1" x14ac:dyDescent="0.25"/>
    <row r="1091" spans="1:25" ht="19.5" thickBot="1" x14ac:dyDescent="0.35">
      <c r="A1091" s="270" t="s">
        <v>63</v>
      </c>
      <c r="B1091" s="270"/>
      <c r="C1091" s="270"/>
      <c r="D1091" s="270"/>
      <c r="E1091" s="270"/>
      <c r="F1091" s="270"/>
    </row>
    <row r="1092" spans="1:25" x14ac:dyDescent="0.25">
      <c r="A1092" s="258"/>
      <c r="B1092" s="259"/>
      <c r="C1092" s="259"/>
      <c r="D1092" s="259"/>
      <c r="E1092" s="259"/>
      <c r="F1092" s="259"/>
      <c r="G1092" s="259"/>
      <c r="H1092" s="259"/>
      <c r="I1092" s="259"/>
      <c r="J1092" s="259"/>
      <c r="K1092" s="259"/>
      <c r="L1092" s="259"/>
      <c r="M1092" s="259"/>
      <c r="N1092" s="259"/>
      <c r="O1092" s="259"/>
      <c r="P1092" s="259"/>
      <c r="Q1092" s="259"/>
      <c r="R1092" s="259"/>
      <c r="S1092" s="259"/>
      <c r="T1092" s="259"/>
      <c r="U1092" s="259"/>
      <c r="V1092" s="259"/>
      <c r="W1092" s="259"/>
      <c r="X1092" s="259"/>
      <c r="Y1092" s="260"/>
    </row>
    <row r="1093" spans="1:25" x14ac:dyDescent="0.25">
      <c r="A1093" s="261"/>
      <c r="B1093" s="262"/>
      <c r="C1093" s="262"/>
      <c r="D1093" s="262"/>
      <c r="E1093" s="262"/>
      <c r="F1093" s="262"/>
      <c r="G1093" s="262"/>
      <c r="H1093" s="262"/>
      <c r="I1093" s="262"/>
      <c r="J1093" s="262"/>
      <c r="K1093" s="262"/>
      <c r="L1093" s="262"/>
      <c r="M1093" s="262"/>
      <c r="N1093" s="262"/>
      <c r="O1093" s="262"/>
      <c r="P1093" s="262"/>
      <c r="Q1093" s="262"/>
      <c r="R1093" s="262"/>
      <c r="S1093" s="262"/>
      <c r="T1093" s="262"/>
      <c r="U1093" s="262"/>
      <c r="V1093" s="262"/>
      <c r="W1093" s="262"/>
      <c r="X1093" s="262"/>
      <c r="Y1093" s="263"/>
    </row>
    <row r="1094" spans="1:25" x14ac:dyDescent="0.25">
      <c r="A1094" s="261"/>
      <c r="B1094" s="262"/>
      <c r="C1094" s="262"/>
      <c r="D1094" s="262"/>
      <c r="E1094" s="262"/>
      <c r="F1094" s="262"/>
      <c r="G1094" s="262"/>
      <c r="H1094" s="262"/>
      <c r="I1094" s="262"/>
      <c r="J1094" s="262"/>
      <c r="K1094" s="262"/>
      <c r="L1094" s="262"/>
      <c r="M1094" s="262"/>
      <c r="N1094" s="262"/>
      <c r="O1094" s="262"/>
      <c r="P1094" s="262"/>
      <c r="Q1094" s="262"/>
      <c r="R1094" s="262"/>
      <c r="S1094" s="262"/>
      <c r="T1094" s="262"/>
      <c r="U1094" s="262"/>
      <c r="V1094" s="262"/>
      <c r="W1094" s="262"/>
      <c r="X1094" s="262"/>
      <c r="Y1094" s="263"/>
    </row>
    <row r="1095" spans="1:25" x14ac:dyDescent="0.25">
      <c r="A1095" s="261"/>
      <c r="B1095" s="262"/>
      <c r="C1095" s="262"/>
      <c r="D1095" s="262"/>
      <c r="E1095" s="262"/>
      <c r="F1095" s="262"/>
      <c r="G1095" s="262"/>
      <c r="H1095" s="262"/>
      <c r="I1095" s="262"/>
      <c r="J1095" s="262"/>
      <c r="K1095" s="262"/>
      <c r="L1095" s="262"/>
      <c r="M1095" s="262"/>
      <c r="N1095" s="262"/>
      <c r="O1095" s="262"/>
      <c r="P1095" s="262"/>
      <c r="Q1095" s="262"/>
      <c r="R1095" s="262"/>
      <c r="S1095" s="262"/>
      <c r="T1095" s="262"/>
      <c r="U1095" s="262"/>
      <c r="V1095" s="262"/>
      <c r="W1095" s="262"/>
      <c r="X1095" s="262"/>
      <c r="Y1095" s="263"/>
    </row>
    <row r="1096" spans="1:25" x14ac:dyDescent="0.25">
      <c r="A1096" s="261"/>
      <c r="B1096" s="262"/>
      <c r="C1096" s="262"/>
      <c r="D1096" s="262"/>
      <c r="E1096" s="262"/>
      <c r="F1096" s="262"/>
      <c r="G1096" s="262"/>
      <c r="H1096" s="262"/>
      <c r="I1096" s="262"/>
      <c r="J1096" s="262"/>
      <c r="K1096" s="262"/>
      <c r="L1096" s="262"/>
      <c r="M1096" s="262"/>
      <c r="N1096" s="262"/>
      <c r="O1096" s="262"/>
      <c r="P1096" s="262"/>
      <c r="Q1096" s="262"/>
      <c r="R1096" s="262"/>
      <c r="S1096" s="262"/>
      <c r="T1096" s="262"/>
      <c r="U1096" s="262"/>
      <c r="V1096" s="262"/>
      <c r="W1096" s="262"/>
      <c r="X1096" s="262"/>
      <c r="Y1096" s="263"/>
    </row>
    <row r="1097" spans="1:25" x14ac:dyDescent="0.25">
      <c r="A1097" s="261"/>
      <c r="B1097" s="262"/>
      <c r="C1097" s="262"/>
      <c r="D1097" s="262"/>
      <c r="E1097" s="262"/>
      <c r="F1097" s="262"/>
      <c r="G1097" s="262"/>
      <c r="H1097" s="262"/>
      <c r="I1097" s="262"/>
      <c r="J1097" s="262"/>
      <c r="K1097" s="262"/>
      <c r="L1097" s="262"/>
      <c r="M1097" s="262"/>
      <c r="N1097" s="262"/>
      <c r="O1097" s="262"/>
      <c r="P1097" s="262"/>
      <c r="Q1097" s="262"/>
      <c r="R1097" s="262"/>
      <c r="S1097" s="262"/>
      <c r="T1097" s="262"/>
      <c r="U1097" s="262"/>
      <c r="V1097" s="262"/>
      <c r="W1097" s="262"/>
      <c r="X1097" s="262"/>
      <c r="Y1097" s="263"/>
    </row>
    <row r="1098" spans="1:25" x14ac:dyDescent="0.25">
      <c r="A1098" s="261"/>
      <c r="B1098" s="262"/>
      <c r="C1098" s="262"/>
      <c r="D1098" s="262"/>
      <c r="E1098" s="262"/>
      <c r="F1098" s="262"/>
      <c r="G1098" s="262"/>
      <c r="H1098" s="262"/>
      <c r="I1098" s="262"/>
      <c r="J1098" s="262"/>
      <c r="K1098" s="262"/>
      <c r="L1098" s="262"/>
      <c r="M1098" s="262"/>
      <c r="N1098" s="262"/>
      <c r="O1098" s="262"/>
      <c r="P1098" s="262"/>
      <c r="Q1098" s="262"/>
      <c r="R1098" s="262"/>
      <c r="S1098" s="262"/>
      <c r="T1098" s="262"/>
      <c r="U1098" s="262"/>
      <c r="V1098" s="262"/>
      <c r="W1098" s="262"/>
      <c r="X1098" s="262"/>
      <c r="Y1098" s="263"/>
    </row>
    <row r="1099" spans="1:25" x14ac:dyDescent="0.25">
      <c r="A1099" s="261"/>
      <c r="B1099" s="262"/>
      <c r="C1099" s="262"/>
      <c r="D1099" s="262"/>
      <c r="E1099" s="262"/>
      <c r="F1099" s="262"/>
      <c r="G1099" s="262"/>
      <c r="H1099" s="262"/>
      <c r="I1099" s="262"/>
      <c r="J1099" s="262"/>
      <c r="K1099" s="262"/>
      <c r="L1099" s="262"/>
      <c r="M1099" s="262"/>
      <c r="N1099" s="262"/>
      <c r="O1099" s="262"/>
      <c r="P1099" s="262"/>
      <c r="Q1099" s="262"/>
      <c r="R1099" s="262"/>
      <c r="S1099" s="262"/>
      <c r="T1099" s="262"/>
      <c r="U1099" s="262"/>
      <c r="V1099" s="262"/>
      <c r="W1099" s="262"/>
      <c r="X1099" s="262"/>
      <c r="Y1099" s="263"/>
    </row>
    <row r="1100" spans="1:25" x14ac:dyDescent="0.25">
      <c r="A1100" s="261"/>
      <c r="B1100" s="262"/>
      <c r="C1100" s="262"/>
      <c r="D1100" s="262"/>
      <c r="E1100" s="262"/>
      <c r="F1100" s="262"/>
      <c r="G1100" s="262"/>
      <c r="H1100" s="262"/>
      <c r="I1100" s="262"/>
      <c r="J1100" s="262"/>
      <c r="K1100" s="262"/>
      <c r="L1100" s="262"/>
      <c r="M1100" s="262"/>
      <c r="N1100" s="262"/>
      <c r="O1100" s="262"/>
      <c r="P1100" s="262"/>
      <c r="Q1100" s="262"/>
      <c r="R1100" s="262"/>
      <c r="S1100" s="262"/>
      <c r="T1100" s="262"/>
      <c r="U1100" s="262"/>
      <c r="V1100" s="262"/>
      <c r="W1100" s="262"/>
      <c r="X1100" s="262"/>
      <c r="Y1100" s="263"/>
    </row>
    <row r="1101" spans="1:25" x14ac:dyDescent="0.25">
      <c r="A1101" s="261"/>
      <c r="B1101" s="262"/>
      <c r="C1101" s="262"/>
      <c r="D1101" s="262"/>
      <c r="E1101" s="262"/>
      <c r="F1101" s="262"/>
      <c r="G1101" s="262"/>
      <c r="H1101" s="262"/>
      <c r="I1101" s="262"/>
      <c r="J1101" s="262"/>
      <c r="K1101" s="262"/>
      <c r="L1101" s="262"/>
      <c r="M1101" s="262"/>
      <c r="N1101" s="262"/>
      <c r="O1101" s="262"/>
      <c r="P1101" s="262"/>
      <c r="Q1101" s="262"/>
      <c r="R1101" s="262"/>
      <c r="S1101" s="262"/>
      <c r="T1101" s="262"/>
      <c r="U1101" s="262"/>
      <c r="V1101" s="262"/>
      <c r="W1101" s="262"/>
      <c r="X1101" s="262"/>
      <c r="Y1101" s="263"/>
    </row>
    <row r="1102" spans="1:25" x14ac:dyDescent="0.25">
      <c r="A1102" s="261"/>
      <c r="B1102" s="262"/>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3"/>
    </row>
    <row r="1103" spans="1:25" x14ac:dyDescent="0.25">
      <c r="A1103" s="261"/>
      <c r="B1103" s="262"/>
      <c r="C1103" s="262"/>
      <c r="D1103" s="262"/>
      <c r="E1103" s="262"/>
      <c r="F1103" s="262"/>
      <c r="G1103" s="262"/>
      <c r="H1103" s="262"/>
      <c r="I1103" s="262"/>
      <c r="J1103" s="262"/>
      <c r="K1103" s="262"/>
      <c r="L1103" s="262"/>
      <c r="M1103" s="262"/>
      <c r="N1103" s="262"/>
      <c r="O1103" s="262"/>
      <c r="P1103" s="262"/>
      <c r="Q1103" s="262"/>
      <c r="R1103" s="262"/>
      <c r="S1103" s="262"/>
      <c r="T1103" s="262"/>
      <c r="U1103" s="262"/>
      <c r="V1103" s="262"/>
      <c r="W1103" s="262"/>
      <c r="X1103" s="262"/>
      <c r="Y1103" s="263"/>
    </row>
    <row r="1104" spans="1:25" x14ac:dyDescent="0.25">
      <c r="A1104" s="261"/>
      <c r="B1104" s="262"/>
      <c r="C1104" s="262"/>
      <c r="D1104" s="262"/>
      <c r="E1104" s="262"/>
      <c r="F1104" s="262"/>
      <c r="G1104" s="262"/>
      <c r="H1104" s="262"/>
      <c r="I1104" s="262"/>
      <c r="J1104" s="262"/>
      <c r="K1104" s="262"/>
      <c r="L1104" s="262"/>
      <c r="M1104" s="262"/>
      <c r="N1104" s="262"/>
      <c r="O1104" s="262"/>
      <c r="P1104" s="262"/>
      <c r="Q1104" s="262"/>
      <c r="R1104" s="262"/>
      <c r="S1104" s="262"/>
      <c r="T1104" s="262"/>
      <c r="U1104" s="262"/>
      <c r="V1104" s="262"/>
      <c r="W1104" s="262"/>
      <c r="X1104" s="262"/>
      <c r="Y1104" s="263"/>
    </row>
    <row r="1105" spans="1:25" ht="15.75" thickBot="1" x14ac:dyDescent="0.3">
      <c r="A1105" s="264"/>
      <c r="B1105" s="265"/>
      <c r="C1105" s="265"/>
      <c r="D1105" s="265"/>
      <c r="E1105" s="265"/>
      <c r="F1105" s="265"/>
      <c r="G1105" s="265"/>
      <c r="H1105" s="265"/>
      <c r="I1105" s="265"/>
      <c r="J1105" s="265"/>
      <c r="K1105" s="265"/>
      <c r="L1105" s="265"/>
      <c r="M1105" s="265"/>
      <c r="N1105" s="265"/>
      <c r="O1105" s="265"/>
      <c r="P1105" s="265"/>
      <c r="Q1105" s="265"/>
      <c r="R1105" s="265"/>
      <c r="S1105" s="265"/>
      <c r="T1105" s="265"/>
      <c r="U1105" s="265"/>
      <c r="V1105" s="265"/>
      <c r="W1105" s="265"/>
      <c r="X1105" s="265"/>
      <c r="Y1105" s="266"/>
    </row>
    <row r="1107" spans="1:25" ht="15.75" thickBot="1" x14ac:dyDescent="0.3">
      <c r="A1107" s="255" t="s">
        <v>27</v>
      </c>
      <c r="B1107" s="255"/>
      <c r="C1107" s="255"/>
      <c r="D1107" s="255"/>
    </row>
    <row r="1108" spans="1:25" x14ac:dyDescent="0.25">
      <c r="A1108" s="258"/>
      <c r="B1108" s="259"/>
      <c r="C1108" s="259"/>
      <c r="D1108" s="259"/>
      <c r="E1108" s="259"/>
      <c r="F1108" s="259"/>
      <c r="G1108" s="259"/>
      <c r="H1108" s="259"/>
      <c r="I1108" s="259"/>
      <c r="J1108" s="259"/>
      <c r="K1108" s="259"/>
      <c r="L1108" s="259"/>
      <c r="M1108" s="259"/>
      <c r="N1108" s="259"/>
      <c r="O1108" s="259"/>
      <c r="P1108" s="259"/>
      <c r="Q1108" s="259"/>
      <c r="R1108" s="259"/>
      <c r="S1108" s="259"/>
      <c r="T1108" s="259"/>
      <c r="U1108" s="259"/>
      <c r="V1108" s="259"/>
      <c r="W1108" s="259"/>
      <c r="X1108" s="259"/>
      <c r="Y1108" s="260"/>
    </row>
    <row r="1109" spans="1:25" x14ac:dyDescent="0.25">
      <c r="A1109" s="261"/>
      <c r="B1109" s="262"/>
      <c r="C1109" s="262"/>
      <c r="D1109" s="262"/>
      <c r="E1109" s="262"/>
      <c r="F1109" s="262"/>
      <c r="G1109" s="262"/>
      <c r="H1109" s="262"/>
      <c r="I1109" s="262"/>
      <c r="J1109" s="262"/>
      <c r="K1109" s="262"/>
      <c r="L1109" s="262"/>
      <c r="M1109" s="262"/>
      <c r="N1109" s="262"/>
      <c r="O1109" s="262"/>
      <c r="P1109" s="262"/>
      <c r="Q1109" s="262"/>
      <c r="R1109" s="262"/>
      <c r="S1109" s="262"/>
      <c r="T1109" s="262"/>
      <c r="U1109" s="262"/>
      <c r="V1109" s="262"/>
      <c r="W1109" s="262"/>
      <c r="X1109" s="262"/>
      <c r="Y1109" s="263"/>
    </row>
    <row r="1110" spans="1:25" x14ac:dyDescent="0.25">
      <c r="A1110" s="261"/>
      <c r="B1110" s="262"/>
      <c r="C1110" s="262"/>
      <c r="D1110" s="262"/>
      <c r="E1110" s="262"/>
      <c r="F1110" s="262"/>
      <c r="G1110" s="262"/>
      <c r="H1110" s="262"/>
      <c r="I1110" s="262"/>
      <c r="J1110" s="262"/>
      <c r="K1110" s="262"/>
      <c r="L1110" s="262"/>
      <c r="M1110" s="262"/>
      <c r="N1110" s="262"/>
      <c r="O1110" s="262"/>
      <c r="P1110" s="262"/>
      <c r="Q1110" s="262"/>
      <c r="R1110" s="262"/>
      <c r="S1110" s="262"/>
      <c r="T1110" s="262"/>
      <c r="U1110" s="262"/>
      <c r="V1110" s="262"/>
      <c r="W1110" s="262"/>
      <c r="X1110" s="262"/>
      <c r="Y1110" s="263"/>
    </row>
    <row r="1111" spans="1:25" x14ac:dyDescent="0.25">
      <c r="A1111" s="261"/>
      <c r="B1111" s="262"/>
      <c r="C1111" s="262"/>
      <c r="D1111" s="262"/>
      <c r="E1111" s="262"/>
      <c r="F1111" s="262"/>
      <c r="G1111" s="262"/>
      <c r="H1111" s="262"/>
      <c r="I1111" s="262"/>
      <c r="J1111" s="262"/>
      <c r="K1111" s="262"/>
      <c r="L1111" s="262"/>
      <c r="M1111" s="262"/>
      <c r="N1111" s="262"/>
      <c r="O1111" s="262"/>
      <c r="P1111" s="262"/>
      <c r="Q1111" s="262"/>
      <c r="R1111" s="262"/>
      <c r="S1111" s="262"/>
      <c r="T1111" s="262"/>
      <c r="U1111" s="262"/>
      <c r="V1111" s="262"/>
      <c r="W1111" s="262"/>
      <c r="X1111" s="262"/>
      <c r="Y1111" s="263"/>
    </row>
    <row r="1112" spans="1:25" x14ac:dyDescent="0.25">
      <c r="A1112" s="261"/>
      <c r="B1112" s="262"/>
      <c r="C1112" s="262"/>
      <c r="D1112" s="262"/>
      <c r="E1112" s="262"/>
      <c r="F1112" s="262"/>
      <c r="G1112" s="262"/>
      <c r="H1112" s="262"/>
      <c r="I1112" s="262"/>
      <c r="J1112" s="262"/>
      <c r="K1112" s="262"/>
      <c r="L1112" s="262"/>
      <c r="M1112" s="262"/>
      <c r="N1112" s="262"/>
      <c r="O1112" s="262"/>
      <c r="P1112" s="262"/>
      <c r="Q1112" s="262"/>
      <c r="R1112" s="262"/>
      <c r="S1112" s="262"/>
      <c r="T1112" s="262"/>
      <c r="U1112" s="262"/>
      <c r="V1112" s="262"/>
      <c r="W1112" s="262"/>
      <c r="X1112" s="262"/>
      <c r="Y1112" s="263"/>
    </row>
    <row r="1113" spans="1:25" x14ac:dyDescent="0.25">
      <c r="A1113" s="261"/>
      <c r="B1113" s="262"/>
      <c r="C1113" s="262"/>
      <c r="D1113" s="262"/>
      <c r="E1113" s="262"/>
      <c r="F1113" s="262"/>
      <c r="G1113" s="262"/>
      <c r="H1113" s="262"/>
      <c r="I1113" s="262"/>
      <c r="J1113" s="262"/>
      <c r="K1113" s="262"/>
      <c r="L1113" s="262"/>
      <c r="M1113" s="262"/>
      <c r="N1113" s="262"/>
      <c r="O1113" s="262"/>
      <c r="P1113" s="262"/>
      <c r="Q1113" s="262"/>
      <c r="R1113" s="262"/>
      <c r="S1113" s="262"/>
      <c r="T1113" s="262"/>
      <c r="U1113" s="262"/>
      <c r="V1113" s="262"/>
      <c r="W1113" s="262"/>
      <c r="X1113" s="262"/>
      <c r="Y1113" s="263"/>
    </row>
    <row r="1114" spans="1:25" ht="15.75" thickBot="1" x14ac:dyDescent="0.3">
      <c r="A1114" s="264"/>
      <c r="B1114" s="265"/>
      <c r="C1114" s="265"/>
      <c r="D1114" s="265"/>
      <c r="E1114" s="265"/>
      <c r="F1114" s="265"/>
      <c r="G1114" s="265"/>
      <c r="H1114" s="265"/>
      <c r="I1114" s="265"/>
      <c r="J1114" s="265"/>
      <c r="K1114" s="265"/>
      <c r="L1114" s="265"/>
      <c r="M1114" s="265"/>
      <c r="N1114" s="265"/>
      <c r="O1114" s="265"/>
      <c r="P1114" s="265"/>
      <c r="Q1114" s="265"/>
      <c r="R1114" s="265"/>
      <c r="S1114" s="265"/>
      <c r="T1114" s="265"/>
      <c r="U1114" s="265"/>
      <c r="V1114" s="265"/>
      <c r="W1114" s="265"/>
      <c r="X1114" s="265"/>
      <c r="Y1114" s="266"/>
    </row>
    <row r="1116" spans="1:25" ht="15.75" thickBot="1" x14ac:dyDescent="0.3">
      <c r="A1116" s="255" t="s">
        <v>28</v>
      </c>
      <c r="B1116" s="255"/>
      <c r="C1116" s="255"/>
      <c r="D1116" s="255"/>
      <c r="E1116" s="255"/>
      <c r="F1116" s="255"/>
      <c r="G1116" s="255"/>
      <c r="H1116" s="255"/>
    </row>
    <row r="1117" spans="1:25" ht="15.75" thickBot="1" x14ac:dyDescent="0.3">
      <c r="A1117" s="267"/>
      <c r="B1117" s="268"/>
      <c r="C1117" s="268"/>
      <c r="D1117" s="268"/>
      <c r="E1117" s="268"/>
      <c r="F1117" s="268"/>
      <c r="G1117" s="268"/>
      <c r="H1117" s="268"/>
      <c r="I1117" s="268"/>
      <c r="J1117" s="268"/>
      <c r="K1117" s="268"/>
      <c r="L1117" s="268"/>
      <c r="M1117" s="268"/>
      <c r="N1117" s="268"/>
      <c r="O1117" s="268"/>
      <c r="P1117" s="268"/>
      <c r="Q1117" s="268"/>
      <c r="R1117" s="268"/>
      <c r="S1117" s="268"/>
      <c r="T1117" s="268"/>
      <c r="U1117" s="268"/>
      <c r="V1117" s="268"/>
      <c r="W1117" s="268"/>
      <c r="X1117" s="268"/>
      <c r="Y1117" s="269"/>
    </row>
    <row r="1119" spans="1:25" ht="15.75" thickBot="1" x14ac:dyDescent="0.3">
      <c r="A1119" s="255" t="s">
        <v>29</v>
      </c>
      <c r="B1119" s="255"/>
      <c r="C1119" s="255"/>
      <c r="E1119" s="255" t="s">
        <v>30</v>
      </c>
      <c r="F1119" s="255"/>
      <c r="G1119" s="255"/>
    </row>
    <row r="1120" spans="1:25" ht="15.75" thickBot="1" x14ac:dyDescent="0.3">
      <c r="A1120" s="256"/>
      <c r="B1120" s="257"/>
      <c r="E1120" s="256"/>
      <c r="F1120" s="257"/>
    </row>
    <row r="1122" spans="1:25" s="11" customFormat="1" x14ac:dyDescent="0.25"/>
    <row r="1124" spans="1:25" ht="19.5" thickBot="1" x14ac:dyDescent="0.35">
      <c r="A1124" s="270" t="s">
        <v>64</v>
      </c>
      <c r="B1124" s="270"/>
      <c r="C1124" s="270"/>
      <c r="D1124" s="270"/>
      <c r="E1124" s="270"/>
      <c r="F1124" s="270"/>
    </row>
    <row r="1125" spans="1:25" x14ac:dyDescent="0.25">
      <c r="A1125" s="258"/>
      <c r="B1125" s="259"/>
      <c r="C1125" s="259"/>
      <c r="D1125" s="259"/>
      <c r="E1125" s="259"/>
      <c r="F1125" s="259"/>
      <c r="G1125" s="259"/>
      <c r="H1125" s="259"/>
      <c r="I1125" s="259"/>
      <c r="J1125" s="259"/>
      <c r="K1125" s="259"/>
      <c r="L1125" s="259"/>
      <c r="M1125" s="259"/>
      <c r="N1125" s="259"/>
      <c r="O1125" s="259"/>
      <c r="P1125" s="259"/>
      <c r="Q1125" s="259"/>
      <c r="R1125" s="259"/>
      <c r="S1125" s="259"/>
      <c r="T1125" s="259"/>
      <c r="U1125" s="259"/>
      <c r="V1125" s="259"/>
      <c r="W1125" s="259"/>
      <c r="X1125" s="259"/>
      <c r="Y1125" s="260"/>
    </row>
    <row r="1126" spans="1:25" x14ac:dyDescent="0.25">
      <c r="A1126" s="261"/>
      <c r="B1126" s="262"/>
      <c r="C1126" s="262"/>
      <c r="D1126" s="262"/>
      <c r="E1126" s="262"/>
      <c r="F1126" s="262"/>
      <c r="G1126" s="262"/>
      <c r="H1126" s="262"/>
      <c r="I1126" s="262"/>
      <c r="J1126" s="262"/>
      <c r="K1126" s="262"/>
      <c r="L1126" s="262"/>
      <c r="M1126" s="262"/>
      <c r="N1126" s="262"/>
      <c r="O1126" s="262"/>
      <c r="P1126" s="262"/>
      <c r="Q1126" s="262"/>
      <c r="R1126" s="262"/>
      <c r="S1126" s="262"/>
      <c r="T1126" s="262"/>
      <c r="U1126" s="262"/>
      <c r="V1126" s="262"/>
      <c r="W1126" s="262"/>
      <c r="X1126" s="262"/>
      <c r="Y1126" s="263"/>
    </row>
    <row r="1127" spans="1:25" x14ac:dyDescent="0.25">
      <c r="A1127" s="261"/>
      <c r="B1127" s="262"/>
      <c r="C1127" s="262"/>
      <c r="D1127" s="262"/>
      <c r="E1127" s="262"/>
      <c r="F1127" s="262"/>
      <c r="G1127" s="262"/>
      <c r="H1127" s="262"/>
      <c r="I1127" s="262"/>
      <c r="J1127" s="262"/>
      <c r="K1127" s="262"/>
      <c r="L1127" s="262"/>
      <c r="M1127" s="262"/>
      <c r="N1127" s="262"/>
      <c r="O1127" s="262"/>
      <c r="P1127" s="262"/>
      <c r="Q1127" s="262"/>
      <c r="R1127" s="262"/>
      <c r="S1127" s="262"/>
      <c r="T1127" s="262"/>
      <c r="U1127" s="262"/>
      <c r="V1127" s="262"/>
      <c r="W1127" s="262"/>
      <c r="X1127" s="262"/>
      <c r="Y1127" s="263"/>
    </row>
    <row r="1128" spans="1:25" x14ac:dyDescent="0.25">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3"/>
    </row>
    <row r="1129" spans="1:25" x14ac:dyDescent="0.25">
      <c r="A1129" s="261"/>
      <c r="B1129" s="262"/>
      <c r="C1129" s="262"/>
      <c r="D1129" s="262"/>
      <c r="E1129" s="262"/>
      <c r="F1129" s="262"/>
      <c r="G1129" s="262"/>
      <c r="H1129" s="262"/>
      <c r="I1129" s="262"/>
      <c r="J1129" s="262"/>
      <c r="K1129" s="262"/>
      <c r="L1129" s="262"/>
      <c r="M1129" s="262"/>
      <c r="N1129" s="262"/>
      <c r="O1129" s="262"/>
      <c r="P1129" s="262"/>
      <c r="Q1129" s="262"/>
      <c r="R1129" s="262"/>
      <c r="S1129" s="262"/>
      <c r="T1129" s="262"/>
      <c r="U1129" s="262"/>
      <c r="V1129" s="262"/>
      <c r="W1129" s="262"/>
      <c r="X1129" s="262"/>
      <c r="Y1129" s="263"/>
    </row>
    <row r="1130" spans="1:25" x14ac:dyDescent="0.25">
      <c r="A1130" s="261"/>
      <c r="B1130" s="262"/>
      <c r="C1130" s="262"/>
      <c r="D1130" s="262"/>
      <c r="E1130" s="262"/>
      <c r="F1130" s="262"/>
      <c r="G1130" s="262"/>
      <c r="H1130" s="262"/>
      <c r="I1130" s="262"/>
      <c r="J1130" s="262"/>
      <c r="K1130" s="262"/>
      <c r="L1130" s="262"/>
      <c r="M1130" s="262"/>
      <c r="N1130" s="262"/>
      <c r="O1130" s="262"/>
      <c r="P1130" s="262"/>
      <c r="Q1130" s="262"/>
      <c r="R1130" s="262"/>
      <c r="S1130" s="262"/>
      <c r="T1130" s="262"/>
      <c r="U1130" s="262"/>
      <c r="V1130" s="262"/>
      <c r="W1130" s="262"/>
      <c r="X1130" s="262"/>
      <c r="Y1130" s="263"/>
    </row>
    <row r="1131" spans="1:25" x14ac:dyDescent="0.25">
      <c r="A1131" s="261"/>
      <c r="B1131" s="262"/>
      <c r="C1131" s="262"/>
      <c r="D1131" s="262"/>
      <c r="E1131" s="262"/>
      <c r="F1131" s="262"/>
      <c r="G1131" s="262"/>
      <c r="H1131" s="262"/>
      <c r="I1131" s="262"/>
      <c r="J1131" s="262"/>
      <c r="K1131" s="262"/>
      <c r="L1131" s="262"/>
      <c r="M1131" s="262"/>
      <c r="N1131" s="262"/>
      <c r="O1131" s="262"/>
      <c r="P1131" s="262"/>
      <c r="Q1131" s="262"/>
      <c r="R1131" s="262"/>
      <c r="S1131" s="262"/>
      <c r="T1131" s="262"/>
      <c r="U1131" s="262"/>
      <c r="V1131" s="262"/>
      <c r="W1131" s="262"/>
      <c r="X1131" s="262"/>
      <c r="Y1131" s="263"/>
    </row>
    <row r="1132" spans="1:25" x14ac:dyDescent="0.25">
      <c r="A1132" s="261"/>
      <c r="B1132" s="262"/>
      <c r="C1132" s="262"/>
      <c r="D1132" s="262"/>
      <c r="E1132" s="262"/>
      <c r="F1132" s="262"/>
      <c r="G1132" s="262"/>
      <c r="H1132" s="262"/>
      <c r="I1132" s="262"/>
      <c r="J1132" s="262"/>
      <c r="K1132" s="262"/>
      <c r="L1132" s="262"/>
      <c r="M1132" s="262"/>
      <c r="N1132" s="262"/>
      <c r="O1132" s="262"/>
      <c r="P1132" s="262"/>
      <c r="Q1132" s="262"/>
      <c r="R1132" s="262"/>
      <c r="S1132" s="262"/>
      <c r="T1132" s="262"/>
      <c r="U1132" s="262"/>
      <c r="V1132" s="262"/>
      <c r="W1132" s="262"/>
      <c r="X1132" s="262"/>
      <c r="Y1132" s="263"/>
    </row>
    <row r="1133" spans="1:25" x14ac:dyDescent="0.25">
      <c r="A1133" s="261"/>
      <c r="B1133" s="262"/>
      <c r="C1133" s="262"/>
      <c r="D1133" s="262"/>
      <c r="E1133" s="262"/>
      <c r="F1133" s="262"/>
      <c r="G1133" s="262"/>
      <c r="H1133" s="262"/>
      <c r="I1133" s="262"/>
      <c r="J1133" s="262"/>
      <c r="K1133" s="262"/>
      <c r="L1133" s="262"/>
      <c r="M1133" s="262"/>
      <c r="N1133" s="262"/>
      <c r="O1133" s="262"/>
      <c r="P1133" s="262"/>
      <c r="Q1133" s="262"/>
      <c r="R1133" s="262"/>
      <c r="S1133" s="262"/>
      <c r="T1133" s="262"/>
      <c r="U1133" s="262"/>
      <c r="V1133" s="262"/>
      <c r="W1133" s="262"/>
      <c r="X1133" s="262"/>
      <c r="Y1133" s="263"/>
    </row>
    <row r="1134" spans="1:25" x14ac:dyDescent="0.25">
      <c r="A1134" s="261"/>
      <c r="B1134" s="262"/>
      <c r="C1134" s="262"/>
      <c r="D1134" s="262"/>
      <c r="E1134" s="262"/>
      <c r="F1134" s="262"/>
      <c r="G1134" s="262"/>
      <c r="H1134" s="262"/>
      <c r="I1134" s="262"/>
      <c r="J1134" s="262"/>
      <c r="K1134" s="262"/>
      <c r="L1134" s="262"/>
      <c r="M1134" s="262"/>
      <c r="N1134" s="262"/>
      <c r="O1134" s="262"/>
      <c r="P1134" s="262"/>
      <c r="Q1134" s="262"/>
      <c r="R1134" s="262"/>
      <c r="S1134" s="262"/>
      <c r="T1134" s="262"/>
      <c r="U1134" s="262"/>
      <c r="V1134" s="262"/>
      <c r="W1134" s="262"/>
      <c r="X1134" s="262"/>
      <c r="Y1134" s="263"/>
    </row>
    <row r="1135" spans="1:25" x14ac:dyDescent="0.25">
      <c r="A1135" s="261"/>
      <c r="B1135" s="262"/>
      <c r="C1135" s="262"/>
      <c r="D1135" s="262"/>
      <c r="E1135" s="262"/>
      <c r="F1135" s="262"/>
      <c r="G1135" s="262"/>
      <c r="H1135" s="262"/>
      <c r="I1135" s="262"/>
      <c r="J1135" s="262"/>
      <c r="K1135" s="262"/>
      <c r="L1135" s="262"/>
      <c r="M1135" s="262"/>
      <c r="N1135" s="262"/>
      <c r="O1135" s="262"/>
      <c r="P1135" s="262"/>
      <c r="Q1135" s="262"/>
      <c r="R1135" s="262"/>
      <c r="S1135" s="262"/>
      <c r="T1135" s="262"/>
      <c r="U1135" s="262"/>
      <c r="V1135" s="262"/>
      <c r="W1135" s="262"/>
      <c r="X1135" s="262"/>
      <c r="Y1135" s="263"/>
    </row>
    <row r="1136" spans="1:25" x14ac:dyDescent="0.25">
      <c r="A1136" s="261"/>
      <c r="B1136" s="262"/>
      <c r="C1136" s="262"/>
      <c r="D1136" s="262"/>
      <c r="E1136" s="262"/>
      <c r="F1136" s="262"/>
      <c r="G1136" s="262"/>
      <c r="H1136" s="262"/>
      <c r="I1136" s="262"/>
      <c r="J1136" s="262"/>
      <c r="K1136" s="262"/>
      <c r="L1136" s="262"/>
      <c r="M1136" s="262"/>
      <c r="N1136" s="262"/>
      <c r="O1136" s="262"/>
      <c r="P1136" s="262"/>
      <c r="Q1136" s="262"/>
      <c r="R1136" s="262"/>
      <c r="S1136" s="262"/>
      <c r="T1136" s="262"/>
      <c r="U1136" s="262"/>
      <c r="V1136" s="262"/>
      <c r="W1136" s="262"/>
      <c r="X1136" s="262"/>
      <c r="Y1136" s="263"/>
    </row>
    <row r="1137" spans="1:25" x14ac:dyDescent="0.25">
      <c r="A1137" s="261"/>
      <c r="B1137" s="262"/>
      <c r="C1137" s="262"/>
      <c r="D1137" s="262"/>
      <c r="E1137" s="262"/>
      <c r="F1137" s="262"/>
      <c r="G1137" s="262"/>
      <c r="H1137" s="262"/>
      <c r="I1137" s="262"/>
      <c r="J1137" s="262"/>
      <c r="K1137" s="262"/>
      <c r="L1137" s="262"/>
      <c r="M1137" s="262"/>
      <c r="N1137" s="262"/>
      <c r="O1137" s="262"/>
      <c r="P1137" s="262"/>
      <c r="Q1137" s="262"/>
      <c r="R1137" s="262"/>
      <c r="S1137" s="262"/>
      <c r="T1137" s="262"/>
      <c r="U1137" s="262"/>
      <c r="V1137" s="262"/>
      <c r="W1137" s="262"/>
      <c r="X1137" s="262"/>
      <c r="Y1137" s="263"/>
    </row>
    <row r="1138" spans="1:25" ht="15.75" thickBot="1" x14ac:dyDescent="0.3">
      <c r="A1138" s="264"/>
      <c r="B1138" s="265"/>
      <c r="C1138" s="265"/>
      <c r="D1138" s="265"/>
      <c r="E1138" s="265"/>
      <c r="F1138" s="265"/>
      <c r="G1138" s="265"/>
      <c r="H1138" s="265"/>
      <c r="I1138" s="265"/>
      <c r="J1138" s="265"/>
      <c r="K1138" s="265"/>
      <c r="L1138" s="265"/>
      <c r="M1138" s="265"/>
      <c r="N1138" s="265"/>
      <c r="O1138" s="265"/>
      <c r="P1138" s="265"/>
      <c r="Q1138" s="265"/>
      <c r="R1138" s="265"/>
      <c r="S1138" s="265"/>
      <c r="T1138" s="265"/>
      <c r="U1138" s="265"/>
      <c r="V1138" s="265"/>
      <c r="W1138" s="265"/>
      <c r="X1138" s="265"/>
      <c r="Y1138" s="266"/>
    </row>
    <row r="1140" spans="1:25" ht="15.75" thickBot="1" x14ac:dyDescent="0.3">
      <c r="A1140" s="255" t="s">
        <v>27</v>
      </c>
      <c r="B1140" s="255"/>
      <c r="C1140" s="255"/>
      <c r="D1140" s="255"/>
    </row>
    <row r="1141" spans="1:25" x14ac:dyDescent="0.25">
      <c r="A1141" s="258"/>
      <c r="B1141" s="259"/>
      <c r="C1141" s="259"/>
      <c r="D1141" s="259"/>
      <c r="E1141" s="259"/>
      <c r="F1141" s="259"/>
      <c r="G1141" s="259"/>
      <c r="H1141" s="259"/>
      <c r="I1141" s="259"/>
      <c r="J1141" s="259"/>
      <c r="K1141" s="259"/>
      <c r="L1141" s="259"/>
      <c r="M1141" s="259"/>
      <c r="N1141" s="259"/>
      <c r="O1141" s="259"/>
      <c r="P1141" s="259"/>
      <c r="Q1141" s="259"/>
      <c r="R1141" s="259"/>
      <c r="S1141" s="259"/>
      <c r="T1141" s="259"/>
      <c r="U1141" s="259"/>
      <c r="V1141" s="259"/>
      <c r="W1141" s="259"/>
      <c r="X1141" s="259"/>
      <c r="Y1141" s="260"/>
    </row>
    <row r="1142" spans="1:25" x14ac:dyDescent="0.25">
      <c r="A1142" s="261"/>
      <c r="B1142" s="262"/>
      <c r="C1142" s="262"/>
      <c r="D1142" s="262"/>
      <c r="E1142" s="262"/>
      <c r="F1142" s="262"/>
      <c r="G1142" s="262"/>
      <c r="H1142" s="262"/>
      <c r="I1142" s="262"/>
      <c r="J1142" s="262"/>
      <c r="K1142" s="262"/>
      <c r="L1142" s="262"/>
      <c r="M1142" s="262"/>
      <c r="N1142" s="262"/>
      <c r="O1142" s="262"/>
      <c r="P1142" s="262"/>
      <c r="Q1142" s="262"/>
      <c r="R1142" s="262"/>
      <c r="S1142" s="262"/>
      <c r="T1142" s="262"/>
      <c r="U1142" s="262"/>
      <c r="V1142" s="262"/>
      <c r="W1142" s="262"/>
      <c r="X1142" s="262"/>
      <c r="Y1142" s="263"/>
    </row>
    <row r="1143" spans="1:25" x14ac:dyDescent="0.25">
      <c r="A1143" s="261"/>
      <c r="B1143" s="262"/>
      <c r="C1143" s="262"/>
      <c r="D1143" s="262"/>
      <c r="E1143" s="262"/>
      <c r="F1143" s="262"/>
      <c r="G1143" s="262"/>
      <c r="H1143" s="262"/>
      <c r="I1143" s="262"/>
      <c r="J1143" s="262"/>
      <c r="K1143" s="262"/>
      <c r="L1143" s="262"/>
      <c r="M1143" s="262"/>
      <c r="N1143" s="262"/>
      <c r="O1143" s="262"/>
      <c r="P1143" s="262"/>
      <c r="Q1143" s="262"/>
      <c r="R1143" s="262"/>
      <c r="S1143" s="262"/>
      <c r="T1143" s="262"/>
      <c r="U1143" s="262"/>
      <c r="V1143" s="262"/>
      <c r="W1143" s="262"/>
      <c r="X1143" s="262"/>
      <c r="Y1143" s="263"/>
    </row>
    <row r="1144" spans="1:25" x14ac:dyDescent="0.25">
      <c r="A1144" s="261"/>
      <c r="B1144" s="262"/>
      <c r="C1144" s="262"/>
      <c r="D1144" s="262"/>
      <c r="E1144" s="262"/>
      <c r="F1144" s="262"/>
      <c r="G1144" s="262"/>
      <c r="H1144" s="262"/>
      <c r="I1144" s="262"/>
      <c r="J1144" s="262"/>
      <c r="K1144" s="262"/>
      <c r="L1144" s="262"/>
      <c r="M1144" s="262"/>
      <c r="N1144" s="262"/>
      <c r="O1144" s="262"/>
      <c r="P1144" s="262"/>
      <c r="Q1144" s="262"/>
      <c r="R1144" s="262"/>
      <c r="S1144" s="262"/>
      <c r="T1144" s="262"/>
      <c r="U1144" s="262"/>
      <c r="V1144" s="262"/>
      <c r="W1144" s="262"/>
      <c r="X1144" s="262"/>
      <c r="Y1144" s="263"/>
    </row>
    <row r="1145" spans="1:25" x14ac:dyDescent="0.25">
      <c r="A1145" s="261"/>
      <c r="B1145" s="262"/>
      <c r="C1145" s="262"/>
      <c r="D1145" s="262"/>
      <c r="E1145" s="262"/>
      <c r="F1145" s="262"/>
      <c r="G1145" s="262"/>
      <c r="H1145" s="262"/>
      <c r="I1145" s="262"/>
      <c r="J1145" s="262"/>
      <c r="K1145" s="262"/>
      <c r="L1145" s="262"/>
      <c r="M1145" s="262"/>
      <c r="N1145" s="262"/>
      <c r="O1145" s="262"/>
      <c r="P1145" s="262"/>
      <c r="Q1145" s="262"/>
      <c r="R1145" s="262"/>
      <c r="S1145" s="262"/>
      <c r="T1145" s="262"/>
      <c r="U1145" s="262"/>
      <c r="V1145" s="262"/>
      <c r="W1145" s="262"/>
      <c r="X1145" s="262"/>
      <c r="Y1145" s="263"/>
    </row>
    <row r="1146" spans="1:25" x14ac:dyDescent="0.25">
      <c r="A1146" s="261"/>
      <c r="B1146" s="262"/>
      <c r="C1146" s="262"/>
      <c r="D1146" s="262"/>
      <c r="E1146" s="262"/>
      <c r="F1146" s="262"/>
      <c r="G1146" s="262"/>
      <c r="H1146" s="262"/>
      <c r="I1146" s="262"/>
      <c r="J1146" s="262"/>
      <c r="K1146" s="262"/>
      <c r="L1146" s="262"/>
      <c r="M1146" s="262"/>
      <c r="N1146" s="262"/>
      <c r="O1146" s="262"/>
      <c r="P1146" s="262"/>
      <c r="Q1146" s="262"/>
      <c r="R1146" s="262"/>
      <c r="S1146" s="262"/>
      <c r="T1146" s="262"/>
      <c r="U1146" s="262"/>
      <c r="V1146" s="262"/>
      <c r="W1146" s="262"/>
      <c r="X1146" s="262"/>
      <c r="Y1146" s="263"/>
    </row>
    <row r="1147" spans="1:25" ht="15.75" thickBot="1" x14ac:dyDescent="0.3">
      <c r="A1147" s="264"/>
      <c r="B1147" s="265"/>
      <c r="C1147" s="265"/>
      <c r="D1147" s="265"/>
      <c r="E1147" s="265"/>
      <c r="F1147" s="265"/>
      <c r="G1147" s="265"/>
      <c r="H1147" s="265"/>
      <c r="I1147" s="265"/>
      <c r="J1147" s="265"/>
      <c r="K1147" s="265"/>
      <c r="L1147" s="265"/>
      <c r="M1147" s="265"/>
      <c r="N1147" s="265"/>
      <c r="O1147" s="265"/>
      <c r="P1147" s="265"/>
      <c r="Q1147" s="265"/>
      <c r="R1147" s="265"/>
      <c r="S1147" s="265"/>
      <c r="T1147" s="265"/>
      <c r="U1147" s="265"/>
      <c r="V1147" s="265"/>
      <c r="W1147" s="265"/>
      <c r="X1147" s="265"/>
      <c r="Y1147" s="266"/>
    </row>
    <row r="1149" spans="1:25" ht="15.75" thickBot="1" x14ac:dyDescent="0.3">
      <c r="A1149" s="255" t="s">
        <v>28</v>
      </c>
      <c r="B1149" s="255"/>
      <c r="C1149" s="255"/>
      <c r="D1149" s="255"/>
      <c r="E1149" s="255"/>
      <c r="F1149" s="255"/>
      <c r="G1149" s="255"/>
      <c r="H1149" s="255"/>
    </row>
    <row r="1150" spans="1:25" ht="15.75" thickBot="1" x14ac:dyDescent="0.3">
      <c r="A1150" s="267"/>
      <c r="B1150" s="268"/>
      <c r="C1150" s="268"/>
      <c r="D1150" s="268"/>
      <c r="E1150" s="268"/>
      <c r="F1150" s="268"/>
      <c r="G1150" s="268"/>
      <c r="H1150" s="268"/>
      <c r="I1150" s="268"/>
      <c r="J1150" s="268"/>
      <c r="K1150" s="268"/>
      <c r="L1150" s="268"/>
      <c r="M1150" s="268"/>
      <c r="N1150" s="268"/>
      <c r="O1150" s="268"/>
      <c r="P1150" s="268"/>
      <c r="Q1150" s="268"/>
      <c r="R1150" s="268"/>
      <c r="S1150" s="268"/>
      <c r="T1150" s="268"/>
      <c r="U1150" s="268"/>
      <c r="V1150" s="268"/>
      <c r="W1150" s="268"/>
      <c r="X1150" s="268"/>
      <c r="Y1150" s="269"/>
    </row>
    <row r="1152" spans="1:25" ht="15.75" thickBot="1" x14ac:dyDescent="0.3">
      <c r="A1152" s="255" t="s">
        <v>29</v>
      </c>
      <c r="B1152" s="255"/>
      <c r="C1152" s="255"/>
      <c r="E1152" s="255" t="s">
        <v>30</v>
      </c>
      <c r="F1152" s="255"/>
      <c r="G1152" s="255"/>
    </row>
    <row r="1153" spans="1:25" ht="15.75" thickBot="1" x14ac:dyDescent="0.3">
      <c r="A1153" s="256"/>
      <c r="B1153" s="257"/>
      <c r="E1153" s="256"/>
      <c r="F1153" s="257"/>
    </row>
    <row r="1155" spans="1:25" x14ac:dyDescent="0.25">
      <c r="A1155" s="11"/>
      <c r="B1155" s="11"/>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row>
  </sheetData>
  <customSheetViews>
    <customSheetView guid="{08C97B7F-67EE-4463-AA3D-5024C5CFCC42}" scale="90">
      <selection activeCell="A19" sqref="A19:Y25"/>
      <pageMargins left="0" right="0" top="0" bottom="0" header="0" footer="0"/>
      <pageSetup orientation="portrait" verticalDpi="0" r:id="rId1"/>
    </customSheetView>
  </customSheetViews>
  <mergeCells count="350">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tabSelected="1" zoomScaleNormal="100" workbookViewId="0">
      <selection activeCell="F19" sqref="F19"/>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9.42578125" customWidth="1"/>
    <col min="14" max="14" width="11.7109375" customWidth="1"/>
    <col min="15" max="15" width="17.85546875" customWidth="1"/>
    <col min="16" max="16" width="14.7109375" customWidth="1"/>
    <col min="17" max="17" width="35.5703125" style="55"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1" t="s">
        <v>65</v>
      </c>
      <c r="B1" s="51"/>
      <c r="C1" s="51"/>
      <c r="D1" s="296">
        <v>30908</v>
      </c>
      <c r="E1" s="297"/>
      <c r="S1" s="55"/>
      <c r="U1" s="55"/>
    </row>
    <row r="3" spans="1:25" ht="18.75" x14ac:dyDescent="0.3">
      <c r="A3" s="54" t="s">
        <v>66</v>
      </c>
      <c r="B3" s="54"/>
      <c r="C3" s="54"/>
      <c r="D3" s="54"/>
      <c r="E3" s="13"/>
      <c r="F3" s="13"/>
      <c r="G3" s="13"/>
      <c r="H3" s="13"/>
      <c r="I3" s="13"/>
      <c r="J3" s="13"/>
      <c r="K3" s="13"/>
      <c r="L3" s="13"/>
      <c r="M3" s="13"/>
      <c r="N3" s="13"/>
      <c r="O3" s="13"/>
      <c r="P3" s="13"/>
      <c r="Q3" s="13"/>
      <c r="R3" s="13"/>
      <c r="S3" s="13"/>
      <c r="T3" s="70"/>
      <c r="U3" s="13"/>
      <c r="V3" s="13"/>
      <c r="W3" s="13"/>
      <c r="X3" s="13"/>
      <c r="Y3" s="13"/>
    </row>
    <row r="4" spans="1:25" ht="15" customHeight="1" x14ac:dyDescent="0.25">
      <c r="A4" s="181" t="s">
        <v>67</v>
      </c>
      <c r="B4" s="52"/>
      <c r="C4" s="52"/>
      <c r="D4" s="52"/>
      <c r="E4" s="52"/>
      <c r="F4" s="52"/>
      <c r="G4" s="10"/>
      <c r="H4" s="10"/>
      <c r="Q4"/>
      <c r="R4"/>
      <c r="S4"/>
      <c r="U4"/>
    </row>
    <row r="5" spans="1:25" ht="15.75" thickBot="1" x14ac:dyDescent="0.3">
      <c r="A5" s="52"/>
      <c r="B5" s="52"/>
      <c r="C5" s="52"/>
      <c r="D5" s="52"/>
      <c r="E5" s="52"/>
      <c r="F5" s="52"/>
      <c r="G5" s="10"/>
      <c r="H5" s="10"/>
      <c r="Q5"/>
      <c r="R5"/>
      <c r="S5"/>
      <c r="U5"/>
    </row>
    <row r="6" spans="1:25" ht="15" customHeight="1" thickBot="1" x14ac:dyDescent="0.3">
      <c r="A6" s="181" t="s">
        <v>68</v>
      </c>
      <c r="B6" s="52"/>
      <c r="C6" s="52"/>
      <c r="D6" s="52"/>
      <c r="E6" s="52"/>
      <c r="F6" s="14"/>
      <c r="G6" s="10"/>
      <c r="H6" s="10"/>
      <c r="Q6"/>
      <c r="R6"/>
      <c r="S6"/>
      <c r="U6"/>
    </row>
    <row r="7" spans="1:25" ht="15.75" thickBot="1" x14ac:dyDescent="0.3">
      <c r="A7" s="52"/>
      <c r="B7" s="52"/>
      <c r="C7" s="52"/>
      <c r="D7" s="52"/>
      <c r="E7" s="52"/>
      <c r="F7" s="52"/>
      <c r="G7" s="52"/>
      <c r="H7" s="52"/>
      <c r="Q7"/>
      <c r="R7"/>
      <c r="S7"/>
      <c r="U7"/>
    </row>
    <row r="8" spans="1:25" ht="15" customHeight="1" thickBot="1" x14ac:dyDescent="0.3">
      <c r="A8" s="61" t="s">
        <v>69</v>
      </c>
      <c r="B8" s="61"/>
      <c r="C8" s="61"/>
      <c r="D8" s="61"/>
      <c r="E8" s="61"/>
      <c r="F8" s="61"/>
      <c r="G8" s="55"/>
      <c r="H8" s="85" t="s">
        <v>233</v>
      </c>
      <c r="I8" s="16"/>
      <c r="K8" s="52"/>
      <c r="L8" s="65" t="s">
        <v>70</v>
      </c>
      <c r="M8" s="52"/>
      <c r="N8" s="52"/>
      <c r="O8" s="52"/>
      <c r="P8" s="52"/>
      <c r="Q8"/>
      <c r="R8"/>
      <c r="S8"/>
      <c r="U8"/>
    </row>
    <row r="9" spans="1:25" x14ac:dyDescent="0.25">
      <c r="A9" s="52"/>
      <c r="B9" s="52"/>
      <c r="C9" s="52"/>
      <c r="D9" s="52"/>
      <c r="E9" s="52"/>
      <c r="F9" s="52"/>
      <c r="G9" s="52"/>
      <c r="H9" s="52"/>
      <c r="Q9"/>
      <c r="R9"/>
      <c r="S9"/>
      <c r="U9"/>
    </row>
    <row r="10" spans="1:25" ht="15.75" thickBot="1" x14ac:dyDescent="0.3">
      <c r="A10" s="53" t="s">
        <v>71</v>
      </c>
      <c r="B10" s="53"/>
      <c r="C10" s="53"/>
      <c r="D10" s="53"/>
      <c r="E10" s="53"/>
      <c r="F10" s="53"/>
      <c r="G10" s="53"/>
      <c r="H10" s="53"/>
      <c r="I10" s="53"/>
      <c r="J10" s="53"/>
      <c r="K10" s="53"/>
      <c r="Q10"/>
      <c r="R10"/>
      <c r="S10"/>
      <c r="U10"/>
    </row>
    <row r="11" spans="1:25" x14ac:dyDescent="0.25">
      <c r="A11" s="277"/>
      <c r="B11" s="278"/>
      <c r="C11" s="278"/>
      <c r="D11" s="278"/>
      <c r="E11" s="278"/>
      <c r="F11" s="278"/>
      <c r="G11" s="278"/>
      <c r="H11" s="278"/>
      <c r="I11" s="278"/>
      <c r="J11" s="278"/>
      <c r="K11" s="278"/>
      <c r="L11" s="278"/>
      <c r="M11" s="278"/>
      <c r="N11" s="278"/>
      <c r="O11" s="278"/>
      <c r="P11" s="278"/>
      <c r="Q11" s="279"/>
      <c r="R11" s="15"/>
      <c r="S11" s="15"/>
      <c r="T11" s="64"/>
      <c r="U11" s="15"/>
      <c r="V11" s="15"/>
      <c r="W11" s="15"/>
      <c r="X11" s="15"/>
      <c r="Y11" s="15"/>
    </row>
    <row r="12" spans="1:25" x14ac:dyDescent="0.25">
      <c r="A12" s="280"/>
      <c r="B12" s="281"/>
      <c r="C12" s="281"/>
      <c r="D12" s="281"/>
      <c r="E12" s="281"/>
      <c r="F12" s="281"/>
      <c r="G12" s="281"/>
      <c r="H12" s="281"/>
      <c r="I12" s="281"/>
      <c r="J12" s="281"/>
      <c r="K12" s="281"/>
      <c r="L12" s="281"/>
      <c r="M12" s="281"/>
      <c r="N12" s="281"/>
      <c r="O12" s="281"/>
      <c r="P12" s="281"/>
      <c r="Q12" s="282"/>
      <c r="R12" s="15"/>
      <c r="S12" s="15"/>
      <c r="T12" s="64"/>
      <c r="U12" s="15"/>
      <c r="V12" s="15"/>
      <c r="W12" s="15"/>
      <c r="X12" s="15"/>
      <c r="Y12" s="15"/>
    </row>
    <row r="13" spans="1:25" x14ac:dyDescent="0.25">
      <c r="A13" s="280"/>
      <c r="B13" s="281"/>
      <c r="C13" s="281"/>
      <c r="D13" s="281"/>
      <c r="E13" s="281"/>
      <c r="F13" s="281"/>
      <c r="G13" s="281"/>
      <c r="H13" s="281"/>
      <c r="I13" s="281"/>
      <c r="J13" s="281"/>
      <c r="K13" s="281"/>
      <c r="L13" s="281"/>
      <c r="M13" s="281"/>
      <c r="N13" s="281"/>
      <c r="O13" s="281"/>
      <c r="P13" s="281"/>
      <c r="Q13" s="282"/>
      <c r="R13" s="15"/>
      <c r="S13" s="15"/>
      <c r="T13" s="64"/>
      <c r="U13" s="15"/>
      <c r="V13" s="15"/>
      <c r="W13" s="15"/>
      <c r="X13" s="15"/>
      <c r="Y13" s="15"/>
    </row>
    <row r="14" spans="1:25" x14ac:dyDescent="0.25">
      <c r="A14" s="280"/>
      <c r="B14" s="281"/>
      <c r="C14" s="281"/>
      <c r="D14" s="281"/>
      <c r="E14" s="281"/>
      <c r="F14" s="281"/>
      <c r="G14" s="281"/>
      <c r="H14" s="281"/>
      <c r="I14" s="281"/>
      <c r="J14" s="281"/>
      <c r="K14" s="281"/>
      <c r="L14" s="281"/>
      <c r="M14" s="281"/>
      <c r="N14" s="281"/>
      <c r="O14" s="281"/>
      <c r="P14" s="281"/>
      <c r="Q14" s="282"/>
      <c r="R14" s="15"/>
      <c r="S14" s="15"/>
      <c r="T14" s="64"/>
      <c r="U14" s="15"/>
      <c r="V14" s="15"/>
      <c r="W14" s="15"/>
      <c r="X14" s="15"/>
      <c r="Y14" s="15"/>
    </row>
    <row r="15" spans="1:25" ht="15.75" thickBot="1" x14ac:dyDescent="0.3">
      <c r="A15" s="283"/>
      <c r="B15" s="284"/>
      <c r="C15" s="284"/>
      <c r="D15" s="284"/>
      <c r="E15" s="284"/>
      <c r="F15" s="284"/>
      <c r="G15" s="284"/>
      <c r="H15" s="284"/>
      <c r="I15" s="284"/>
      <c r="J15" s="284"/>
      <c r="K15" s="284"/>
      <c r="L15" s="284"/>
      <c r="M15" s="284"/>
      <c r="N15" s="284"/>
      <c r="O15" s="284"/>
      <c r="P15" s="284"/>
      <c r="Q15" s="285"/>
      <c r="R15" s="15"/>
      <c r="S15" s="15"/>
      <c r="T15" s="64"/>
      <c r="U15" s="15"/>
      <c r="V15" s="15"/>
      <c r="W15" s="15"/>
      <c r="X15" s="15"/>
      <c r="Y15" s="15"/>
    </row>
    <row r="20" spans="1:21" ht="23.25" x14ac:dyDescent="0.35">
      <c r="A20" s="295" t="s">
        <v>72</v>
      </c>
      <c r="B20" s="295"/>
      <c r="C20" s="295"/>
      <c r="D20" s="295"/>
      <c r="E20" s="40"/>
      <c r="F20" s="40"/>
      <c r="G20" s="40"/>
      <c r="H20" s="40"/>
      <c r="I20" s="40"/>
      <c r="J20" s="40"/>
      <c r="K20" s="40"/>
      <c r="L20" s="40"/>
      <c r="S20" s="55"/>
      <c r="U20" s="55"/>
    </row>
    <row r="21" spans="1:21" s="189" customFormat="1" ht="37.5" customHeight="1" x14ac:dyDescent="0.25">
      <c r="A21" s="190" t="s">
        <v>73</v>
      </c>
      <c r="B21" s="191"/>
      <c r="C21" s="191"/>
      <c r="D21" s="191"/>
      <c r="E21" s="191"/>
      <c r="F21" s="191"/>
      <c r="G21" s="191"/>
      <c r="H21" s="191"/>
      <c r="I21" s="191"/>
      <c r="J21" s="191"/>
      <c r="K21" s="191"/>
      <c r="L21" s="191"/>
      <c r="M21" s="191"/>
      <c r="N21" s="192"/>
      <c r="O21" s="193" t="s">
        <v>74</v>
      </c>
      <c r="P21" s="193" t="s">
        <v>75</v>
      </c>
      <c r="Q21" s="194" t="s">
        <v>76</v>
      </c>
      <c r="R21" s="193" t="s">
        <v>77</v>
      </c>
      <c r="S21" s="194" t="s">
        <v>76</v>
      </c>
      <c r="T21" s="193" t="s">
        <v>78</v>
      </c>
      <c r="U21" s="194" t="s">
        <v>76</v>
      </c>
    </row>
    <row r="22" spans="1:21" x14ac:dyDescent="0.25">
      <c r="A22" s="56" t="s">
        <v>79</v>
      </c>
      <c r="B22" s="57"/>
      <c r="C22" s="27" t="s">
        <v>80</v>
      </c>
      <c r="D22" s="27" t="s">
        <v>81</v>
      </c>
      <c r="E22" s="62" t="s">
        <v>82</v>
      </c>
      <c r="F22" s="56" t="s">
        <v>83</v>
      </c>
      <c r="G22" s="58"/>
      <c r="H22" s="58"/>
      <c r="I22" s="58"/>
      <c r="J22" s="58"/>
      <c r="K22" s="58"/>
      <c r="L22" s="58"/>
      <c r="M22" s="58"/>
      <c r="N22" s="57"/>
      <c r="O22" s="23" t="s">
        <v>84</v>
      </c>
      <c r="P22" s="23" t="s">
        <v>84</v>
      </c>
      <c r="Q22" s="30"/>
      <c r="R22" s="6" t="s">
        <v>84</v>
      </c>
      <c r="S22" s="31"/>
      <c r="T22" s="6" t="s">
        <v>84</v>
      </c>
      <c r="U22" s="31"/>
    </row>
    <row r="23" spans="1:21" s="84" customFormat="1" ht="69.75" customHeight="1" x14ac:dyDescent="0.25">
      <c r="A23" s="183">
        <v>1</v>
      </c>
      <c r="B23" s="184"/>
      <c r="C23" s="77" t="s">
        <v>232</v>
      </c>
      <c r="D23" s="183" t="s">
        <v>236</v>
      </c>
      <c r="E23" s="78" t="s">
        <v>115</v>
      </c>
      <c r="F23" s="339" t="s">
        <v>274</v>
      </c>
      <c r="G23" s="340"/>
      <c r="H23" s="340"/>
      <c r="I23" s="340"/>
      <c r="J23" s="340"/>
      <c r="K23" s="340"/>
      <c r="L23" s="340"/>
      <c r="M23" s="340"/>
      <c r="N23" s="341"/>
      <c r="O23" s="79">
        <v>2787</v>
      </c>
      <c r="P23" s="80"/>
      <c r="Q23" s="239"/>
      <c r="R23" s="82"/>
      <c r="S23" s="83"/>
      <c r="T23" s="82"/>
      <c r="U23" s="83"/>
    </row>
    <row r="24" spans="1:21" s="84" customFormat="1" ht="36" customHeight="1" x14ac:dyDescent="0.25">
      <c r="A24" s="183"/>
      <c r="B24" s="184"/>
      <c r="C24" s="77"/>
      <c r="D24" s="183"/>
      <c r="E24" s="78"/>
      <c r="F24" s="289"/>
      <c r="G24" s="290"/>
      <c r="H24" s="290"/>
      <c r="I24" s="290"/>
      <c r="J24" s="290"/>
      <c r="K24" s="290"/>
      <c r="L24" s="290"/>
      <c r="M24" s="290"/>
      <c r="N24" s="291"/>
      <c r="O24" s="79"/>
      <c r="P24" s="80"/>
      <c r="Q24" s="81"/>
      <c r="R24" s="82"/>
      <c r="S24" s="83"/>
      <c r="T24" s="82"/>
      <c r="U24" s="83"/>
    </row>
    <row r="25" spans="1:21" s="84" customFormat="1" ht="36" customHeight="1" x14ac:dyDescent="0.25">
      <c r="A25" s="183"/>
      <c r="B25" s="184"/>
      <c r="C25" s="77"/>
      <c r="D25" s="183"/>
      <c r="E25" s="78"/>
      <c r="F25" s="289"/>
      <c r="G25" s="290"/>
      <c r="H25" s="290"/>
      <c r="I25" s="290"/>
      <c r="J25" s="290"/>
      <c r="K25" s="290"/>
      <c r="L25" s="290"/>
      <c r="M25" s="290"/>
      <c r="N25" s="291"/>
      <c r="O25" s="79"/>
      <c r="P25" s="80"/>
      <c r="Q25" s="81"/>
      <c r="R25" s="82"/>
      <c r="S25" s="83"/>
      <c r="T25" s="82"/>
      <c r="U25" s="83"/>
    </row>
    <row r="26" spans="1:21" s="84" customFormat="1" ht="36" customHeight="1" x14ac:dyDescent="0.25">
      <c r="A26" s="183"/>
      <c r="B26" s="184"/>
      <c r="C26" s="77"/>
      <c r="D26" s="183"/>
      <c r="E26" s="78"/>
      <c r="F26" s="289"/>
      <c r="G26" s="290"/>
      <c r="H26" s="290"/>
      <c r="I26" s="290"/>
      <c r="J26" s="290"/>
      <c r="K26" s="290"/>
      <c r="L26" s="290"/>
      <c r="M26" s="290"/>
      <c r="N26" s="291"/>
      <c r="O26" s="79"/>
      <c r="P26" s="80"/>
      <c r="Q26" s="81"/>
      <c r="R26" s="82"/>
      <c r="S26" s="83"/>
      <c r="T26" s="82"/>
      <c r="U26" s="83"/>
    </row>
    <row r="27" spans="1:21" s="84" customFormat="1" ht="36" customHeight="1" x14ac:dyDescent="0.25">
      <c r="A27" s="183"/>
      <c r="B27" s="184"/>
      <c r="C27" s="77"/>
      <c r="D27" s="183"/>
      <c r="E27" s="78"/>
      <c r="F27" s="289"/>
      <c r="G27" s="290"/>
      <c r="H27" s="290"/>
      <c r="I27" s="290"/>
      <c r="J27" s="290"/>
      <c r="K27" s="290"/>
      <c r="L27" s="290"/>
      <c r="M27" s="290"/>
      <c r="N27" s="291"/>
      <c r="O27" s="79"/>
      <c r="P27" s="80"/>
      <c r="Q27" s="81"/>
      <c r="R27" s="82"/>
      <c r="S27" s="83"/>
      <c r="T27" s="82"/>
      <c r="U27" s="83"/>
    </row>
    <row r="28" spans="1:21" s="84" customFormat="1" ht="36" customHeight="1" x14ac:dyDescent="0.25">
      <c r="A28" s="183"/>
      <c r="B28" s="184"/>
      <c r="C28" s="77"/>
      <c r="D28" s="183"/>
      <c r="E28" s="78"/>
      <c r="F28" s="289"/>
      <c r="G28" s="290"/>
      <c r="H28" s="290"/>
      <c r="I28" s="290"/>
      <c r="J28" s="290"/>
      <c r="K28" s="290"/>
      <c r="L28" s="290"/>
      <c r="M28" s="290"/>
      <c r="N28" s="291"/>
      <c r="O28" s="79"/>
      <c r="P28" s="80"/>
      <c r="Q28" s="81"/>
      <c r="R28" s="82"/>
      <c r="S28" s="83"/>
      <c r="T28" s="82"/>
      <c r="U28" s="83"/>
    </row>
    <row r="29" spans="1:21" s="84" customFormat="1" ht="36" customHeight="1" x14ac:dyDescent="0.25">
      <c r="A29" s="183"/>
      <c r="B29" s="184"/>
      <c r="C29" s="77"/>
      <c r="D29" s="183"/>
      <c r="E29" s="78"/>
      <c r="F29" s="289"/>
      <c r="G29" s="290"/>
      <c r="H29" s="290"/>
      <c r="I29" s="290"/>
      <c r="J29" s="290"/>
      <c r="K29" s="290"/>
      <c r="L29" s="290"/>
      <c r="M29" s="290"/>
      <c r="N29" s="291"/>
      <c r="O29" s="79"/>
      <c r="P29" s="80"/>
      <c r="Q29" s="81"/>
      <c r="R29" s="82"/>
      <c r="S29" s="83"/>
      <c r="T29" s="82"/>
      <c r="U29" s="83"/>
    </row>
    <row r="30" spans="1:21" s="84" customFormat="1" ht="36" customHeight="1" x14ac:dyDescent="0.25">
      <c r="A30" s="183"/>
      <c r="B30" s="184"/>
      <c r="C30" s="77"/>
      <c r="D30" s="183"/>
      <c r="E30" s="78"/>
      <c r="F30" s="289"/>
      <c r="G30" s="290"/>
      <c r="H30" s="290"/>
      <c r="I30" s="290"/>
      <c r="J30" s="290"/>
      <c r="K30" s="290"/>
      <c r="L30" s="290"/>
      <c r="M30" s="290"/>
      <c r="N30" s="291"/>
      <c r="O30" s="79"/>
      <c r="P30" s="80"/>
      <c r="Q30" s="81"/>
      <c r="R30" s="82"/>
      <c r="S30" s="83"/>
      <c r="T30" s="82"/>
      <c r="U30" s="83"/>
    </row>
    <row r="31" spans="1:21" s="84" customFormat="1" ht="36" customHeight="1" x14ac:dyDescent="0.25">
      <c r="A31" s="183"/>
      <c r="B31" s="184"/>
      <c r="C31" s="77"/>
      <c r="D31" s="183"/>
      <c r="E31" s="78"/>
      <c r="F31" s="289"/>
      <c r="G31" s="290"/>
      <c r="H31" s="290"/>
      <c r="I31" s="290"/>
      <c r="J31" s="290"/>
      <c r="K31" s="290"/>
      <c r="L31" s="290"/>
      <c r="M31" s="290"/>
      <c r="N31" s="291"/>
      <c r="O31" s="79"/>
      <c r="P31" s="80"/>
      <c r="Q31" s="81"/>
      <c r="R31" s="82"/>
      <c r="S31" s="83"/>
      <c r="T31" s="82"/>
      <c r="U31" s="83"/>
    </row>
    <row r="32" spans="1:21" s="84" customFormat="1" ht="36" customHeight="1" x14ac:dyDescent="0.25">
      <c r="A32" s="183"/>
      <c r="B32" s="184"/>
      <c r="C32" s="77"/>
      <c r="D32" s="183"/>
      <c r="E32" s="78"/>
      <c r="F32" s="289"/>
      <c r="G32" s="290"/>
      <c r="H32" s="290"/>
      <c r="I32" s="290"/>
      <c r="J32" s="290"/>
      <c r="K32" s="290"/>
      <c r="L32" s="290"/>
      <c r="M32" s="290"/>
      <c r="N32" s="291"/>
      <c r="O32" s="79"/>
      <c r="P32" s="80"/>
      <c r="Q32" s="81"/>
      <c r="R32" s="82"/>
      <c r="S32" s="83"/>
      <c r="T32" s="82"/>
      <c r="U32" s="83"/>
    </row>
    <row r="33" spans="1:21" s="84" customFormat="1" ht="36" customHeight="1" x14ac:dyDescent="0.25">
      <c r="A33" s="183"/>
      <c r="B33" s="184"/>
      <c r="C33" s="77"/>
      <c r="D33" s="183"/>
      <c r="E33" s="78"/>
      <c r="F33" s="289"/>
      <c r="G33" s="290"/>
      <c r="H33" s="290"/>
      <c r="I33" s="290"/>
      <c r="J33" s="290"/>
      <c r="K33" s="290"/>
      <c r="L33" s="290"/>
      <c r="M33" s="290"/>
      <c r="N33" s="291"/>
      <c r="O33" s="79"/>
      <c r="P33" s="80"/>
      <c r="Q33" s="81"/>
      <c r="R33" s="82"/>
      <c r="S33" s="83"/>
      <c r="T33" s="82"/>
      <c r="U33" s="83"/>
    </row>
    <row r="34" spans="1:21" s="1" customFormat="1" x14ac:dyDescent="0.25">
      <c r="L34" s="34" t="s">
        <v>85</v>
      </c>
      <c r="N34" s="33"/>
      <c r="O34" s="34">
        <f>SUM(O23:O33)</f>
        <v>2787</v>
      </c>
      <c r="P34" s="34">
        <f>SUM(P23:P33)</f>
        <v>0</v>
      </c>
      <c r="Q34" s="26"/>
      <c r="R34" s="35">
        <f>SUM(R23:R33)</f>
        <v>0</v>
      </c>
      <c r="S34" s="26"/>
      <c r="T34" s="35">
        <f>SUM(T23:T33)</f>
        <v>0</v>
      </c>
      <c r="U34" s="26"/>
    </row>
    <row r="36" spans="1:21" s="189" customFormat="1" ht="37.5" customHeight="1" x14ac:dyDescent="0.25">
      <c r="A36" s="190" t="s">
        <v>86</v>
      </c>
      <c r="B36" s="191"/>
      <c r="C36" s="191"/>
      <c r="D36" s="191"/>
      <c r="E36" s="191"/>
      <c r="F36" s="191"/>
      <c r="G36" s="191"/>
      <c r="H36" s="191"/>
      <c r="I36" s="191"/>
      <c r="J36" s="191"/>
      <c r="K36" s="191"/>
      <c r="L36" s="191"/>
      <c r="M36" s="191"/>
      <c r="N36" s="192"/>
      <c r="O36" s="193" t="s">
        <v>74</v>
      </c>
      <c r="P36" s="193" t="s">
        <v>75</v>
      </c>
      <c r="Q36" s="194" t="s">
        <v>76</v>
      </c>
      <c r="R36" s="193" t="s">
        <v>77</v>
      </c>
      <c r="S36" s="194" t="s">
        <v>76</v>
      </c>
      <c r="T36" s="193" t="s">
        <v>78</v>
      </c>
      <c r="U36" s="194" t="s">
        <v>76</v>
      </c>
    </row>
    <row r="37" spans="1:21" x14ac:dyDescent="0.25">
      <c r="A37" s="56" t="s">
        <v>79</v>
      </c>
      <c r="B37" s="57"/>
      <c r="C37" s="27" t="s">
        <v>80</v>
      </c>
      <c r="D37" s="27" t="s">
        <v>81</v>
      </c>
      <c r="E37" s="62" t="s">
        <v>82</v>
      </c>
      <c r="F37" s="56" t="s">
        <v>83</v>
      </c>
      <c r="G37" s="58"/>
      <c r="H37" s="58"/>
      <c r="I37" s="58"/>
      <c r="J37" s="58"/>
      <c r="K37" s="58"/>
      <c r="L37" s="58"/>
      <c r="M37" s="58"/>
      <c r="N37" s="57"/>
      <c r="O37" s="23" t="s">
        <v>84</v>
      </c>
      <c r="P37" s="23" t="s">
        <v>84</v>
      </c>
      <c r="Q37" s="30"/>
      <c r="R37" s="6" t="s">
        <v>84</v>
      </c>
      <c r="S37" s="31"/>
      <c r="T37" s="6" t="s">
        <v>84</v>
      </c>
      <c r="U37" s="31"/>
    </row>
    <row r="38" spans="1:21" s="84" customFormat="1" ht="52.5" customHeight="1" x14ac:dyDescent="0.25">
      <c r="A38" s="183">
        <v>1</v>
      </c>
      <c r="B38" s="184"/>
      <c r="C38" s="77" t="s">
        <v>232</v>
      </c>
      <c r="D38" s="183" t="s">
        <v>236</v>
      </c>
      <c r="E38" s="86" t="s">
        <v>87</v>
      </c>
      <c r="F38" s="289" t="s">
        <v>259</v>
      </c>
      <c r="G38" s="290"/>
      <c r="H38" s="290"/>
      <c r="I38" s="290"/>
      <c r="J38" s="290"/>
      <c r="K38" s="290"/>
      <c r="L38" s="290"/>
      <c r="M38" s="290"/>
      <c r="N38" s="291"/>
      <c r="O38" s="79">
        <v>669</v>
      </c>
      <c r="P38" s="80"/>
      <c r="Q38" s="81"/>
      <c r="R38" s="82"/>
      <c r="S38" s="83"/>
      <c r="T38" s="82"/>
      <c r="U38" s="83"/>
    </row>
    <row r="39" spans="1:21" s="84" customFormat="1" ht="36" customHeight="1" x14ac:dyDescent="0.25">
      <c r="A39" s="183"/>
      <c r="B39" s="184"/>
      <c r="C39" s="77"/>
      <c r="D39" s="183"/>
      <c r="E39" s="86" t="s">
        <v>87</v>
      </c>
      <c r="F39" s="289"/>
      <c r="G39" s="290"/>
      <c r="H39" s="290"/>
      <c r="I39" s="290"/>
      <c r="J39" s="290"/>
      <c r="K39" s="290"/>
      <c r="L39" s="290"/>
      <c r="M39" s="290"/>
      <c r="N39" s="291"/>
      <c r="O39" s="79"/>
      <c r="P39" s="80"/>
      <c r="Q39" s="81"/>
      <c r="R39" s="82"/>
      <c r="S39" s="83"/>
      <c r="T39" s="82"/>
      <c r="U39" s="83"/>
    </row>
    <row r="40" spans="1:21" s="84" customFormat="1" ht="36" customHeight="1" x14ac:dyDescent="0.25">
      <c r="A40" s="183"/>
      <c r="B40" s="184"/>
      <c r="C40" s="77"/>
      <c r="D40" s="183"/>
      <c r="E40" s="86" t="s">
        <v>87</v>
      </c>
      <c r="F40" s="289"/>
      <c r="G40" s="290"/>
      <c r="H40" s="290"/>
      <c r="I40" s="290"/>
      <c r="J40" s="290"/>
      <c r="K40" s="290"/>
      <c r="L40" s="290"/>
      <c r="M40" s="290"/>
      <c r="N40" s="291"/>
      <c r="O40" s="79"/>
      <c r="P40" s="80"/>
      <c r="Q40" s="81"/>
      <c r="R40" s="82"/>
      <c r="S40" s="83"/>
      <c r="T40" s="82"/>
      <c r="U40" s="83"/>
    </row>
    <row r="41" spans="1:21" s="84" customFormat="1" ht="36" customHeight="1" x14ac:dyDescent="0.25">
      <c r="A41" s="183"/>
      <c r="B41" s="184"/>
      <c r="C41" s="77"/>
      <c r="D41" s="183"/>
      <c r="E41" s="86" t="s">
        <v>87</v>
      </c>
      <c r="F41" s="289"/>
      <c r="G41" s="290"/>
      <c r="H41" s="290"/>
      <c r="I41" s="290"/>
      <c r="J41" s="290"/>
      <c r="K41" s="290"/>
      <c r="L41" s="290"/>
      <c r="M41" s="290"/>
      <c r="N41" s="291"/>
      <c r="O41" s="79"/>
      <c r="P41" s="80"/>
      <c r="Q41" s="81"/>
      <c r="R41" s="82"/>
      <c r="S41" s="83"/>
      <c r="T41" s="82"/>
      <c r="U41" s="83"/>
    </row>
    <row r="42" spans="1:21" s="84" customFormat="1" ht="36" customHeight="1" x14ac:dyDescent="0.25">
      <c r="A42" s="183"/>
      <c r="B42" s="184"/>
      <c r="C42" s="77"/>
      <c r="D42" s="183"/>
      <c r="E42" s="86" t="s">
        <v>87</v>
      </c>
      <c r="F42" s="289"/>
      <c r="G42" s="290"/>
      <c r="H42" s="290"/>
      <c r="I42" s="290"/>
      <c r="J42" s="290"/>
      <c r="K42" s="290"/>
      <c r="L42" s="290"/>
      <c r="M42" s="290"/>
      <c r="N42" s="291"/>
      <c r="O42" s="79"/>
      <c r="P42" s="80"/>
      <c r="Q42" s="81"/>
      <c r="R42" s="82"/>
      <c r="S42" s="83"/>
      <c r="T42" s="82"/>
      <c r="U42" s="83"/>
    </row>
    <row r="43" spans="1:21" s="84" customFormat="1" ht="36" customHeight="1" x14ac:dyDescent="0.25">
      <c r="A43" s="183"/>
      <c r="B43" s="184"/>
      <c r="C43" s="77"/>
      <c r="D43" s="183"/>
      <c r="E43" s="86" t="s">
        <v>87</v>
      </c>
      <c r="F43" s="289"/>
      <c r="G43" s="290"/>
      <c r="H43" s="290"/>
      <c r="I43" s="290"/>
      <c r="J43" s="290"/>
      <c r="K43" s="290"/>
      <c r="L43" s="290"/>
      <c r="M43" s="290"/>
      <c r="N43" s="291"/>
      <c r="O43" s="79"/>
      <c r="P43" s="80"/>
      <c r="Q43" s="81"/>
      <c r="R43" s="82"/>
      <c r="S43" s="83"/>
      <c r="T43" s="82"/>
      <c r="U43" s="83"/>
    </row>
    <row r="44" spans="1:21" s="84" customFormat="1" ht="36" customHeight="1" x14ac:dyDescent="0.25">
      <c r="A44" s="183"/>
      <c r="B44" s="184"/>
      <c r="C44" s="77"/>
      <c r="D44" s="183"/>
      <c r="E44" s="86" t="s">
        <v>87</v>
      </c>
      <c r="F44" s="289"/>
      <c r="G44" s="290"/>
      <c r="H44" s="290"/>
      <c r="I44" s="290"/>
      <c r="J44" s="290"/>
      <c r="K44" s="290"/>
      <c r="L44" s="290"/>
      <c r="M44" s="290"/>
      <c r="N44" s="291"/>
      <c r="O44" s="79"/>
      <c r="P44" s="80"/>
      <c r="Q44" s="81"/>
      <c r="R44" s="82"/>
      <c r="S44" s="83"/>
      <c r="T44" s="82"/>
      <c r="U44" s="83"/>
    </row>
    <row r="45" spans="1:21" s="84" customFormat="1" ht="36" customHeight="1" x14ac:dyDescent="0.25">
      <c r="A45" s="183"/>
      <c r="B45" s="184"/>
      <c r="C45" s="77"/>
      <c r="D45" s="183"/>
      <c r="E45" s="86" t="s">
        <v>87</v>
      </c>
      <c r="F45" s="289"/>
      <c r="G45" s="290"/>
      <c r="H45" s="290"/>
      <c r="I45" s="290"/>
      <c r="J45" s="290"/>
      <c r="K45" s="290"/>
      <c r="L45" s="290"/>
      <c r="M45" s="290"/>
      <c r="N45" s="291"/>
      <c r="O45" s="79"/>
      <c r="P45" s="80"/>
      <c r="Q45" s="81"/>
      <c r="R45" s="82"/>
      <c r="S45" s="83"/>
      <c r="T45" s="82"/>
      <c r="U45" s="83"/>
    </row>
    <row r="46" spans="1:21" s="84" customFormat="1" ht="36" customHeight="1" x14ac:dyDescent="0.25">
      <c r="A46" s="183"/>
      <c r="B46" s="184"/>
      <c r="C46" s="77"/>
      <c r="D46" s="183"/>
      <c r="E46" s="86" t="s">
        <v>87</v>
      </c>
      <c r="F46" s="289"/>
      <c r="G46" s="290"/>
      <c r="H46" s="290"/>
      <c r="I46" s="290"/>
      <c r="J46" s="290"/>
      <c r="K46" s="290"/>
      <c r="L46" s="290"/>
      <c r="M46" s="290"/>
      <c r="N46" s="291"/>
      <c r="O46" s="79"/>
      <c r="P46" s="80"/>
      <c r="Q46" s="81"/>
      <c r="R46" s="82"/>
      <c r="S46" s="83"/>
      <c r="T46" s="82"/>
      <c r="U46" s="83"/>
    </row>
    <row r="47" spans="1:21" s="84" customFormat="1" ht="36" customHeight="1" x14ac:dyDescent="0.25">
      <c r="A47" s="183"/>
      <c r="B47" s="184"/>
      <c r="C47" s="77"/>
      <c r="D47" s="183"/>
      <c r="E47" s="86" t="s">
        <v>87</v>
      </c>
      <c r="F47" s="289"/>
      <c r="G47" s="290"/>
      <c r="H47" s="290"/>
      <c r="I47" s="290"/>
      <c r="J47" s="290"/>
      <c r="K47" s="290"/>
      <c r="L47" s="290"/>
      <c r="M47" s="290"/>
      <c r="N47" s="291"/>
      <c r="O47" s="79"/>
      <c r="P47" s="80"/>
      <c r="Q47" s="81"/>
      <c r="R47" s="82"/>
      <c r="S47" s="83"/>
      <c r="T47" s="82"/>
      <c r="U47" s="83"/>
    </row>
    <row r="48" spans="1:21" s="1" customFormat="1" x14ac:dyDescent="0.25">
      <c r="L48" s="34" t="s">
        <v>88</v>
      </c>
      <c r="N48" s="33"/>
      <c r="O48" s="34">
        <f>SUM(O38:O47)</f>
        <v>669</v>
      </c>
      <c r="P48" s="34">
        <f>SUM(P38:P47)</f>
        <v>0</v>
      </c>
      <c r="Q48" s="26"/>
      <c r="R48" s="35">
        <f>SUM(R38:R47)</f>
        <v>0</v>
      </c>
      <c r="S48" s="26"/>
      <c r="T48" s="35">
        <f>SUM(T38:T47)</f>
        <v>0</v>
      </c>
      <c r="U48" s="26"/>
    </row>
    <row r="50" spans="1:21" s="198" customFormat="1" ht="37.5" customHeight="1" x14ac:dyDescent="0.25">
      <c r="A50" s="190" t="s">
        <v>89</v>
      </c>
      <c r="B50" s="191"/>
      <c r="C50" s="191"/>
      <c r="D50" s="191"/>
      <c r="E50" s="191"/>
      <c r="F50" s="191"/>
      <c r="G50" s="191"/>
      <c r="H50" s="191"/>
      <c r="I50" s="191"/>
      <c r="J50" s="191"/>
      <c r="K50" s="191"/>
      <c r="L50" s="191"/>
      <c r="M50" s="191"/>
      <c r="N50" s="195"/>
      <c r="O50" s="196" t="s">
        <v>74</v>
      </c>
      <c r="P50" s="196" t="s">
        <v>75</v>
      </c>
      <c r="Q50" s="197" t="s">
        <v>76</v>
      </c>
      <c r="R50" s="196" t="s">
        <v>77</v>
      </c>
      <c r="S50" s="197" t="s">
        <v>76</v>
      </c>
      <c r="T50" s="196" t="s">
        <v>78</v>
      </c>
      <c r="U50" s="197" t="s">
        <v>76</v>
      </c>
    </row>
    <row r="51" spans="1:21" x14ac:dyDescent="0.25">
      <c r="A51" s="56" t="s">
        <v>79</v>
      </c>
      <c r="B51" s="57"/>
      <c r="C51" s="27" t="s">
        <v>80</v>
      </c>
      <c r="D51" s="27" t="s">
        <v>81</v>
      </c>
      <c r="E51" s="62" t="s">
        <v>82</v>
      </c>
      <c r="F51" s="56" t="s">
        <v>83</v>
      </c>
      <c r="G51" s="58"/>
      <c r="H51" s="58"/>
      <c r="I51" s="58"/>
      <c r="J51" s="58"/>
      <c r="K51" s="58"/>
      <c r="L51" s="58"/>
      <c r="M51" s="58"/>
      <c r="N51" s="57"/>
      <c r="O51" s="23" t="s">
        <v>84</v>
      </c>
      <c r="P51" s="23" t="s">
        <v>84</v>
      </c>
      <c r="Q51" s="30"/>
      <c r="R51" s="6" t="s">
        <v>84</v>
      </c>
      <c r="S51" s="31"/>
      <c r="T51" s="6" t="s">
        <v>84</v>
      </c>
      <c r="U51" s="31"/>
    </row>
    <row r="52" spans="1:21" s="84" customFormat="1" ht="37.5" customHeight="1" x14ac:dyDescent="0.25">
      <c r="A52" s="183">
        <v>1</v>
      </c>
      <c r="B52" s="184"/>
      <c r="C52" s="77" t="s">
        <v>232</v>
      </c>
      <c r="D52" s="183" t="s">
        <v>236</v>
      </c>
      <c r="E52" s="86" t="s">
        <v>87</v>
      </c>
      <c r="F52" s="289" t="s">
        <v>258</v>
      </c>
      <c r="G52" s="290"/>
      <c r="H52" s="290"/>
      <c r="I52" s="290"/>
      <c r="J52" s="290"/>
      <c r="K52" s="290"/>
      <c r="L52" s="290"/>
      <c r="M52" s="290"/>
      <c r="N52" s="291"/>
      <c r="O52" s="79">
        <v>1012</v>
      </c>
      <c r="P52" s="80"/>
      <c r="Q52" s="81"/>
      <c r="R52" s="82"/>
      <c r="S52" s="83"/>
      <c r="T52" s="82"/>
      <c r="U52" s="83"/>
    </row>
    <row r="53" spans="1:21" s="84" customFormat="1" ht="37.5" customHeight="1" x14ac:dyDescent="0.25">
      <c r="A53" s="183"/>
      <c r="B53" s="184"/>
      <c r="C53" s="77"/>
      <c r="D53" s="183"/>
      <c r="E53" s="86" t="s">
        <v>87</v>
      </c>
      <c r="F53" s="289"/>
      <c r="G53" s="290"/>
      <c r="H53" s="290"/>
      <c r="I53" s="290"/>
      <c r="J53" s="290"/>
      <c r="K53" s="290"/>
      <c r="L53" s="290"/>
      <c r="M53" s="290"/>
      <c r="N53" s="291"/>
      <c r="O53" s="79"/>
      <c r="P53" s="80"/>
      <c r="Q53" s="81"/>
      <c r="R53" s="82"/>
      <c r="S53" s="83"/>
      <c r="T53" s="82"/>
      <c r="U53" s="83"/>
    </row>
    <row r="54" spans="1:21" s="84" customFormat="1" ht="37.5" customHeight="1" x14ac:dyDescent="0.25">
      <c r="A54" s="183"/>
      <c r="B54" s="184"/>
      <c r="C54" s="77"/>
      <c r="D54" s="183"/>
      <c r="E54" s="86" t="s">
        <v>87</v>
      </c>
      <c r="F54" s="289"/>
      <c r="G54" s="290"/>
      <c r="H54" s="290"/>
      <c r="I54" s="290"/>
      <c r="J54" s="290"/>
      <c r="K54" s="290"/>
      <c r="L54" s="290"/>
      <c r="M54" s="290"/>
      <c r="N54" s="291"/>
      <c r="O54" s="79"/>
      <c r="P54" s="80"/>
      <c r="Q54" s="81"/>
      <c r="R54" s="82"/>
      <c r="S54" s="83"/>
      <c r="T54" s="82"/>
      <c r="U54" s="83"/>
    </row>
    <row r="55" spans="1:21" s="84" customFormat="1" ht="37.5" customHeight="1" x14ac:dyDescent="0.25">
      <c r="A55" s="183"/>
      <c r="B55" s="184"/>
      <c r="C55" s="77"/>
      <c r="D55" s="183"/>
      <c r="E55" s="86" t="s">
        <v>87</v>
      </c>
      <c r="F55" s="289"/>
      <c r="G55" s="290"/>
      <c r="H55" s="290"/>
      <c r="I55" s="290"/>
      <c r="J55" s="290"/>
      <c r="K55" s="290"/>
      <c r="L55" s="290"/>
      <c r="M55" s="290"/>
      <c r="N55" s="291"/>
      <c r="O55" s="79"/>
      <c r="P55" s="80"/>
      <c r="Q55" s="81"/>
      <c r="R55" s="82"/>
      <c r="S55" s="83"/>
      <c r="T55" s="82"/>
      <c r="U55" s="83"/>
    </row>
    <row r="56" spans="1:21" s="84" customFormat="1" ht="37.5" customHeight="1" x14ac:dyDescent="0.25">
      <c r="A56" s="183"/>
      <c r="B56" s="184"/>
      <c r="C56" s="77"/>
      <c r="D56" s="183"/>
      <c r="E56" s="86" t="s">
        <v>87</v>
      </c>
      <c r="F56" s="289"/>
      <c r="G56" s="290"/>
      <c r="H56" s="290"/>
      <c r="I56" s="290"/>
      <c r="J56" s="290"/>
      <c r="K56" s="290"/>
      <c r="L56" s="290"/>
      <c r="M56" s="290"/>
      <c r="N56" s="291"/>
      <c r="O56" s="79"/>
      <c r="P56" s="80"/>
      <c r="Q56" s="81"/>
      <c r="R56" s="82"/>
      <c r="S56" s="83"/>
      <c r="T56" s="82"/>
      <c r="U56" s="83"/>
    </row>
    <row r="57" spans="1:21" s="84" customFormat="1" ht="37.5" customHeight="1" x14ac:dyDescent="0.25">
      <c r="A57" s="183"/>
      <c r="B57" s="184"/>
      <c r="C57" s="77"/>
      <c r="D57" s="183"/>
      <c r="E57" s="86" t="s">
        <v>87</v>
      </c>
      <c r="F57" s="289"/>
      <c r="G57" s="290"/>
      <c r="H57" s="290"/>
      <c r="I57" s="290"/>
      <c r="J57" s="290"/>
      <c r="K57" s="290"/>
      <c r="L57" s="290"/>
      <c r="M57" s="290"/>
      <c r="N57" s="291"/>
      <c r="O57" s="79"/>
      <c r="P57" s="80"/>
      <c r="Q57" s="81"/>
      <c r="R57" s="82"/>
      <c r="S57" s="83"/>
      <c r="T57" s="82"/>
      <c r="U57" s="83"/>
    </row>
    <row r="58" spans="1:21" s="1" customFormat="1" x14ac:dyDescent="0.25">
      <c r="L58" s="1" t="s">
        <v>90</v>
      </c>
      <c r="O58" s="34">
        <f>SUM(O52:O57)</f>
        <v>1012</v>
      </c>
      <c r="P58" s="34">
        <f>SUM(P52:P57)</f>
        <v>0</v>
      </c>
      <c r="Q58" s="26"/>
      <c r="R58" s="35">
        <f>SUM(R52:R57)</f>
        <v>0</v>
      </c>
      <c r="S58" s="26"/>
      <c r="T58" s="35">
        <f>SUM(T52:T57)</f>
        <v>0</v>
      </c>
      <c r="U58" s="26"/>
    </row>
    <row r="59" spans="1:21" s="1" customFormat="1" x14ac:dyDescent="0.25">
      <c r="O59" s="34"/>
      <c r="P59" s="34"/>
      <c r="Q59" s="26"/>
      <c r="R59" s="35"/>
      <c r="S59" s="26"/>
      <c r="T59" s="35"/>
      <c r="U59" s="26"/>
    </row>
    <row r="60" spans="1:21" s="1" customFormat="1" ht="15.75" thickBot="1" x14ac:dyDescent="0.3">
      <c r="O60" s="34"/>
      <c r="P60" s="34"/>
      <c r="Q60" s="26"/>
      <c r="R60" s="35"/>
      <c r="S60" s="26"/>
      <c r="T60" s="35"/>
      <c r="U60" s="26"/>
    </row>
    <row r="61" spans="1:21" s="1" customFormat="1" ht="19.5" thickBot="1" x14ac:dyDescent="0.35">
      <c r="K61" s="292" t="s">
        <v>91</v>
      </c>
      <c r="L61" s="293"/>
      <c r="M61" s="293"/>
      <c r="N61" s="294"/>
      <c r="O61" s="34">
        <f>SUM(O34,O48,O58)</f>
        <v>4468</v>
      </c>
      <c r="P61" s="34">
        <f>SUM(P34,P48,P58)</f>
        <v>0</v>
      </c>
      <c r="Q61" s="34"/>
      <c r="R61" s="34">
        <f>SUM(R34,R48,R58)</f>
        <v>0</v>
      </c>
      <c r="S61" s="34"/>
      <c r="T61" s="35">
        <f>SUM(T34,T48,T58)</f>
        <v>0</v>
      </c>
      <c r="U61" s="26"/>
    </row>
    <row r="62" spans="1:21" ht="23.25" x14ac:dyDescent="0.35">
      <c r="A62" s="295" t="s">
        <v>92</v>
      </c>
      <c r="B62" s="295"/>
      <c r="C62" s="295"/>
      <c r="D62" s="295"/>
      <c r="S62" s="55"/>
      <c r="U62" s="55"/>
    </row>
    <row r="63" spans="1:21" s="189" customFormat="1" ht="34.5" customHeight="1" x14ac:dyDescent="0.25">
      <c r="A63" s="199" t="s">
        <v>93</v>
      </c>
      <c r="B63" s="200"/>
      <c r="C63" s="200"/>
      <c r="D63" s="200"/>
      <c r="E63" s="201"/>
      <c r="F63" s="201"/>
      <c r="G63" s="201"/>
      <c r="H63" s="201"/>
      <c r="I63" s="201"/>
      <c r="J63" s="201"/>
      <c r="K63" s="201"/>
      <c r="L63" s="201"/>
      <c r="M63" s="201"/>
      <c r="N63" s="202"/>
      <c r="O63" s="203" t="s">
        <v>74</v>
      </c>
      <c r="P63" s="203" t="s">
        <v>75</v>
      </c>
      <c r="Q63" s="204" t="s">
        <v>76</v>
      </c>
      <c r="R63" s="203" t="s">
        <v>77</v>
      </c>
      <c r="S63" s="204" t="s">
        <v>76</v>
      </c>
      <c r="T63" s="203" t="s">
        <v>78</v>
      </c>
      <c r="U63" s="204" t="s">
        <v>76</v>
      </c>
    </row>
    <row r="64" spans="1:21" x14ac:dyDescent="0.25">
      <c r="A64" s="59" t="s">
        <v>79</v>
      </c>
      <c r="B64" s="60"/>
      <c r="C64" s="27" t="s">
        <v>80</v>
      </c>
      <c r="D64" s="27" t="s">
        <v>81</v>
      </c>
      <c r="E64" s="63" t="s">
        <v>82</v>
      </c>
      <c r="F64" s="32" t="s">
        <v>83</v>
      </c>
      <c r="G64" s="182"/>
      <c r="H64" s="182"/>
      <c r="I64" s="182"/>
      <c r="J64" s="182"/>
      <c r="K64" s="182"/>
      <c r="L64" s="182"/>
      <c r="M64" s="182"/>
      <c r="N64" s="182"/>
      <c r="O64" s="23" t="s">
        <v>84</v>
      </c>
      <c r="P64" s="23" t="s">
        <v>84</v>
      </c>
      <c r="Q64" s="30"/>
      <c r="R64" s="23" t="s">
        <v>84</v>
      </c>
      <c r="S64" s="31"/>
      <c r="T64" s="6" t="s">
        <v>84</v>
      </c>
      <c r="U64" s="31"/>
    </row>
    <row r="65" spans="1:21" s="84" customFormat="1" ht="40.5" customHeight="1" x14ac:dyDescent="0.25">
      <c r="A65" s="183"/>
      <c r="B65" s="184"/>
      <c r="C65" s="77"/>
      <c r="D65" s="183"/>
      <c r="E65" s="78"/>
      <c r="F65" s="289"/>
      <c r="G65" s="290"/>
      <c r="H65" s="290"/>
      <c r="I65" s="290"/>
      <c r="J65" s="290"/>
      <c r="K65" s="290"/>
      <c r="L65" s="290"/>
      <c r="M65" s="290"/>
      <c r="N65" s="291"/>
      <c r="O65" s="80"/>
      <c r="P65" s="80"/>
      <c r="Q65" s="81"/>
      <c r="R65" s="80"/>
      <c r="S65" s="83"/>
      <c r="T65" s="82"/>
      <c r="U65" s="83"/>
    </row>
    <row r="66" spans="1:21" s="84" customFormat="1" ht="40.5" customHeight="1" x14ac:dyDescent="0.25">
      <c r="A66" s="183"/>
      <c r="B66" s="184"/>
      <c r="C66" s="77"/>
      <c r="D66" s="183"/>
      <c r="E66" s="78"/>
      <c r="F66" s="289"/>
      <c r="G66" s="290"/>
      <c r="H66" s="290"/>
      <c r="I66" s="290"/>
      <c r="J66" s="290"/>
      <c r="K66" s="290"/>
      <c r="L66" s="290"/>
      <c r="M66" s="290"/>
      <c r="N66" s="291"/>
      <c r="O66" s="80"/>
      <c r="P66" s="80"/>
      <c r="Q66" s="81"/>
      <c r="R66" s="80"/>
      <c r="S66" s="83"/>
      <c r="T66" s="82"/>
      <c r="U66" s="83"/>
    </row>
    <row r="67" spans="1:21" s="84" customFormat="1" ht="40.5" customHeight="1" x14ac:dyDescent="0.25">
      <c r="A67" s="183"/>
      <c r="B67" s="184"/>
      <c r="C67" s="77"/>
      <c r="D67" s="183"/>
      <c r="E67" s="78"/>
      <c r="F67" s="289"/>
      <c r="G67" s="290"/>
      <c r="H67" s="290"/>
      <c r="I67" s="290"/>
      <c r="J67" s="290"/>
      <c r="K67" s="290"/>
      <c r="L67" s="290"/>
      <c r="M67" s="290"/>
      <c r="N67" s="291"/>
      <c r="O67" s="80"/>
      <c r="P67" s="80"/>
      <c r="Q67" s="81"/>
      <c r="R67" s="80"/>
      <c r="S67" s="83"/>
      <c r="T67" s="82"/>
      <c r="U67" s="83"/>
    </row>
    <row r="68" spans="1:21" s="84" customFormat="1" ht="40.5" customHeight="1" x14ac:dyDescent="0.25">
      <c r="A68" s="183"/>
      <c r="B68" s="184"/>
      <c r="C68" s="77"/>
      <c r="D68" s="183"/>
      <c r="E68" s="78"/>
      <c r="F68" s="289"/>
      <c r="G68" s="290"/>
      <c r="H68" s="290"/>
      <c r="I68" s="290"/>
      <c r="J68" s="290"/>
      <c r="K68" s="290"/>
      <c r="L68" s="290"/>
      <c r="M68" s="290"/>
      <c r="N68" s="291"/>
      <c r="O68" s="80"/>
      <c r="P68" s="80"/>
      <c r="Q68" s="81"/>
      <c r="R68" s="80"/>
      <c r="S68" s="83"/>
      <c r="T68" s="82"/>
      <c r="U68" s="83"/>
    </row>
    <row r="69" spans="1:21" s="84" customFormat="1" ht="40.5" customHeight="1" x14ac:dyDescent="0.25">
      <c r="A69" s="183"/>
      <c r="B69" s="184"/>
      <c r="C69" s="77"/>
      <c r="D69" s="183"/>
      <c r="E69" s="78"/>
      <c r="F69" s="289"/>
      <c r="G69" s="290"/>
      <c r="H69" s="290"/>
      <c r="I69" s="290"/>
      <c r="J69" s="290"/>
      <c r="K69" s="290"/>
      <c r="L69" s="290"/>
      <c r="M69" s="290"/>
      <c r="N69" s="291"/>
      <c r="O69" s="80"/>
      <c r="P69" s="80"/>
      <c r="Q69" s="81"/>
      <c r="R69" s="80"/>
      <c r="S69" s="83"/>
      <c r="T69" s="82"/>
      <c r="U69" s="83"/>
    </row>
    <row r="70" spans="1:21" s="84" customFormat="1" ht="40.5" customHeight="1" x14ac:dyDescent="0.25">
      <c r="A70" s="183"/>
      <c r="B70" s="184"/>
      <c r="C70" s="77"/>
      <c r="D70" s="183"/>
      <c r="E70" s="78"/>
      <c r="F70" s="289"/>
      <c r="G70" s="290"/>
      <c r="H70" s="290"/>
      <c r="I70" s="290"/>
      <c r="J70" s="290"/>
      <c r="K70" s="290"/>
      <c r="L70" s="290"/>
      <c r="M70" s="290"/>
      <c r="N70" s="291"/>
      <c r="O70" s="80"/>
      <c r="P70" s="80"/>
      <c r="Q70" s="81"/>
      <c r="R70" s="80"/>
      <c r="S70" s="83"/>
      <c r="T70" s="82"/>
      <c r="U70" s="83"/>
    </row>
    <row r="71" spans="1:21" s="84" customFormat="1" ht="40.5" customHeight="1" x14ac:dyDescent="0.25">
      <c r="A71" s="183"/>
      <c r="B71" s="184"/>
      <c r="C71" s="77"/>
      <c r="D71" s="183"/>
      <c r="E71" s="78"/>
      <c r="F71" s="289"/>
      <c r="G71" s="290"/>
      <c r="H71" s="290"/>
      <c r="I71" s="290"/>
      <c r="J71" s="290"/>
      <c r="K71" s="290"/>
      <c r="L71" s="290"/>
      <c r="M71" s="290"/>
      <c r="N71" s="291"/>
      <c r="O71" s="80"/>
      <c r="P71" s="80"/>
      <c r="Q71" s="81"/>
      <c r="R71" s="80"/>
      <c r="S71" s="83"/>
      <c r="T71" s="82"/>
      <c r="U71" s="83"/>
    </row>
    <row r="72" spans="1:21" s="84" customFormat="1" ht="40.5" customHeight="1" x14ac:dyDescent="0.25">
      <c r="A72" s="87"/>
      <c r="B72" s="88"/>
      <c r="C72" s="89"/>
      <c r="D72" s="87"/>
      <c r="E72" s="90"/>
      <c r="F72" s="289"/>
      <c r="G72" s="290"/>
      <c r="H72" s="290"/>
      <c r="I72" s="290"/>
      <c r="J72" s="290"/>
      <c r="K72" s="290"/>
      <c r="L72" s="290"/>
      <c r="M72" s="290"/>
      <c r="N72" s="291"/>
      <c r="O72" s="91"/>
      <c r="P72" s="91"/>
      <c r="Q72" s="92"/>
      <c r="R72" s="91"/>
      <c r="S72" s="93"/>
      <c r="T72" s="94"/>
      <c r="U72" s="93"/>
    </row>
    <row r="73" spans="1:21" s="38" customFormat="1" x14ac:dyDescent="0.25">
      <c r="M73" s="38" t="s">
        <v>94</v>
      </c>
      <c r="N73" s="33"/>
      <c r="O73" s="39">
        <f>SUM(O65:O72)</f>
        <v>0</v>
      </c>
      <c r="P73" s="33">
        <f>SUM(P65:P72)</f>
        <v>0</v>
      </c>
      <c r="Q73" s="36"/>
      <c r="R73" s="33">
        <f>SUM(R65:R72)</f>
        <v>0</v>
      </c>
      <c r="S73" s="36"/>
      <c r="T73" s="71">
        <f>SUM(T65:T72)</f>
        <v>0</v>
      </c>
      <c r="U73" s="36"/>
    </row>
    <row r="74" spans="1:21" s="1" customFormat="1" x14ac:dyDescent="0.25">
      <c r="N74" s="37"/>
      <c r="O74" s="37"/>
      <c r="P74" s="37"/>
      <c r="Q74" s="26"/>
      <c r="R74" s="37"/>
      <c r="S74" s="26"/>
      <c r="T74" s="72"/>
      <c r="U74" s="26"/>
    </row>
    <row r="75" spans="1:21" s="211" customFormat="1" ht="34.5" customHeight="1" x14ac:dyDescent="0.25">
      <c r="A75" s="205" t="s">
        <v>95</v>
      </c>
      <c r="B75" s="206"/>
      <c r="C75" s="206"/>
      <c r="D75" s="206"/>
      <c r="E75" s="207"/>
      <c r="F75" s="207"/>
      <c r="G75" s="207"/>
      <c r="H75" s="207"/>
      <c r="I75" s="207"/>
      <c r="J75" s="207"/>
      <c r="K75" s="207"/>
      <c r="L75" s="207"/>
      <c r="M75" s="207"/>
      <c r="N75" s="208"/>
      <c r="O75" s="209" t="s">
        <v>74</v>
      </c>
      <c r="P75" s="209" t="s">
        <v>75</v>
      </c>
      <c r="Q75" s="210" t="s">
        <v>76</v>
      </c>
      <c r="R75" s="209" t="s">
        <v>77</v>
      </c>
      <c r="S75" s="210" t="s">
        <v>76</v>
      </c>
      <c r="T75" s="209" t="s">
        <v>78</v>
      </c>
      <c r="U75" s="210" t="s">
        <v>76</v>
      </c>
    </row>
    <row r="76" spans="1:21" x14ac:dyDescent="0.25">
      <c r="A76" s="59" t="s">
        <v>79</v>
      </c>
      <c r="B76" s="60"/>
      <c r="C76" s="27" t="s">
        <v>80</v>
      </c>
      <c r="D76" s="27" t="s">
        <v>81</v>
      </c>
      <c r="E76" s="63" t="s">
        <v>82</v>
      </c>
      <c r="F76" s="32" t="s">
        <v>83</v>
      </c>
      <c r="G76" s="182"/>
      <c r="H76" s="182"/>
      <c r="I76" s="182"/>
      <c r="J76" s="182"/>
      <c r="K76" s="182"/>
      <c r="L76" s="182"/>
      <c r="M76" s="182"/>
      <c r="N76" s="182"/>
      <c r="O76" s="23" t="s">
        <v>84</v>
      </c>
      <c r="P76" s="23" t="s">
        <v>84</v>
      </c>
      <c r="Q76" s="30"/>
      <c r="R76" s="23" t="s">
        <v>84</v>
      </c>
      <c r="S76" s="31"/>
      <c r="T76" s="6" t="s">
        <v>84</v>
      </c>
      <c r="U76" s="31"/>
    </row>
    <row r="77" spans="1:21" s="84" customFormat="1" ht="37.5" customHeight="1" x14ac:dyDescent="0.25">
      <c r="A77" s="183"/>
      <c r="B77" s="184"/>
      <c r="C77" s="77"/>
      <c r="D77" s="183"/>
      <c r="E77" s="78"/>
      <c r="F77" s="289"/>
      <c r="G77" s="290"/>
      <c r="H77" s="290"/>
      <c r="I77" s="290"/>
      <c r="J77" s="290"/>
      <c r="K77" s="290"/>
      <c r="L77" s="290"/>
      <c r="M77" s="290"/>
      <c r="N77" s="291"/>
      <c r="O77" s="80"/>
      <c r="P77" s="80"/>
      <c r="Q77" s="81"/>
      <c r="R77" s="80"/>
      <c r="S77" s="83"/>
      <c r="T77" s="82"/>
      <c r="U77" s="83"/>
    </row>
    <row r="78" spans="1:21" s="84" customFormat="1" ht="37.5" customHeight="1" x14ac:dyDescent="0.25">
      <c r="A78" s="183"/>
      <c r="B78" s="184"/>
      <c r="C78" s="77"/>
      <c r="D78" s="183"/>
      <c r="E78" s="78"/>
      <c r="F78" s="289"/>
      <c r="G78" s="290"/>
      <c r="H78" s="290"/>
      <c r="I78" s="290"/>
      <c r="J78" s="290"/>
      <c r="K78" s="290"/>
      <c r="L78" s="290"/>
      <c r="M78" s="290"/>
      <c r="N78" s="291"/>
      <c r="O78" s="80"/>
      <c r="P78" s="80"/>
      <c r="Q78" s="81"/>
      <c r="R78" s="80"/>
      <c r="S78" s="83"/>
      <c r="T78" s="82"/>
      <c r="U78" s="83"/>
    </row>
    <row r="79" spans="1:21" s="84" customFormat="1" ht="37.5" customHeight="1" x14ac:dyDescent="0.25">
      <c r="A79" s="183"/>
      <c r="B79" s="184"/>
      <c r="C79" s="77"/>
      <c r="D79" s="183"/>
      <c r="E79" s="78"/>
      <c r="F79" s="289"/>
      <c r="G79" s="290"/>
      <c r="H79" s="290"/>
      <c r="I79" s="290"/>
      <c r="J79" s="290"/>
      <c r="K79" s="290"/>
      <c r="L79" s="290"/>
      <c r="M79" s="290"/>
      <c r="N79" s="291"/>
      <c r="O79" s="80"/>
      <c r="P79" s="80"/>
      <c r="Q79" s="81"/>
      <c r="R79" s="80"/>
      <c r="S79" s="83"/>
      <c r="T79" s="82"/>
      <c r="U79" s="83"/>
    </row>
    <row r="80" spans="1:21" s="84" customFormat="1" ht="37.5" customHeight="1" x14ac:dyDescent="0.25">
      <c r="A80" s="183"/>
      <c r="B80" s="184"/>
      <c r="C80" s="77"/>
      <c r="D80" s="183"/>
      <c r="E80" s="78"/>
      <c r="F80" s="289"/>
      <c r="G80" s="290"/>
      <c r="H80" s="290"/>
      <c r="I80" s="290"/>
      <c r="J80" s="290"/>
      <c r="K80" s="290"/>
      <c r="L80" s="290"/>
      <c r="M80" s="290"/>
      <c r="N80" s="291"/>
      <c r="O80" s="80"/>
      <c r="P80" s="80"/>
      <c r="Q80" s="81"/>
      <c r="R80" s="80"/>
      <c r="S80" s="83"/>
      <c r="T80" s="82"/>
      <c r="U80" s="83"/>
    </row>
    <row r="81" spans="1:21" s="84" customFormat="1" ht="37.5" customHeight="1" x14ac:dyDescent="0.25">
      <c r="A81" s="183"/>
      <c r="B81" s="184"/>
      <c r="C81" s="77"/>
      <c r="D81" s="183"/>
      <c r="E81" s="78"/>
      <c r="F81" s="289"/>
      <c r="G81" s="290"/>
      <c r="H81" s="290"/>
      <c r="I81" s="290"/>
      <c r="J81" s="290"/>
      <c r="K81" s="290"/>
      <c r="L81" s="290"/>
      <c r="M81" s="290"/>
      <c r="N81" s="291"/>
      <c r="O81" s="80"/>
      <c r="P81" s="80"/>
      <c r="Q81" s="81"/>
      <c r="R81" s="80"/>
      <c r="S81" s="83"/>
      <c r="T81" s="82"/>
      <c r="U81" s="83"/>
    </row>
    <row r="82" spans="1:21" s="84" customFormat="1" ht="37.5" customHeight="1" x14ac:dyDescent="0.25">
      <c r="A82" s="183"/>
      <c r="B82" s="184"/>
      <c r="C82" s="77"/>
      <c r="D82" s="183"/>
      <c r="E82" s="78"/>
      <c r="F82" s="289"/>
      <c r="G82" s="290"/>
      <c r="H82" s="290"/>
      <c r="I82" s="290"/>
      <c r="J82" s="290"/>
      <c r="K82" s="290"/>
      <c r="L82" s="290"/>
      <c r="M82" s="290"/>
      <c r="N82" s="291"/>
      <c r="O82" s="80"/>
      <c r="P82" s="80"/>
      <c r="Q82" s="81"/>
      <c r="R82" s="80"/>
      <c r="S82" s="83"/>
      <c r="T82" s="82"/>
      <c r="U82" s="83"/>
    </row>
    <row r="83" spans="1:21" s="84" customFormat="1" ht="37.5" customHeight="1" x14ac:dyDescent="0.25">
      <c r="A83" s="183"/>
      <c r="B83" s="184"/>
      <c r="C83" s="77"/>
      <c r="D83" s="183"/>
      <c r="E83" s="78"/>
      <c r="F83" s="289"/>
      <c r="G83" s="290"/>
      <c r="H83" s="290"/>
      <c r="I83" s="290"/>
      <c r="J83" s="290"/>
      <c r="K83" s="290"/>
      <c r="L83" s="290"/>
      <c r="M83" s="290"/>
      <c r="N83" s="291"/>
      <c r="O83" s="80"/>
      <c r="P83" s="80"/>
      <c r="Q83" s="81"/>
      <c r="R83" s="80"/>
      <c r="S83" s="83"/>
      <c r="T83" s="82"/>
      <c r="U83" s="83"/>
    </row>
    <row r="84" spans="1:21" s="84" customFormat="1" ht="37.5" customHeight="1" x14ac:dyDescent="0.25">
      <c r="A84" s="183"/>
      <c r="B84" s="184"/>
      <c r="C84" s="77"/>
      <c r="D84" s="183"/>
      <c r="E84" s="78"/>
      <c r="F84" s="289"/>
      <c r="G84" s="290"/>
      <c r="H84" s="290"/>
      <c r="I84" s="290"/>
      <c r="J84" s="290"/>
      <c r="K84" s="290"/>
      <c r="L84" s="290"/>
      <c r="M84" s="290"/>
      <c r="N84" s="291"/>
      <c r="O84" s="80"/>
      <c r="P84" s="80"/>
      <c r="Q84" s="81"/>
      <c r="R84" s="80"/>
      <c r="S84" s="83"/>
      <c r="T84" s="82"/>
      <c r="U84" s="83"/>
    </row>
    <row r="85" spans="1:21" s="84" customFormat="1" ht="37.5" customHeight="1" x14ac:dyDescent="0.25">
      <c r="A85" s="183"/>
      <c r="B85" s="184"/>
      <c r="C85" s="77"/>
      <c r="D85" s="183"/>
      <c r="E85" s="78"/>
      <c r="F85" s="289"/>
      <c r="G85" s="290"/>
      <c r="H85" s="290"/>
      <c r="I85" s="290"/>
      <c r="J85" s="290"/>
      <c r="K85" s="290"/>
      <c r="L85" s="290"/>
      <c r="M85" s="290"/>
      <c r="N85" s="291"/>
      <c r="O85" s="80"/>
      <c r="P85" s="80"/>
      <c r="Q85" s="81"/>
      <c r="R85" s="80"/>
      <c r="S85" s="83"/>
      <c r="T85" s="82"/>
      <c r="U85" s="83"/>
    </row>
    <row r="86" spans="1:21" s="84" customFormat="1" ht="37.5" customHeight="1" x14ac:dyDescent="0.25">
      <c r="A86" s="183"/>
      <c r="B86" s="184"/>
      <c r="C86" s="77"/>
      <c r="D86" s="183"/>
      <c r="E86" s="78"/>
      <c r="F86" s="289"/>
      <c r="G86" s="290"/>
      <c r="H86" s="290"/>
      <c r="I86" s="290"/>
      <c r="J86" s="290"/>
      <c r="K86" s="290"/>
      <c r="L86" s="290"/>
      <c r="M86" s="290"/>
      <c r="N86" s="291"/>
      <c r="O86" s="80"/>
      <c r="P86" s="80"/>
      <c r="Q86" s="81"/>
      <c r="R86" s="80"/>
      <c r="S86" s="83"/>
      <c r="T86" s="82"/>
      <c r="U86" s="83"/>
    </row>
    <row r="87" spans="1:21" s="84" customFormat="1" ht="37.5" customHeight="1" x14ac:dyDescent="0.25">
      <c r="A87" s="183"/>
      <c r="B87" s="184"/>
      <c r="C87" s="77"/>
      <c r="D87" s="183"/>
      <c r="E87" s="78"/>
      <c r="F87" s="289"/>
      <c r="G87" s="290"/>
      <c r="H87" s="290"/>
      <c r="I87" s="290"/>
      <c r="J87" s="290"/>
      <c r="K87" s="290"/>
      <c r="L87" s="290"/>
      <c r="M87" s="290"/>
      <c r="N87" s="291"/>
      <c r="O87" s="80"/>
      <c r="P87" s="80"/>
      <c r="Q87" s="81"/>
      <c r="R87" s="80"/>
      <c r="S87" s="83"/>
      <c r="T87" s="82"/>
      <c r="U87" s="83"/>
    </row>
    <row r="88" spans="1:21" s="84" customFormat="1" ht="37.5" customHeight="1" x14ac:dyDescent="0.25">
      <c r="A88" s="183"/>
      <c r="B88" s="184"/>
      <c r="C88" s="77"/>
      <c r="D88" s="183"/>
      <c r="E88" s="78"/>
      <c r="F88" s="289"/>
      <c r="G88" s="290"/>
      <c r="H88" s="290"/>
      <c r="I88" s="290"/>
      <c r="J88" s="290"/>
      <c r="K88" s="290"/>
      <c r="L88" s="290"/>
      <c r="M88" s="290"/>
      <c r="N88" s="291"/>
      <c r="O88" s="80"/>
      <c r="P88" s="80"/>
      <c r="Q88" s="81"/>
      <c r="R88" s="80"/>
      <c r="S88" s="83"/>
      <c r="T88" s="82"/>
      <c r="U88" s="83"/>
    </row>
    <row r="89" spans="1:21" s="84" customFormat="1" ht="37.5" customHeight="1" x14ac:dyDescent="0.25">
      <c r="A89" s="183"/>
      <c r="B89" s="184"/>
      <c r="C89" s="77"/>
      <c r="D89" s="183"/>
      <c r="E89" s="78"/>
      <c r="F89" s="289"/>
      <c r="G89" s="290"/>
      <c r="H89" s="290"/>
      <c r="I89" s="290"/>
      <c r="J89" s="290"/>
      <c r="K89" s="290"/>
      <c r="L89" s="290"/>
      <c r="M89" s="290"/>
      <c r="N89" s="291"/>
      <c r="O89" s="80"/>
      <c r="P89" s="80"/>
      <c r="Q89" s="81"/>
      <c r="R89" s="80"/>
      <c r="S89" s="83"/>
      <c r="T89" s="82"/>
      <c r="U89" s="83"/>
    </row>
    <row r="90" spans="1:21" s="1" customFormat="1" x14ac:dyDescent="0.25">
      <c r="L90" s="50" t="s">
        <v>96</v>
      </c>
      <c r="M90" s="50"/>
      <c r="N90" s="50"/>
      <c r="O90" s="34">
        <f>SUM(O77:O89)</f>
        <v>0</v>
      </c>
      <c r="P90" s="34">
        <f t="shared" ref="P90:T90" si="0">SUM(P77:P89)</f>
        <v>0</v>
      </c>
      <c r="Q90" s="34"/>
      <c r="R90" s="34">
        <f t="shared" si="0"/>
        <v>0</v>
      </c>
      <c r="S90" s="34"/>
      <c r="T90" s="35">
        <f t="shared" si="0"/>
        <v>0</v>
      </c>
      <c r="U90" s="34"/>
    </row>
    <row r="92" spans="1:21" s="189" customFormat="1" ht="37.5" customHeight="1" x14ac:dyDescent="0.25">
      <c r="A92" s="212" t="s">
        <v>97</v>
      </c>
      <c r="B92" s="213"/>
      <c r="C92" s="213"/>
      <c r="D92" s="213"/>
      <c r="E92" s="213"/>
      <c r="F92" s="213"/>
      <c r="G92" s="213"/>
      <c r="H92" s="213"/>
      <c r="I92" s="213"/>
      <c r="J92" s="213"/>
      <c r="K92" s="213"/>
      <c r="L92" s="213"/>
      <c r="M92" s="213"/>
      <c r="N92" s="214"/>
      <c r="O92" s="215" t="s">
        <v>74</v>
      </c>
      <c r="P92" s="215" t="s">
        <v>75</v>
      </c>
      <c r="Q92" s="216" t="s">
        <v>76</v>
      </c>
      <c r="R92" s="215" t="s">
        <v>77</v>
      </c>
      <c r="S92" s="216" t="s">
        <v>76</v>
      </c>
      <c r="T92" s="215" t="s">
        <v>78</v>
      </c>
      <c r="U92" s="216" t="s">
        <v>76</v>
      </c>
    </row>
    <row r="93" spans="1:21" x14ac:dyDescent="0.25">
      <c r="A93" s="59" t="s">
        <v>79</v>
      </c>
      <c r="B93" s="60"/>
      <c r="C93" s="27" t="s">
        <v>80</v>
      </c>
      <c r="D93" s="27" t="s">
        <v>81</v>
      </c>
      <c r="E93" s="63" t="s">
        <v>82</v>
      </c>
      <c r="F93" s="182" t="s">
        <v>83</v>
      </c>
      <c r="G93" s="182"/>
      <c r="H93" s="182"/>
      <c r="I93" s="182"/>
      <c r="J93" s="182"/>
      <c r="K93" s="182"/>
      <c r="L93" s="182"/>
      <c r="M93" s="182"/>
      <c r="N93" s="182"/>
      <c r="O93" s="23" t="s">
        <v>84</v>
      </c>
      <c r="P93" s="32" t="s">
        <v>84</v>
      </c>
      <c r="Q93" s="30"/>
      <c r="R93" s="32" t="s">
        <v>84</v>
      </c>
      <c r="S93" s="31"/>
      <c r="T93" s="73" t="s">
        <v>84</v>
      </c>
      <c r="U93" s="31"/>
    </row>
    <row r="94" spans="1:21" s="84" customFormat="1" ht="36" customHeight="1" x14ac:dyDescent="0.25">
      <c r="A94" s="183"/>
      <c r="B94" s="184"/>
      <c r="C94" s="77"/>
      <c r="D94" s="77"/>
      <c r="E94" s="78"/>
      <c r="F94" s="289"/>
      <c r="G94" s="290"/>
      <c r="H94" s="290"/>
      <c r="I94" s="290"/>
      <c r="J94" s="290"/>
      <c r="K94" s="290"/>
      <c r="L94" s="290"/>
      <c r="M94" s="290"/>
      <c r="N94" s="291"/>
      <c r="O94" s="80"/>
      <c r="P94" s="79"/>
      <c r="Q94" s="81"/>
      <c r="R94" s="79"/>
      <c r="S94" s="83"/>
      <c r="T94" s="95"/>
      <c r="U94" s="83"/>
    </row>
    <row r="95" spans="1:21" s="84" customFormat="1" ht="36" customHeight="1" x14ac:dyDescent="0.25">
      <c r="A95" s="183"/>
      <c r="B95" s="184"/>
      <c r="C95" s="77"/>
      <c r="D95" s="77"/>
      <c r="E95" s="78"/>
      <c r="F95" s="289"/>
      <c r="G95" s="290"/>
      <c r="H95" s="290"/>
      <c r="I95" s="290"/>
      <c r="J95" s="290"/>
      <c r="K95" s="290"/>
      <c r="L95" s="290"/>
      <c r="M95" s="290"/>
      <c r="N95" s="291"/>
      <c r="O95" s="80"/>
      <c r="P95" s="79"/>
      <c r="Q95" s="81"/>
      <c r="R95" s="79"/>
      <c r="S95" s="83"/>
      <c r="T95" s="95"/>
      <c r="U95" s="83"/>
    </row>
    <row r="96" spans="1:21" s="84" customFormat="1" ht="36" customHeight="1" x14ac:dyDescent="0.25">
      <c r="A96" s="183"/>
      <c r="B96" s="184"/>
      <c r="C96" s="77"/>
      <c r="D96" s="77"/>
      <c r="E96" s="78"/>
      <c r="F96" s="289"/>
      <c r="G96" s="290"/>
      <c r="H96" s="290"/>
      <c r="I96" s="290"/>
      <c r="J96" s="290"/>
      <c r="K96" s="290"/>
      <c r="L96" s="290"/>
      <c r="M96" s="290"/>
      <c r="N96" s="291"/>
      <c r="O96" s="80"/>
      <c r="P96" s="79"/>
      <c r="Q96" s="81"/>
      <c r="R96" s="79"/>
      <c r="S96" s="83"/>
      <c r="T96" s="95"/>
      <c r="U96" s="83"/>
    </row>
    <row r="97" spans="1:21" s="84" customFormat="1" ht="36" customHeight="1" x14ac:dyDescent="0.25">
      <c r="A97" s="183"/>
      <c r="B97" s="184"/>
      <c r="C97" s="77"/>
      <c r="D97" s="77"/>
      <c r="E97" s="78"/>
      <c r="F97" s="289"/>
      <c r="G97" s="290"/>
      <c r="H97" s="290"/>
      <c r="I97" s="290"/>
      <c r="J97" s="290"/>
      <c r="K97" s="290"/>
      <c r="L97" s="290"/>
      <c r="M97" s="290"/>
      <c r="N97" s="291"/>
      <c r="O97" s="80"/>
      <c r="P97" s="79"/>
      <c r="Q97" s="81"/>
      <c r="R97" s="79"/>
      <c r="S97" s="83"/>
      <c r="T97" s="95"/>
      <c r="U97" s="83"/>
    </row>
    <row r="98" spans="1:21" s="84" customFormat="1" ht="36" customHeight="1" x14ac:dyDescent="0.25">
      <c r="A98" s="183"/>
      <c r="B98" s="184"/>
      <c r="C98" s="77"/>
      <c r="D98" s="77"/>
      <c r="E98" s="78"/>
      <c r="F98" s="289"/>
      <c r="G98" s="290"/>
      <c r="H98" s="290"/>
      <c r="I98" s="290"/>
      <c r="J98" s="290"/>
      <c r="K98" s="290"/>
      <c r="L98" s="290"/>
      <c r="M98" s="290"/>
      <c r="N98" s="291"/>
      <c r="O98" s="80"/>
      <c r="P98" s="79"/>
      <c r="Q98" s="81"/>
      <c r="R98" s="79"/>
      <c r="S98" s="83"/>
      <c r="T98" s="95"/>
      <c r="U98" s="83"/>
    </row>
    <row r="99" spans="1:21" s="84" customFormat="1" ht="36" customHeight="1" x14ac:dyDescent="0.25">
      <c r="A99" s="183"/>
      <c r="B99" s="184"/>
      <c r="C99" s="77"/>
      <c r="D99" s="77"/>
      <c r="E99" s="78"/>
      <c r="F99" s="289"/>
      <c r="G99" s="290"/>
      <c r="H99" s="290"/>
      <c r="I99" s="290"/>
      <c r="J99" s="290"/>
      <c r="K99" s="290"/>
      <c r="L99" s="290"/>
      <c r="M99" s="290"/>
      <c r="N99" s="291"/>
      <c r="O99" s="80"/>
      <c r="P99" s="79"/>
      <c r="Q99" s="81"/>
      <c r="R99" s="79"/>
      <c r="S99" s="83"/>
      <c r="T99" s="95"/>
      <c r="U99" s="83"/>
    </row>
    <row r="100" spans="1:21" s="84" customFormat="1" ht="36" customHeight="1" x14ac:dyDescent="0.25">
      <c r="A100" s="183"/>
      <c r="B100" s="184"/>
      <c r="C100" s="77"/>
      <c r="D100" s="77"/>
      <c r="E100" s="78"/>
      <c r="F100" s="289"/>
      <c r="G100" s="290"/>
      <c r="H100" s="290"/>
      <c r="I100" s="290"/>
      <c r="J100" s="290"/>
      <c r="K100" s="290"/>
      <c r="L100" s="290"/>
      <c r="M100" s="290"/>
      <c r="N100" s="291"/>
      <c r="O100" s="80"/>
      <c r="P100" s="79"/>
      <c r="Q100" s="81"/>
      <c r="R100" s="79"/>
      <c r="S100" s="83"/>
      <c r="T100" s="95"/>
      <c r="U100" s="83"/>
    </row>
    <row r="101" spans="1:21" s="84" customFormat="1" ht="36" customHeight="1" x14ac:dyDescent="0.25">
      <c r="A101" s="183"/>
      <c r="B101" s="184"/>
      <c r="C101" s="77"/>
      <c r="D101" s="77"/>
      <c r="E101" s="78"/>
      <c r="F101" s="289"/>
      <c r="G101" s="290"/>
      <c r="H101" s="290"/>
      <c r="I101" s="290"/>
      <c r="J101" s="290"/>
      <c r="K101" s="290"/>
      <c r="L101" s="290"/>
      <c r="M101" s="290"/>
      <c r="N101" s="291"/>
      <c r="O101" s="80"/>
      <c r="P101" s="79"/>
      <c r="Q101" s="81"/>
      <c r="R101" s="79"/>
      <c r="S101" s="83"/>
      <c r="T101" s="95"/>
      <c r="U101" s="83"/>
    </row>
    <row r="102" spans="1:21" s="84" customFormat="1" ht="36" customHeight="1" x14ac:dyDescent="0.25">
      <c r="A102" s="183"/>
      <c r="B102" s="184"/>
      <c r="C102" s="77"/>
      <c r="D102" s="77"/>
      <c r="E102" s="78"/>
      <c r="F102" s="289"/>
      <c r="G102" s="290"/>
      <c r="H102" s="290"/>
      <c r="I102" s="290"/>
      <c r="J102" s="290"/>
      <c r="K102" s="290"/>
      <c r="L102" s="290"/>
      <c r="M102" s="290"/>
      <c r="N102" s="291"/>
      <c r="O102" s="80"/>
      <c r="P102" s="79"/>
      <c r="Q102" s="81"/>
      <c r="R102" s="79"/>
      <c r="S102" s="83"/>
      <c r="T102" s="95"/>
      <c r="U102" s="83"/>
    </row>
    <row r="103" spans="1:21" s="84" customFormat="1" ht="36" customHeight="1" x14ac:dyDescent="0.25">
      <c r="A103" s="183"/>
      <c r="B103" s="184"/>
      <c r="C103" s="77"/>
      <c r="D103" s="77"/>
      <c r="E103" s="78"/>
      <c r="F103" s="289"/>
      <c r="G103" s="290"/>
      <c r="H103" s="290"/>
      <c r="I103" s="290"/>
      <c r="J103" s="290"/>
      <c r="K103" s="290"/>
      <c r="L103" s="290"/>
      <c r="M103" s="290"/>
      <c r="N103" s="291"/>
      <c r="O103" s="80"/>
      <c r="P103" s="79"/>
      <c r="Q103" s="81"/>
      <c r="R103" s="79"/>
      <c r="S103" s="83"/>
      <c r="T103" s="95"/>
      <c r="U103" s="83"/>
    </row>
    <row r="104" spans="1:21" s="84" customFormat="1" ht="36" customHeight="1" x14ac:dyDescent="0.25">
      <c r="A104" s="183"/>
      <c r="B104" s="184"/>
      <c r="C104" s="77"/>
      <c r="D104" s="77"/>
      <c r="E104" s="78"/>
      <c r="F104" s="289"/>
      <c r="G104" s="290"/>
      <c r="H104" s="290"/>
      <c r="I104" s="290"/>
      <c r="J104" s="290"/>
      <c r="K104" s="290"/>
      <c r="L104" s="290"/>
      <c r="M104" s="290"/>
      <c r="N104" s="291"/>
      <c r="O104" s="80"/>
      <c r="P104" s="79"/>
      <c r="Q104" s="92"/>
      <c r="R104" s="79"/>
      <c r="S104" s="93"/>
      <c r="T104" s="95"/>
      <c r="U104" s="83"/>
    </row>
    <row r="105" spans="1:21" s="1" customFormat="1" x14ac:dyDescent="0.25">
      <c r="L105" s="50" t="s">
        <v>98</v>
      </c>
      <c r="M105" s="50"/>
      <c r="N105" s="50"/>
      <c r="O105" s="34">
        <f>SUM(O94:O104)</f>
        <v>0</v>
      </c>
      <c r="P105" s="34">
        <f>SUM(P94:P104)</f>
        <v>0</v>
      </c>
      <c r="Q105" s="36"/>
      <c r="R105" s="34">
        <f>SUM(R94:R104)</f>
        <v>0</v>
      </c>
      <c r="S105" s="36"/>
      <c r="T105" s="35">
        <f>SUM(T94:T104)</f>
        <v>0</v>
      </c>
      <c r="U105" s="30"/>
    </row>
    <row r="107" spans="1:21" s="189" customFormat="1" ht="37.5" customHeight="1" x14ac:dyDescent="0.25">
      <c r="A107" s="217" t="s">
        <v>99</v>
      </c>
      <c r="B107" s="218"/>
      <c r="C107" s="218"/>
      <c r="D107" s="218"/>
      <c r="E107" s="218"/>
      <c r="F107" s="218"/>
      <c r="G107" s="218"/>
      <c r="H107" s="218"/>
      <c r="I107" s="218"/>
      <c r="J107" s="218"/>
      <c r="K107" s="218"/>
      <c r="L107" s="218"/>
      <c r="M107" s="218"/>
      <c r="N107" s="219"/>
      <c r="O107" s="220" t="s">
        <v>74</v>
      </c>
      <c r="P107" s="220" t="s">
        <v>75</v>
      </c>
      <c r="Q107" s="221" t="s">
        <v>76</v>
      </c>
      <c r="R107" s="220" t="s">
        <v>77</v>
      </c>
      <c r="S107" s="221" t="s">
        <v>76</v>
      </c>
      <c r="T107" s="220" t="s">
        <v>78</v>
      </c>
      <c r="U107" s="221" t="s">
        <v>76</v>
      </c>
    </row>
    <row r="108" spans="1:21" x14ac:dyDescent="0.25">
      <c r="A108" s="59" t="s">
        <v>79</v>
      </c>
      <c r="B108" s="60"/>
      <c r="C108" s="27" t="s">
        <v>80</v>
      </c>
      <c r="D108" s="27" t="s">
        <v>81</v>
      </c>
      <c r="E108" s="63" t="s">
        <v>82</v>
      </c>
      <c r="F108" s="182" t="s">
        <v>83</v>
      </c>
      <c r="G108" s="182"/>
      <c r="H108" s="182"/>
      <c r="I108" s="182"/>
      <c r="J108" s="182"/>
      <c r="K108" s="182"/>
      <c r="L108" s="182"/>
      <c r="M108" s="182"/>
      <c r="N108" s="182"/>
      <c r="O108" s="23" t="s">
        <v>84</v>
      </c>
      <c r="P108" s="23" t="s">
        <v>84</v>
      </c>
      <c r="Q108" s="30"/>
      <c r="R108" s="23" t="s">
        <v>84</v>
      </c>
      <c r="S108" s="31"/>
      <c r="T108" s="6" t="s">
        <v>84</v>
      </c>
      <c r="U108" s="31"/>
    </row>
    <row r="109" spans="1:21" s="84" customFormat="1" ht="33.75" customHeight="1" x14ac:dyDescent="0.25">
      <c r="A109" s="183"/>
      <c r="B109" s="184"/>
      <c r="C109" s="77"/>
      <c r="D109" s="77"/>
      <c r="E109" s="86" t="s">
        <v>100</v>
      </c>
      <c r="F109" s="289"/>
      <c r="G109" s="290"/>
      <c r="H109" s="290"/>
      <c r="I109" s="290"/>
      <c r="J109" s="290"/>
      <c r="K109" s="290"/>
      <c r="L109" s="290"/>
      <c r="M109" s="290"/>
      <c r="N109" s="291"/>
      <c r="O109" s="80"/>
      <c r="P109" s="80"/>
      <c r="Q109" s="81"/>
      <c r="R109" s="80"/>
      <c r="S109" s="83"/>
      <c r="T109" s="82"/>
      <c r="U109" s="83"/>
    </row>
    <row r="110" spans="1:21" s="84" customFormat="1" ht="33.75" customHeight="1" x14ac:dyDescent="0.25">
      <c r="A110" s="183"/>
      <c r="B110" s="184"/>
      <c r="C110" s="77"/>
      <c r="D110" s="77"/>
      <c r="E110" s="86" t="s">
        <v>100</v>
      </c>
      <c r="F110" s="289"/>
      <c r="G110" s="290"/>
      <c r="H110" s="290"/>
      <c r="I110" s="290"/>
      <c r="J110" s="290"/>
      <c r="K110" s="290"/>
      <c r="L110" s="290"/>
      <c r="M110" s="290"/>
      <c r="N110" s="291"/>
      <c r="O110" s="80"/>
      <c r="P110" s="80"/>
      <c r="Q110" s="81"/>
      <c r="R110" s="80"/>
      <c r="S110" s="83"/>
      <c r="T110" s="82"/>
      <c r="U110" s="83"/>
    </row>
    <row r="111" spans="1:21" s="84" customFormat="1" ht="33.75" customHeight="1" x14ac:dyDescent="0.25">
      <c r="A111" s="183"/>
      <c r="B111" s="184"/>
      <c r="C111" s="77"/>
      <c r="D111" s="77"/>
      <c r="E111" s="86" t="s">
        <v>100</v>
      </c>
      <c r="F111" s="289"/>
      <c r="G111" s="290"/>
      <c r="H111" s="290"/>
      <c r="I111" s="290"/>
      <c r="J111" s="290"/>
      <c r="K111" s="290"/>
      <c r="L111" s="290"/>
      <c r="M111" s="290"/>
      <c r="N111" s="291"/>
      <c r="O111" s="80"/>
      <c r="P111" s="80"/>
      <c r="Q111" s="81"/>
      <c r="R111" s="80"/>
      <c r="S111" s="83"/>
      <c r="T111" s="82"/>
      <c r="U111" s="83"/>
    </row>
    <row r="112" spans="1:21" s="84" customFormat="1" ht="33.75" customHeight="1" x14ac:dyDescent="0.25">
      <c r="A112" s="183"/>
      <c r="B112" s="184"/>
      <c r="C112" s="77"/>
      <c r="D112" s="77"/>
      <c r="E112" s="86" t="s">
        <v>100</v>
      </c>
      <c r="F112" s="289"/>
      <c r="G112" s="290"/>
      <c r="H112" s="290"/>
      <c r="I112" s="290"/>
      <c r="J112" s="290"/>
      <c r="K112" s="290"/>
      <c r="L112" s="290"/>
      <c r="M112" s="290"/>
      <c r="N112" s="291"/>
      <c r="O112" s="80"/>
      <c r="P112" s="80"/>
      <c r="Q112" s="81"/>
      <c r="R112" s="80"/>
      <c r="S112" s="83"/>
      <c r="T112" s="82"/>
      <c r="U112" s="83"/>
    </row>
    <row r="113" spans="1:21" s="84" customFormat="1" ht="33.75" customHeight="1" x14ac:dyDescent="0.25">
      <c r="A113" s="183"/>
      <c r="B113" s="184"/>
      <c r="C113" s="77"/>
      <c r="D113" s="77"/>
      <c r="E113" s="86" t="s">
        <v>100</v>
      </c>
      <c r="F113" s="289"/>
      <c r="G113" s="290"/>
      <c r="H113" s="290"/>
      <c r="I113" s="290"/>
      <c r="J113" s="290"/>
      <c r="K113" s="290"/>
      <c r="L113" s="290"/>
      <c r="M113" s="290"/>
      <c r="N113" s="291"/>
      <c r="O113" s="80"/>
      <c r="P113" s="80"/>
      <c r="Q113" s="81"/>
      <c r="R113" s="80"/>
      <c r="S113" s="83"/>
      <c r="T113" s="82"/>
      <c r="U113" s="83"/>
    </row>
    <row r="114" spans="1:21" s="84" customFormat="1" ht="33.75" customHeight="1" x14ac:dyDescent="0.25">
      <c r="A114" s="183"/>
      <c r="B114" s="184"/>
      <c r="C114" s="77"/>
      <c r="D114" s="77"/>
      <c r="E114" s="86" t="s">
        <v>100</v>
      </c>
      <c r="F114" s="289"/>
      <c r="G114" s="290"/>
      <c r="H114" s="290"/>
      <c r="I114" s="290"/>
      <c r="J114" s="290"/>
      <c r="K114" s="290"/>
      <c r="L114" s="290"/>
      <c r="M114" s="290"/>
      <c r="N114" s="291"/>
      <c r="O114" s="80"/>
      <c r="P114" s="80"/>
      <c r="Q114" s="81"/>
      <c r="R114" s="80"/>
      <c r="S114" s="83"/>
      <c r="T114" s="82"/>
      <c r="U114" s="83"/>
    </row>
    <row r="115" spans="1:21" s="84" customFormat="1" ht="33.75" customHeight="1" x14ac:dyDescent="0.25">
      <c r="A115" s="183"/>
      <c r="B115" s="184"/>
      <c r="C115" s="77"/>
      <c r="D115" s="77"/>
      <c r="E115" s="86" t="s">
        <v>100</v>
      </c>
      <c r="F115" s="289"/>
      <c r="G115" s="290"/>
      <c r="H115" s="290"/>
      <c r="I115" s="290"/>
      <c r="J115" s="290"/>
      <c r="K115" s="290"/>
      <c r="L115" s="290"/>
      <c r="M115" s="290"/>
      <c r="N115" s="291"/>
      <c r="O115" s="80"/>
      <c r="P115" s="80"/>
      <c r="Q115" s="81"/>
      <c r="R115" s="80"/>
      <c r="S115" s="83"/>
      <c r="T115" s="82"/>
      <c r="U115" s="83"/>
    </row>
    <row r="116" spans="1:21" s="84" customFormat="1" ht="33.75" customHeight="1" x14ac:dyDescent="0.25">
      <c r="A116" s="183"/>
      <c r="B116" s="184"/>
      <c r="C116" s="77"/>
      <c r="D116" s="77"/>
      <c r="E116" s="86" t="s">
        <v>100</v>
      </c>
      <c r="F116" s="289"/>
      <c r="G116" s="290"/>
      <c r="H116" s="290"/>
      <c r="I116" s="290"/>
      <c r="J116" s="290"/>
      <c r="K116" s="290"/>
      <c r="L116" s="290"/>
      <c r="M116" s="290"/>
      <c r="N116" s="291"/>
      <c r="O116" s="80"/>
      <c r="P116" s="80"/>
      <c r="Q116" s="81"/>
      <c r="R116" s="80"/>
      <c r="S116" s="83"/>
      <c r="T116" s="82"/>
      <c r="U116" s="83"/>
    </row>
    <row r="117" spans="1:21" s="84" customFormat="1" ht="33.75" customHeight="1" x14ac:dyDescent="0.25">
      <c r="A117" s="183"/>
      <c r="B117" s="184"/>
      <c r="C117" s="77"/>
      <c r="D117" s="77"/>
      <c r="E117" s="86" t="s">
        <v>100</v>
      </c>
      <c r="F117" s="289"/>
      <c r="G117" s="290"/>
      <c r="H117" s="290"/>
      <c r="I117" s="290"/>
      <c r="J117" s="290"/>
      <c r="K117" s="290"/>
      <c r="L117" s="290"/>
      <c r="M117" s="290"/>
      <c r="N117" s="291"/>
      <c r="O117" s="80"/>
      <c r="P117" s="80"/>
      <c r="Q117" s="81"/>
      <c r="R117" s="80"/>
      <c r="S117" s="83"/>
      <c r="T117" s="82"/>
      <c r="U117" s="83"/>
    </row>
    <row r="118" spans="1:21" s="84" customFormat="1" ht="33.75" customHeight="1" x14ac:dyDescent="0.25">
      <c r="A118" s="183"/>
      <c r="B118" s="184"/>
      <c r="C118" s="77"/>
      <c r="D118" s="77"/>
      <c r="E118" s="86" t="s">
        <v>100</v>
      </c>
      <c r="F118" s="289"/>
      <c r="G118" s="290"/>
      <c r="H118" s="290"/>
      <c r="I118" s="290"/>
      <c r="J118" s="290"/>
      <c r="K118" s="290"/>
      <c r="L118" s="290"/>
      <c r="M118" s="290"/>
      <c r="N118" s="291"/>
      <c r="O118" s="80"/>
      <c r="P118" s="80"/>
      <c r="Q118" s="81"/>
      <c r="R118" s="80"/>
      <c r="S118" s="83"/>
      <c r="T118" s="82"/>
      <c r="U118" s="83"/>
    </row>
    <row r="119" spans="1:21" s="84" customFormat="1" ht="33.75" customHeight="1" x14ac:dyDescent="0.25">
      <c r="A119" s="183"/>
      <c r="B119" s="184"/>
      <c r="C119" s="77"/>
      <c r="D119" s="77"/>
      <c r="E119" s="86" t="s">
        <v>100</v>
      </c>
      <c r="F119" s="289"/>
      <c r="G119" s="290"/>
      <c r="H119" s="290"/>
      <c r="I119" s="290"/>
      <c r="J119" s="290"/>
      <c r="K119" s="290"/>
      <c r="L119" s="290"/>
      <c r="M119" s="290"/>
      <c r="N119" s="291"/>
      <c r="O119" s="80"/>
      <c r="P119" s="80"/>
      <c r="Q119" s="81"/>
      <c r="R119" s="80"/>
      <c r="S119" s="83"/>
      <c r="T119" s="82"/>
      <c r="U119" s="83"/>
    </row>
    <row r="120" spans="1:21" s="84" customFormat="1" ht="33.75" customHeight="1" x14ac:dyDescent="0.25">
      <c r="A120" s="183"/>
      <c r="B120" s="184"/>
      <c r="C120" s="77"/>
      <c r="D120" s="77"/>
      <c r="E120" s="86" t="s">
        <v>100</v>
      </c>
      <c r="F120" s="289"/>
      <c r="G120" s="290"/>
      <c r="H120" s="290"/>
      <c r="I120" s="290"/>
      <c r="J120" s="290"/>
      <c r="K120" s="290"/>
      <c r="L120" s="290"/>
      <c r="M120" s="290"/>
      <c r="N120" s="291"/>
      <c r="O120" s="80"/>
      <c r="P120" s="80"/>
      <c r="Q120" s="81"/>
      <c r="R120" s="80"/>
      <c r="S120" s="83"/>
      <c r="T120" s="82"/>
      <c r="U120" s="83"/>
    </row>
    <row r="121" spans="1:21" s="84" customFormat="1" ht="33.75" customHeight="1" x14ac:dyDescent="0.25">
      <c r="A121" s="183"/>
      <c r="B121" s="184"/>
      <c r="C121" s="77"/>
      <c r="D121" s="77"/>
      <c r="E121" s="86" t="s">
        <v>100</v>
      </c>
      <c r="F121" s="289"/>
      <c r="G121" s="290"/>
      <c r="H121" s="290"/>
      <c r="I121" s="290"/>
      <c r="J121" s="290"/>
      <c r="K121" s="290"/>
      <c r="L121" s="290"/>
      <c r="M121" s="290"/>
      <c r="N121" s="291"/>
      <c r="O121" s="80"/>
      <c r="P121" s="80"/>
      <c r="Q121" s="81"/>
      <c r="R121" s="80"/>
      <c r="S121" s="83"/>
      <c r="T121" s="82"/>
      <c r="U121" s="83"/>
    </row>
    <row r="122" spans="1:21" s="84" customFormat="1" ht="33.75" customHeight="1" x14ac:dyDescent="0.25">
      <c r="A122" s="183"/>
      <c r="B122" s="184"/>
      <c r="C122" s="77"/>
      <c r="D122" s="77"/>
      <c r="E122" s="86" t="s">
        <v>100</v>
      </c>
      <c r="F122" s="289"/>
      <c r="G122" s="290"/>
      <c r="H122" s="290"/>
      <c r="I122" s="290"/>
      <c r="J122" s="290"/>
      <c r="K122" s="290"/>
      <c r="L122" s="290"/>
      <c r="M122" s="290"/>
      <c r="N122" s="291"/>
      <c r="O122" s="80"/>
      <c r="P122" s="80"/>
      <c r="Q122" s="81"/>
      <c r="R122" s="80"/>
      <c r="S122" s="83"/>
      <c r="T122" s="82"/>
      <c r="U122" s="83"/>
    </row>
    <row r="123" spans="1:21" s="1" customFormat="1" x14ac:dyDescent="0.25">
      <c r="M123" s="50" t="s">
        <v>101</v>
      </c>
      <c r="N123" s="50"/>
      <c r="O123" s="34">
        <f>SUM(O109:O122)</f>
        <v>0</v>
      </c>
      <c r="P123" s="34">
        <f>SUM(P109:P122)</f>
        <v>0</v>
      </c>
      <c r="Q123" s="26"/>
      <c r="R123" s="34">
        <f>SUM(R109:R122)</f>
        <v>0</v>
      </c>
      <c r="S123" s="26"/>
      <c r="T123" s="35">
        <f>SUM(T109:T122)</f>
        <v>0</v>
      </c>
      <c r="U123" s="26"/>
    </row>
    <row r="125" spans="1:21" s="189" customFormat="1" ht="37.5" customHeight="1" x14ac:dyDescent="0.25">
      <c r="A125" s="222" t="s">
        <v>102</v>
      </c>
      <c r="B125" s="223"/>
      <c r="C125" s="223"/>
      <c r="D125" s="223"/>
      <c r="E125" s="223"/>
      <c r="F125" s="223"/>
      <c r="G125" s="223"/>
      <c r="H125" s="223"/>
      <c r="I125" s="223"/>
      <c r="J125" s="223"/>
      <c r="K125" s="223"/>
      <c r="L125" s="223"/>
      <c r="M125" s="223"/>
      <c r="N125" s="224"/>
      <c r="O125" s="225" t="s">
        <v>74</v>
      </c>
      <c r="P125" s="225" t="s">
        <v>75</v>
      </c>
      <c r="Q125" s="226" t="s">
        <v>76</v>
      </c>
      <c r="R125" s="225" t="s">
        <v>77</v>
      </c>
      <c r="S125" s="226" t="s">
        <v>76</v>
      </c>
      <c r="T125" s="225" t="s">
        <v>78</v>
      </c>
      <c r="U125" s="226" t="s">
        <v>76</v>
      </c>
    </row>
    <row r="126" spans="1:21" x14ac:dyDescent="0.25">
      <c r="A126" s="59" t="s">
        <v>79</v>
      </c>
      <c r="B126" s="60"/>
      <c r="C126" s="27" t="s">
        <v>80</v>
      </c>
      <c r="D126" s="27" t="s">
        <v>81</v>
      </c>
      <c r="E126" s="63" t="s">
        <v>82</v>
      </c>
      <c r="F126" s="182" t="s">
        <v>83</v>
      </c>
      <c r="G126" s="182"/>
      <c r="H126" s="182"/>
      <c r="I126" s="182"/>
      <c r="J126" s="182"/>
      <c r="K126" s="182"/>
      <c r="L126" s="182"/>
      <c r="M126" s="182"/>
      <c r="N126" s="182"/>
      <c r="O126" s="23" t="s">
        <v>84</v>
      </c>
      <c r="P126" s="23" t="s">
        <v>84</v>
      </c>
      <c r="Q126" s="30"/>
      <c r="R126" s="23" t="s">
        <v>84</v>
      </c>
      <c r="S126" s="31"/>
      <c r="T126" s="6" t="s">
        <v>84</v>
      </c>
      <c r="U126" s="31"/>
    </row>
    <row r="127" spans="1:21" s="84" customFormat="1" ht="35.25" customHeight="1" x14ac:dyDescent="0.25">
      <c r="A127" s="183"/>
      <c r="B127" s="184"/>
      <c r="C127" s="77"/>
      <c r="D127" s="77"/>
      <c r="E127" s="78"/>
      <c r="F127" s="286"/>
      <c r="G127" s="287"/>
      <c r="H127" s="287"/>
      <c r="I127" s="287"/>
      <c r="J127" s="287"/>
      <c r="K127" s="287"/>
      <c r="L127" s="287"/>
      <c r="M127" s="287"/>
      <c r="N127" s="288"/>
      <c r="O127" s="80"/>
      <c r="P127" s="80"/>
      <c r="Q127" s="81"/>
      <c r="R127" s="80"/>
      <c r="S127" s="83"/>
      <c r="T127" s="82"/>
      <c r="U127" s="83"/>
    </row>
    <row r="128" spans="1:21" s="84" customFormat="1" ht="35.25" customHeight="1" x14ac:dyDescent="0.25">
      <c r="A128" s="183"/>
      <c r="B128" s="184"/>
      <c r="C128" s="77"/>
      <c r="D128" s="77"/>
      <c r="E128" s="78"/>
      <c r="F128" s="286"/>
      <c r="G128" s="287"/>
      <c r="H128" s="287"/>
      <c r="I128" s="287"/>
      <c r="J128" s="287"/>
      <c r="K128" s="287"/>
      <c r="L128" s="287"/>
      <c r="M128" s="287"/>
      <c r="N128" s="288"/>
      <c r="O128" s="80"/>
      <c r="P128" s="80"/>
      <c r="Q128" s="81"/>
      <c r="R128" s="80"/>
      <c r="S128" s="83"/>
      <c r="T128" s="82"/>
      <c r="U128" s="83"/>
    </row>
    <row r="129" spans="1:21" s="84" customFormat="1" ht="35.25" customHeight="1" x14ac:dyDescent="0.25">
      <c r="A129" s="183"/>
      <c r="B129" s="184"/>
      <c r="C129" s="77"/>
      <c r="D129" s="77"/>
      <c r="E129" s="78"/>
      <c r="F129" s="286"/>
      <c r="G129" s="287"/>
      <c r="H129" s="287"/>
      <c r="I129" s="287"/>
      <c r="J129" s="287"/>
      <c r="K129" s="287"/>
      <c r="L129" s="287"/>
      <c r="M129" s="287"/>
      <c r="N129" s="288"/>
      <c r="O129" s="80"/>
      <c r="P129" s="80"/>
      <c r="Q129" s="81"/>
      <c r="R129" s="80"/>
      <c r="S129" s="83"/>
      <c r="T129" s="82"/>
      <c r="U129" s="83"/>
    </row>
    <row r="130" spans="1:21" s="84" customFormat="1" ht="35.25" customHeight="1" x14ac:dyDescent="0.25">
      <c r="A130" s="183"/>
      <c r="B130" s="184"/>
      <c r="C130" s="77"/>
      <c r="D130" s="77"/>
      <c r="E130" s="78"/>
      <c r="F130" s="286"/>
      <c r="G130" s="287"/>
      <c r="H130" s="287"/>
      <c r="I130" s="287"/>
      <c r="J130" s="287"/>
      <c r="K130" s="287"/>
      <c r="L130" s="287"/>
      <c r="M130" s="287"/>
      <c r="N130" s="288"/>
      <c r="O130" s="80"/>
      <c r="P130" s="80"/>
      <c r="Q130" s="81"/>
      <c r="R130" s="80"/>
      <c r="S130" s="83"/>
      <c r="T130" s="82"/>
      <c r="U130" s="83"/>
    </row>
    <row r="131" spans="1:21" s="84" customFormat="1" ht="35.25" customHeight="1" x14ac:dyDescent="0.25">
      <c r="A131" s="183"/>
      <c r="B131" s="184"/>
      <c r="C131" s="77"/>
      <c r="D131" s="77"/>
      <c r="E131" s="78"/>
      <c r="F131" s="286"/>
      <c r="G131" s="287"/>
      <c r="H131" s="287"/>
      <c r="I131" s="287"/>
      <c r="J131" s="287"/>
      <c r="K131" s="287"/>
      <c r="L131" s="287"/>
      <c r="M131" s="287"/>
      <c r="N131" s="288"/>
      <c r="O131" s="80"/>
      <c r="P131" s="80"/>
      <c r="Q131" s="81"/>
      <c r="R131" s="80"/>
      <c r="S131" s="83"/>
      <c r="T131" s="82"/>
      <c r="U131" s="83"/>
    </row>
    <row r="132" spans="1:21" s="84" customFormat="1" ht="35.25" customHeight="1" x14ac:dyDescent="0.25">
      <c r="A132" s="183"/>
      <c r="B132" s="184"/>
      <c r="C132" s="77"/>
      <c r="D132" s="77"/>
      <c r="E132" s="78"/>
      <c r="F132" s="286"/>
      <c r="G132" s="287"/>
      <c r="H132" s="287"/>
      <c r="I132" s="287"/>
      <c r="J132" s="287"/>
      <c r="K132" s="287"/>
      <c r="L132" s="287"/>
      <c r="M132" s="287"/>
      <c r="N132" s="288"/>
      <c r="O132" s="80"/>
      <c r="P132" s="80"/>
      <c r="Q132" s="81"/>
      <c r="R132" s="80"/>
      <c r="S132" s="83"/>
      <c r="T132" s="82"/>
      <c r="U132" s="83"/>
    </row>
    <row r="133" spans="1:21" s="84" customFormat="1" ht="35.25" customHeight="1" x14ac:dyDescent="0.25">
      <c r="A133" s="183"/>
      <c r="B133" s="184"/>
      <c r="C133" s="77"/>
      <c r="D133" s="77"/>
      <c r="E133" s="78"/>
      <c r="F133" s="286"/>
      <c r="G133" s="287"/>
      <c r="H133" s="287"/>
      <c r="I133" s="287"/>
      <c r="J133" s="287"/>
      <c r="K133" s="287"/>
      <c r="L133" s="287"/>
      <c r="M133" s="287"/>
      <c r="N133" s="288"/>
      <c r="O133" s="80"/>
      <c r="P133" s="80"/>
      <c r="Q133" s="81"/>
      <c r="R133" s="80"/>
      <c r="S133" s="83"/>
      <c r="T133" s="82"/>
      <c r="U133" s="83"/>
    </row>
    <row r="134" spans="1:21" s="84" customFormat="1" ht="35.25" customHeight="1" x14ac:dyDescent="0.25">
      <c r="A134" s="183"/>
      <c r="B134" s="184"/>
      <c r="C134" s="77"/>
      <c r="D134" s="77"/>
      <c r="E134" s="78"/>
      <c r="F134" s="286"/>
      <c r="G134" s="287"/>
      <c r="H134" s="287"/>
      <c r="I134" s="287"/>
      <c r="J134" s="287"/>
      <c r="K134" s="287"/>
      <c r="L134" s="287"/>
      <c r="M134" s="287"/>
      <c r="N134" s="288"/>
      <c r="O134" s="80"/>
      <c r="P134" s="80"/>
      <c r="Q134" s="81"/>
      <c r="R134" s="80"/>
      <c r="S134" s="83"/>
      <c r="T134" s="82"/>
      <c r="U134" s="83"/>
    </row>
    <row r="135" spans="1:21" s="84" customFormat="1" ht="35.25" customHeight="1" x14ac:dyDescent="0.25">
      <c r="A135" s="183"/>
      <c r="B135" s="184"/>
      <c r="C135" s="77"/>
      <c r="D135" s="77"/>
      <c r="E135" s="78"/>
      <c r="F135" s="286"/>
      <c r="G135" s="287"/>
      <c r="H135" s="287"/>
      <c r="I135" s="287"/>
      <c r="J135" s="287"/>
      <c r="K135" s="287"/>
      <c r="L135" s="287"/>
      <c r="M135" s="287"/>
      <c r="N135" s="288"/>
      <c r="O135" s="80"/>
      <c r="P135" s="80"/>
      <c r="Q135" s="81"/>
      <c r="R135" s="80"/>
      <c r="S135" s="83"/>
      <c r="T135" s="82"/>
      <c r="U135" s="83"/>
    </row>
    <row r="136" spans="1:21" s="1" customFormat="1" x14ac:dyDescent="0.25">
      <c r="L136" s="50" t="s">
        <v>103</v>
      </c>
      <c r="M136" s="50"/>
      <c r="N136" s="50"/>
      <c r="O136" s="34">
        <f>SUM(O127:O135)</f>
        <v>0</v>
      </c>
      <c r="P136" s="34">
        <f t="shared" ref="P136:T136" si="1">SUM(P127:P135)</f>
        <v>0</v>
      </c>
      <c r="Q136" s="34"/>
      <c r="R136" s="34">
        <f t="shared" si="1"/>
        <v>0</v>
      </c>
      <c r="S136" s="34"/>
      <c r="T136" s="35">
        <f t="shared" si="1"/>
        <v>0</v>
      </c>
      <c r="U136" s="34"/>
    </row>
    <row r="137" spans="1:21" s="1" customFormat="1" x14ac:dyDescent="0.25">
      <c r="N137" s="37"/>
      <c r="O137" s="34"/>
      <c r="P137" s="34"/>
      <c r="Q137" s="26"/>
      <c r="R137" s="34"/>
      <c r="S137" s="26"/>
      <c r="T137" s="35"/>
      <c r="U137" s="26"/>
    </row>
    <row r="138" spans="1:21" s="1" customFormat="1" ht="15.75" thickBot="1" x14ac:dyDescent="0.3">
      <c r="N138" s="37"/>
      <c r="O138" s="34"/>
      <c r="P138" s="34"/>
      <c r="Q138" s="26"/>
      <c r="R138" s="34"/>
      <c r="S138" s="26"/>
      <c r="T138" s="35"/>
      <c r="U138" s="26"/>
    </row>
    <row r="139" spans="1:21" s="1" customFormat="1" ht="21.75" thickBot="1" x14ac:dyDescent="0.4">
      <c r="E139" s="271" t="s">
        <v>104</v>
      </c>
      <c r="F139" s="272"/>
      <c r="G139" s="272"/>
      <c r="H139" s="272"/>
      <c r="I139" s="272"/>
      <c r="J139" s="272"/>
      <c r="K139" s="272"/>
      <c r="L139" s="272"/>
      <c r="M139" s="272"/>
      <c r="N139" s="273"/>
      <c r="O139" s="44">
        <f>SUM(O123,O105,O136,O90,O73,O61)</f>
        <v>4468</v>
      </c>
      <c r="P139" s="44">
        <f>SUM(P123,P105,P136,P90,P73,P61)</f>
        <v>0</v>
      </c>
      <c r="Q139" s="34"/>
      <c r="R139" s="44">
        <f>SUM(R123,R105,R136,R90,R73,R61)</f>
        <v>0</v>
      </c>
      <c r="S139" s="34"/>
      <c r="T139" s="74">
        <f>SUM(T123,T105,T136,T90,T73,T61)</f>
        <v>0</v>
      </c>
      <c r="U139" s="34"/>
    </row>
    <row r="140" spans="1:21" s="41" customFormat="1" ht="15.75" customHeight="1" x14ac:dyDescent="0.35">
      <c r="G140" s="42"/>
      <c r="H140" s="42"/>
      <c r="I140" s="42"/>
      <c r="J140" s="42"/>
      <c r="K140" s="42"/>
      <c r="L140" s="42"/>
      <c r="M140" s="42"/>
      <c r="N140" s="42"/>
      <c r="O140" s="43"/>
      <c r="P140" s="43"/>
      <c r="Q140" s="43"/>
      <c r="R140" s="43"/>
      <c r="S140" s="43"/>
      <c r="T140" s="75"/>
      <c r="U140" s="43"/>
    </row>
    <row r="142" spans="1:21" s="189" customFormat="1" ht="37.5" customHeight="1" x14ac:dyDescent="0.25">
      <c r="A142" s="227" t="s">
        <v>105</v>
      </c>
      <c r="B142" s="228"/>
      <c r="C142" s="228"/>
      <c r="D142" s="229"/>
      <c r="E142" s="230"/>
      <c r="F142" s="230"/>
      <c r="G142" s="230"/>
      <c r="H142" s="230"/>
      <c r="I142" s="230"/>
      <c r="J142" s="230"/>
      <c r="K142" s="230"/>
      <c r="L142" s="230"/>
      <c r="M142" s="230"/>
      <c r="N142" s="231"/>
      <c r="O142" s="232" t="s">
        <v>74</v>
      </c>
      <c r="P142" s="232" t="s">
        <v>75</v>
      </c>
      <c r="Q142" s="233" t="s">
        <v>76</v>
      </c>
      <c r="R142" s="232" t="s">
        <v>77</v>
      </c>
      <c r="S142" s="233" t="s">
        <v>76</v>
      </c>
      <c r="T142" s="232" t="s">
        <v>78</v>
      </c>
      <c r="U142" s="233" t="s">
        <v>76</v>
      </c>
    </row>
    <row r="143" spans="1:21" x14ac:dyDescent="0.25">
      <c r="A143" s="59" t="s">
        <v>79</v>
      </c>
      <c r="B143" s="60"/>
      <c r="C143" s="27" t="s">
        <v>80</v>
      </c>
      <c r="D143" s="27" t="s">
        <v>81</v>
      </c>
      <c r="E143" s="63" t="s">
        <v>82</v>
      </c>
      <c r="F143" s="182" t="s">
        <v>83</v>
      </c>
      <c r="G143" s="182"/>
      <c r="H143" s="182"/>
      <c r="I143" s="182"/>
      <c r="J143" s="182"/>
      <c r="K143" s="182"/>
      <c r="L143" s="182"/>
      <c r="M143" s="182"/>
      <c r="N143" s="182"/>
      <c r="O143" s="23" t="s">
        <v>84</v>
      </c>
      <c r="P143" s="23" t="s">
        <v>84</v>
      </c>
      <c r="Q143" s="30"/>
      <c r="R143" s="23" t="s">
        <v>84</v>
      </c>
      <c r="S143" s="31"/>
      <c r="T143" s="6" t="s">
        <v>84</v>
      </c>
      <c r="U143" s="31"/>
    </row>
    <row r="144" spans="1:21" s="84" customFormat="1" ht="88.5" customHeight="1" x14ac:dyDescent="0.25">
      <c r="A144" s="183">
        <v>2</v>
      </c>
      <c r="B144" s="184"/>
      <c r="C144" s="77" t="s">
        <v>232</v>
      </c>
      <c r="D144" s="77" t="s">
        <v>234</v>
      </c>
      <c r="E144" s="86" t="s">
        <v>106</v>
      </c>
      <c r="F144" s="289" t="s">
        <v>273</v>
      </c>
      <c r="G144" s="290"/>
      <c r="H144" s="290"/>
      <c r="I144" s="290"/>
      <c r="J144" s="290"/>
      <c r="K144" s="290"/>
      <c r="L144" s="290"/>
      <c r="M144" s="290"/>
      <c r="N144" s="291"/>
      <c r="O144" s="80">
        <v>26440</v>
      </c>
      <c r="P144" s="80"/>
      <c r="Q144" s="81"/>
      <c r="R144" s="80"/>
      <c r="S144" s="83"/>
      <c r="T144" s="82"/>
      <c r="U144" s="83"/>
    </row>
    <row r="145" spans="1:21" s="84" customFormat="1" ht="37.5" customHeight="1" x14ac:dyDescent="0.25">
      <c r="A145" s="183"/>
      <c r="B145" s="184"/>
      <c r="C145" s="77"/>
      <c r="D145" s="77"/>
      <c r="E145" s="86" t="s">
        <v>106</v>
      </c>
      <c r="F145" s="289"/>
      <c r="G145" s="290"/>
      <c r="H145" s="290"/>
      <c r="I145" s="290"/>
      <c r="J145" s="290"/>
      <c r="K145" s="290"/>
      <c r="L145" s="290"/>
      <c r="M145" s="290"/>
      <c r="N145" s="291"/>
      <c r="O145" s="80"/>
      <c r="P145" s="80"/>
      <c r="Q145" s="81"/>
      <c r="R145" s="80"/>
      <c r="S145" s="96"/>
      <c r="T145" s="82"/>
      <c r="U145" s="96"/>
    </row>
    <row r="146" spans="1:21" s="84" customFormat="1" ht="37.5" customHeight="1" x14ac:dyDescent="0.25">
      <c r="A146" s="183"/>
      <c r="B146" s="184"/>
      <c r="C146" s="77"/>
      <c r="D146" s="77"/>
      <c r="E146" s="86" t="s">
        <v>106</v>
      </c>
      <c r="F146" s="289"/>
      <c r="G146" s="290"/>
      <c r="H146" s="290"/>
      <c r="I146" s="290"/>
      <c r="J146" s="290"/>
      <c r="K146" s="290"/>
      <c r="L146" s="290"/>
      <c r="M146" s="290"/>
      <c r="N146" s="291"/>
      <c r="O146" s="80"/>
      <c r="P146" s="80"/>
      <c r="Q146" s="81"/>
      <c r="R146" s="80"/>
      <c r="S146" s="83"/>
      <c r="T146" s="82"/>
      <c r="U146" s="83"/>
    </row>
    <row r="147" spans="1:21" s="84" customFormat="1" ht="37.5" customHeight="1" x14ac:dyDescent="0.25">
      <c r="A147" s="183"/>
      <c r="B147" s="184"/>
      <c r="C147" s="77"/>
      <c r="D147" s="77"/>
      <c r="E147" s="86" t="s">
        <v>106</v>
      </c>
      <c r="F147" s="289"/>
      <c r="G147" s="290"/>
      <c r="H147" s="290"/>
      <c r="I147" s="290"/>
      <c r="J147" s="290"/>
      <c r="K147" s="290"/>
      <c r="L147" s="290"/>
      <c r="M147" s="290"/>
      <c r="N147" s="291"/>
      <c r="O147" s="80"/>
      <c r="P147" s="80"/>
      <c r="Q147" s="81"/>
      <c r="R147" s="80"/>
      <c r="S147" s="83"/>
      <c r="T147" s="82"/>
      <c r="U147" s="83"/>
    </row>
    <row r="148" spans="1:21" s="84" customFormat="1" ht="37.5" customHeight="1" x14ac:dyDescent="0.25">
      <c r="A148" s="183"/>
      <c r="B148" s="184"/>
      <c r="C148" s="77"/>
      <c r="D148" s="77"/>
      <c r="E148" s="86" t="s">
        <v>106</v>
      </c>
      <c r="F148" s="289"/>
      <c r="G148" s="290"/>
      <c r="H148" s="290"/>
      <c r="I148" s="290"/>
      <c r="J148" s="290"/>
      <c r="K148" s="290"/>
      <c r="L148" s="290"/>
      <c r="M148" s="290"/>
      <c r="N148" s="291"/>
      <c r="O148" s="80"/>
      <c r="P148" s="80"/>
      <c r="Q148" s="81"/>
      <c r="R148" s="80"/>
      <c r="S148" s="83"/>
      <c r="T148" s="82"/>
      <c r="U148" s="83"/>
    </row>
    <row r="149" spans="1:21" s="84" customFormat="1" ht="37.5" customHeight="1" x14ac:dyDescent="0.25">
      <c r="A149" s="183"/>
      <c r="B149" s="184"/>
      <c r="C149" s="77"/>
      <c r="D149" s="77"/>
      <c r="E149" s="86" t="s">
        <v>106</v>
      </c>
      <c r="F149" s="289"/>
      <c r="G149" s="290"/>
      <c r="H149" s="290"/>
      <c r="I149" s="290"/>
      <c r="J149" s="290"/>
      <c r="K149" s="290"/>
      <c r="L149" s="290"/>
      <c r="M149" s="290"/>
      <c r="N149" s="291"/>
      <c r="O149" s="80"/>
      <c r="P149" s="80"/>
      <c r="Q149" s="81"/>
      <c r="R149" s="80"/>
      <c r="S149" s="83"/>
      <c r="T149" s="82"/>
      <c r="U149" s="83"/>
    </row>
    <row r="150" spans="1:21" s="84" customFormat="1" ht="37.5" customHeight="1" x14ac:dyDescent="0.25">
      <c r="A150" s="183"/>
      <c r="B150" s="184"/>
      <c r="C150" s="77"/>
      <c r="D150" s="77"/>
      <c r="E150" s="86" t="s">
        <v>106</v>
      </c>
      <c r="F150" s="289"/>
      <c r="G150" s="290"/>
      <c r="H150" s="290"/>
      <c r="I150" s="290"/>
      <c r="J150" s="290"/>
      <c r="K150" s="290"/>
      <c r="L150" s="290"/>
      <c r="M150" s="290"/>
      <c r="N150" s="291"/>
      <c r="O150" s="80"/>
      <c r="P150" s="80"/>
      <c r="Q150" s="81"/>
      <c r="R150" s="80"/>
      <c r="S150" s="83"/>
      <c r="T150" s="82"/>
      <c r="U150" s="83"/>
    </row>
    <row r="151" spans="1:21" s="84" customFormat="1" ht="37.5" customHeight="1" x14ac:dyDescent="0.25">
      <c r="A151" s="183"/>
      <c r="B151" s="184"/>
      <c r="C151" s="77"/>
      <c r="D151" s="77"/>
      <c r="E151" s="86" t="s">
        <v>106</v>
      </c>
      <c r="F151" s="289"/>
      <c r="G151" s="290"/>
      <c r="H151" s="290"/>
      <c r="I151" s="290"/>
      <c r="J151" s="290"/>
      <c r="K151" s="290"/>
      <c r="L151" s="290"/>
      <c r="M151" s="290"/>
      <c r="N151" s="291"/>
      <c r="O151" s="80"/>
      <c r="P151" s="80"/>
      <c r="Q151" s="81"/>
      <c r="R151" s="80"/>
      <c r="S151" s="83"/>
      <c r="T151" s="82"/>
      <c r="U151" s="83"/>
    </row>
    <row r="152" spans="1:21" s="84" customFormat="1" ht="37.5" customHeight="1" x14ac:dyDescent="0.25">
      <c r="A152" s="183"/>
      <c r="B152" s="184"/>
      <c r="C152" s="77"/>
      <c r="D152" s="77"/>
      <c r="E152" s="86" t="s">
        <v>106</v>
      </c>
      <c r="F152" s="289"/>
      <c r="G152" s="290"/>
      <c r="H152" s="290"/>
      <c r="I152" s="290"/>
      <c r="J152" s="290"/>
      <c r="K152" s="290"/>
      <c r="L152" s="290"/>
      <c r="M152" s="290"/>
      <c r="N152" s="291"/>
      <c r="O152" s="80"/>
      <c r="P152" s="80"/>
      <c r="Q152" s="81"/>
      <c r="R152" s="80"/>
      <c r="S152" s="83"/>
      <c r="T152" s="82"/>
      <c r="U152" s="83"/>
    </row>
    <row r="153" spans="1:21" s="84" customFormat="1" ht="37.5" customHeight="1" x14ac:dyDescent="0.25">
      <c r="A153" s="183"/>
      <c r="B153" s="184"/>
      <c r="C153" s="77"/>
      <c r="D153" s="77"/>
      <c r="E153" s="86" t="s">
        <v>106</v>
      </c>
      <c r="F153" s="289"/>
      <c r="G153" s="290"/>
      <c r="H153" s="290"/>
      <c r="I153" s="290"/>
      <c r="J153" s="290"/>
      <c r="K153" s="290"/>
      <c r="L153" s="290"/>
      <c r="M153" s="290"/>
      <c r="N153" s="291"/>
      <c r="O153" s="80"/>
      <c r="P153" s="80"/>
      <c r="Q153" s="81"/>
      <c r="R153" s="80"/>
      <c r="S153" s="83"/>
      <c r="T153" s="82"/>
      <c r="U153" s="83"/>
    </row>
    <row r="154" spans="1:21" s="84" customFormat="1" ht="37.5" customHeight="1" x14ac:dyDescent="0.25">
      <c r="A154" s="183"/>
      <c r="B154" s="184"/>
      <c r="C154" s="77"/>
      <c r="D154" s="77"/>
      <c r="E154" s="86" t="s">
        <v>106</v>
      </c>
      <c r="F154" s="289"/>
      <c r="G154" s="290"/>
      <c r="H154" s="290"/>
      <c r="I154" s="290"/>
      <c r="J154" s="290"/>
      <c r="K154" s="290"/>
      <c r="L154" s="290"/>
      <c r="M154" s="290"/>
      <c r="N154" s="291"/>
      <c r="O154" s="80"/>
      <c r="P154" s="80"/>
      <c r="Q154" s="81"/>
      <c r="R154" s="80"/>
      <c r="S154" s="83"/>
      <c r="T154" s="82"/>
      <c r="U154" s="83"/>
    </row>
    <row r="155" spans="1:21" s="1" customFormat="1" ht="15.75" x14ac:dyDescent="0.25">
      <c r="L155" s="49" t="s">
        <v>107</v>
      </c>
      <c r="M155" s="49"/>
      <c r="N155" s="49"/>
      <c r="O155" s="34">
        <f>SUM(O144:O154)</f>
        <v>26440</v>
      </c>
      <c r="P155" s="34">
        <f>SUM(P144:P154)</f>
        <v>0</v>
      </c>
      <c r="Q155" s="26"/>
      <c r="R155" s="34">
        <f>SUM(R144:R154)</f>
        <v>0</v>
      </c>
      <c r="S155" s="26"/>
      <c r="T155" s="35">
        <f>SUM(T144:T154)</f>
        <v>0</v>
      </c>
      <c r="U155" s="26"/>
    </row>
    <row r="158" spans="1:21" ht="15.75" thickBot="1" x14ac:dyDescent="0.3">
      <c r="S158" s="55"/>
      <c r="U158" s="55"/>
    </row>
    <row r="159" spans="1:21" s="1" customFormat="1" ht="21.75" thickBot="1" x14ac:dyDescent="0.4">
      <c r="G159" s="66"/>
      <c r="H159" s="271" t="s">
        <v>108</v>
      </c>
      <c r="I159" s="272"/>
      <c r="J159" s="272"/>
      <c r="K159" s="272"/>
      <c r="L159" s="272"/>
      <c r="M159" s="272"/>
      <c r="N159" s="273"/>
      <c r="O159" s="97">
        <v>0</v>
      </c>
      <c r="P159" s="97">
        <v>0</v>
      </c>
      <c r="Q159" s="97"/>
      <c r="R159" s="97">
        <v>0</v>
      </c>
      <c r="S159" s="97"/>
      <c r="T159" s="98">
        <v>0</v>
      </c>
      <c r="U159" s="34"/>
    </row>
    <row r="161" spans="5:21" ht="15.75" thickBot="1" x14ac:dyDescent="0.3">
      <c r="S161" s="55"/>
      <c r="U161" s="55"/>
    </row>
    <row r="162" spans="5:21" s="45" customFormat="1" ht="24" thickBot="1" x14ac:dyDescent="0.4">
      <c r="E162" s="274" t="s">
        <v>109</v>
      </c>
      <c r="F162" s="275"/>
      <c r="G162" s="275"/>
      <c r="H162" s="275"/>
      <c r="I162" s="275"/>
      <c r="J162" s="275"/>
      <c r="K162" s="275"/>
      <c r="L162" s="275"/>
      <c r="M162" s="275"/>
      <c r="N162" s="276"/>
      <c r="O162" s="47">
        <f>SUM(O159,O155,O139)</f>
        <v>30908</v>
      </c>
      <c r="P162" s="47">
        <f t="shared" ref="P162:T162" si="2">SUM(P159,P155,P139)</f>
        <v>0</v>
      </c>
      <c r="Q162" s="47"/>
      <c r="R162" s="47">
        <f t="shared" si="2"/>
        <v>0</v>
      </c>
      <c r="S162" s="47"/>
      <c r="T162" s="76">
        <f t="shared" si="2"/>
        <v>0</v>
      </c>
      <c r="U162" s="46"/>
    </row>
  </sheetData>
  <customSheetViews>
    <customSheetView guid="{08C97B7F-67EE-4463-AA3D-5024C5CFCC42}" topLeftCell="A22">
      <selection activeCell="X58" sqref="X58"/>
      <pageMargins left="0" right="0" top="0" bottom="0" header="0" footer="0"/>
      <pageSetup orientation="portrait" r:id="rId1"/>
    </customSheetView>
  </customSheetViews>
  <mergeCells count="101">
    <mergeCell ref="D1:E1"/>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 ref="F101:N101"/>
    <mergeCell ref="F102:N102"/>
    <mergeCell ref="F103:N103"/>
    <mergeCell ref="F104:N104"/>
    <mergeCell ref="F109:N109"/>
    <mergeCell ref="F110:N110"/>
    <mergeCell ref="F111:N111"/>
    <mergeCell ref="F112:N112"/>
    <mergeCell ref="A20:D20"/>
    <mergeCell ref="A62:D62"/>
    <mergeCell ref="F54:N54"/>
    <mergeCell ref="F55:N55"/>
    <mergeCell ref="F56:N56"/>
    <mergeCell ref="F57:N57"/>
    <mergeCell ref="F97:N97"/>
    <mergeCell ref="F98:N98"/>
    <mergeCell ref="F99:N99"/>
    <mergeCell ref="F100:N100"/>
    <mergeCell ref="F65:N65"/>
    <mergeCell ref="F66:N66"/>
    <mergeCell ref="F70:N70"/>
    <mergeCell ref="F71:N71"/>
    <mergeCell ref="F72:N72"/>
    <mergeCell ref="F94:N94"/>
    <mergeCell ref="F95:N95"/>
    <mergeCell ref="F96:N96"/>
    <mergeCell ref="F40:N40"/>
    <mergeCell ref="F41:N41"/>
    <mergeCell ref="F42:N42"/>
    <mergeCell ref="F43:N43"/>
    <mergeCell ref="F44:N44"/>
    <mergeCell ref="F45:N45"/>
    <mergeCell ref="F67:N67"/>
    <mergeCell ref="F68:N68"/>
    <mergeCell ref="F69:N69"/>
    <mergeCell ref="F113:N113"/>
    <mergeCell ref="F144:N144"/>
    <mergeCell ref="F145:N145"/>
    <mergeCell ref="F146:N146"/>
    <mergeCell ref="F147:N147"/>
    <mergeCell ref="F148:N148"/>
    <mergeCell ref="F149:N149"/>
    <mergeCell ref="F150:N150"/>
    <mergeCell ref="F151:N151"/>
    <mergeCell ref="F116:N116"/>
    <mergeCell ref="F117:N117"/>
    <mergeCell ref="F118:N118"/>
    <mergeCell ref="F119:N119"/>
    <mergeCell ref="F120:N120"/>
    <mergeCell ref="F121:N121"/>
    <mergeCell ref="F122:N122"/>
    <mergeCell ref="F127:N127"/>
    <mergeCell ref="F128:N128"/>
    <mergeCell ref="F133:N133"/>
    <mergeCell ref="F134:N134"/>
    <mergeCell ref="F129:N129"/>
    <mergeCell ref="F132:N132"/>
    <mergeCell ref="F114:N114"/>
    <mergeCell ref="F115:N115"/>
    <mergeCell ref="H159:N159"/>
    <mergeCell ref="E162:N162"/>
    <mergeCell ref="A11:Q15"/>
    <mergeCell ref="F130:N130"/>
    <mergeCell ref="F131:N131"/>
    <mergeCell ref="F152:N152"/>
    <mergeCell ref="F153:N153"/>
    <mergeCell ref="F154:N154"/>
    <mergeCell ref="K61:N61"/>
    <mergeCell ref="F77:N77"/>
    <mergeCell ref="F78:N78"/>
    <mergeCell ref="F79:N79"/>
    <mergeCell ref="F80:N80"/>
    <mergeCell ref="F81:N81"/>
    <mergeCell ref="F82:N82"/>
    <mergeCell ref="F83:N83"/>
    <mergeCell ref="F84:N84"/>
    <mergeCell ref="F85:N85"/>
    <mergeCell ref="F86:N86"/>
    <mergeCell ref="F87:N87"/>
    <mergeCell ref="F88:N88"/>
    <mergeCell ref="F89:N89"/>
    <mergeCell ref="E139:N139"/>
    <mergeCell ref="F135:N135"/>
  </mergeCells>
  <dataValidations count="10">
    <dataValidation type="list" allowBlank="1" showInputMessage="1" showErrorMessage="1" sqref="C23:D33 C94:D104 C109:D122 C127:D135 C52:D57 C77:D89 C144:D154 C38:D47 C65:D72">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4:E104">
      <formula1>Telephone</formula1>
    </dataValidation>
    <dataValidation type="list" allowBlank="1" showInputMessage="1" showErrorMessage="1" sqref="E144:E154">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7:E89">
      <formula1>Supplies</formula1>
    </dataValidation>
    <dataValidation type="list" allowBlank="1" showInputMessage="1" showErrorMessage="1" sqref="E127:E135">
      <formula1>Other</formula1>
    </dataValidation>
    <dataValidation allowBlank="1" showInputMessage="1" showErrorMessage="1" error="Please select from the drop down menu" sqref="E38:E47 E52:E57"/>
    <dataValidation type="list" allowBlank="1" showInputMessage="1" showErrorMessage="1" error="Please Select from the Drop Down Menu" sqref="E65:E72">
      <formula1>ContractedServices</formula1>
    </dataValidation>
    <dataValidation allowBlank="1" showInputMessage="1" showErrorMessage="1" error="Please Select from the Drop Down Menu" sqref="E109:E122"/>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F38" sqref="F38"/>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298" t="s">
        <v>110</v>
      </c>
      <c r="B1" s="298"/>
      <c r="C1" s="298"/>
      <c r="E1" s="298" t="s">
        <v>75</v>
      </c>
      <c r="F1" s="298"/>
      <c r="G1" s="298"/>
      <c r="I1" s="298" t="s">
        <v>77</v>
      </c>
      <c r="J1" s="298"/>
      <c r="K1" s="298"/>
      <c r="M1" s="298" t="s">
        <v>78</v>
      </c>
      <c r="N1" s="298"/>
      <c r="O1" s="298"/>
    </row>
    <row r="2" spans="1:15" x14ac:dyDescent="0.25">
      <c r="A2" s="255" t="s">
        <v>111</v>
      </c>
      <c r="B2" s="255"/>
      <c r="C2" s="1" t="s">
        <v>112</v>
      </c>
      <c r="E2" s="255" t="s">
        <v>111</v>
      </c>
      <c r="F2" s="255"/>
      <c r="G2" s="1" t="s">
        <v>112</v>
      </c>
      <c r="I2" s="255" t="s">
        <v>111</v>
      </c>
      <c r="J2" s="255"/>
      <c r="K2" s="1" t="s">
        <v>112</v>
      </c>
      <c r="M2" s="255" t="s">
        <v>111</v>
      </c>
      <c r="N2" s="255"/>
      <c r="O2" s="1" t="s">
        <v>112</v>
      </c>
    </row>
    <row r="3" spans="1:15" x14ac:dyDescent="0.25">
      <c r="A3" s="299" t="s">
        <v>113</v>
      </c>
      <c r="B3" s="300"/>
      <c r="C3" s="67"/>
      <c r="E3" s="299" t="s">
        <v>113</v>
      </c>
      <c r="F3" s="300"/>
      <c r="G3" s="67"/>
      <c r="I3" s="299" t="s">
        <v>113</v>
      </c>
      <c r="J3" s="300"/>
      <c r="K3" s="67"/>
      <c r="M3" s="299" t="s">
        <v>113</v>
      </c>
      <c r="N3" s="300"/>
      <c r="O3" s="67"/>
    </row>
    <row r="4" spans="1:15" x14ac:dyDescent="0.25">
      <c r="A4" s="4">
        <v>1</v>
      </c>
      <c r="B4" s="5" t="s">
        <v>114</v>
      </c>
      <c r="C4" s="67">
        <f>SUMIF('Budget Detail &amp; Amendments'!E23:E33, B4, 'Budget Detail &amp; Amendments'!O23:O33)</f>
        <v>0</v>
      </c>
      <c r="E4" s="4">
        <v>1</v>
      </c>
      <c r="F4" s="5" t="s">
        <v>114</v>
      </c>
      <c r="G4" s="67">
        <f>SUMIF('Budget Detail &amp; Amendments'!E23:E33, 'Budget Roll-Up'!F4, 'Budget Detail &amp; Amendments'!P23:P33)</f>
        <v>0</v>
      </c>
      <c r="I4" s="4">
        <v>1</v>
      </c>
      <c r="J4" s="5" t="s">
        <v>114</v>
      </c>
      <c r="K4" s="67">
        <f>SUMIF('Budget Detail &amp; Amendments'!E23:E33, 'Budget Roll-Up'!J4, 'Budget Detail &amp; Amendments'!R23:R33)</f>
        <v>0</v>
      </c>
      <c r="M4" s="4">
        <v>1</v>
      </c>
      <c r="N4" s="5" t="s">
        <v>114</v>
      </c>
      <c r="O4" s="67">
        <f>SUMIF('Budget Detail &amp; Amendments'!E23:E33, 'Budget Roll-Up'!N4, 'Budget Detail &amp; Amendments'!T23:T33)</f>
        <v>0</v>
      </c>
    </row>
    <row r="5" spans="1:15" x14ac:dyDescent="0.25">
      <c r="A5" s="4">
        <v>2</v>
      </c>
      <c r="B5" s="5" t="s">
        <v>115</v>
      </c>
      <c r="C5" s="67">
        <f>SUMIF('Budget Detail &amp; Amendments'!E23:E33, B5, 'Budget Detail &amp; Amendments'!O23:O33)</f>
        <v>2787</v>
      </c>
      <c r="E5" s="4">
        <v>2</v>
      </c>
      <c r="F5" s="5" t="s">
        <v>115</v>
      </c>
      <c r="G5" s="67">
        <f>SUMIF('Budget Detail &amp; Amendments'!E23:E33, 'Budget Roll-Up'!F5, 'Budget Detail &amp; Amendments'!P23:P33)</f>
        <v>0</v>
      </c>
      <c r="I5" s="4">
        <v>2</v>
      </c>
      <c r="J5" s="5" t="s">
        <v>115</v>
      </c>
      <c r="K5" s="67">
        <f>SUMIF('Budget Detail &amp; Amendments'!E23:E33, 'Budget Roll-Up'!J5, 'Budget Detail &amp; Amendments'!R23:R33)</f>
        <v>0</v>
      </c>
      <c r="M5" s="4">
        <v>2</v>
      </c>
      <c r="N5" s="5" t="s">
        <v>115</v>
      </c>
      <c r="O5" s="67">
        <f>SUMIF('Budget Detail &amp; Amendments'!E23:E33, 'Budget Roll-Up'!N5, 'Budget Detail &amp; Amendments'!T23:T33)</f>
        <v>0</v>
      </c>
    </row>
    <row r="6" spans="1:15" x14ac:dyDescent="0.25">
      <c r="A6" s="4">
        <v>3</v>
      </c>
      <c r="B6" s="5" t="s">
        <v>87</v>
      </c>
      <c r="C6" s="67">
        <f>SUM('Budget Detail &amp; Amendments'!O48,'Budget Detail &amp; Amendments'!O58)</f>
        <v>1681</v>
      </c>
      <c r="E6" s="4">
        <v>3</v>
      </c>
      <c r="F6" s="5" t="s">
        <v>87</v>
      </c>
      <c r="G6" s="67">
        <f>SUM('Budget Detail &amp; Amendments'!P48,'Budget Detail &amp; Amendments'!P58)</f>
        <v>0</v>
      </c>
      <c r="I6" s="4">
        <v>3</v>
      </c>
      <c r="J6" s="5" t="s">
        <v>87</v>
      </c>
      <c r="K6" s="67">
        <f>SUM('Budget Detail &amp; Amendments'!R48,'Budget Detail &amp; Amendments'!R58)</f>
        <v>0</v>
      </c>
      <c r="M6" s="4">
        <v>3</v>
      </c>
      <c r="N6" s="5" t="s">
        <v>87</v>
      </c>
      <c r="O6" s="67">
        <f>SUM('Budget Detail &amp; Amendments'!T48,'Budget Detail &amp; Amendments'!T58)</f>
        <v>0</v>
      </c>
    </row>
    <row r="7" spans="1:15" x14ac:dyDescent="0.25">
      <c r="A7" s="6">
        <v>4</v>
      </c>
      <c r="B7" s="7" t="s">
        <v>116</v>
      </c>
      <c r="C7" s="68">
        <f>SUM(C4:C6)</f>
        <v>4468</v>
      </c>
      <c r="E7" s="6">
        <v>4</v>
      </c>
      <c r="F7" s="7" t="s">
        <v>116</v>
      </c>
      <c r="G7" s="68">
        <f>SUM(G4:G6)</f>
        <v>0</v>
      </c>
      <c r="I7" s="6">
        <v>4</v>
      </c>
      <c r="J7" s="7" t="s">
        <v>116</v>
      </c>
      <c r="K7" s="68">
        <f>SUM(K4:K6)</f>
        <v>0</v>
      </c>
      <c r="M7" s="6">
        <v>4</v>
      </c>
      <c r="N7" s="7" t="s">
        <v>116</v>
      </c>
      <c r="O7" s="68">
        <f>SUM(O4:O6)</f>
        <v>0</v>
      </c>
    </row>
    <row r="8" spans="1:15" x14ac:dyDescent="0.25">
      <c r="G8" s="69"/>
      <c r="K8" s="69"/>
      <c r="O8" s="69"/>
    </row>
    <row r="9" spans="1:15" x14ac:dyDescent="0.25">
      <c r="A9" s="255" t="s">
        <v>117</v>
      </c>
      <c r="B9" s="255"/>
      <c r="E9" s="255" t="s">
        <v>117</v>
      </c>
      <c r="F9" s="255"/>
      <c r="G9" s="69"/>
      <c r="I9" s="255" t="s">
        <v>117</v>
      </c>
      <c r="J9" s="255"/>
      <c r="K9" s="69"/>
      <c r="M9" s="255" t="s">
        <v>117</v>
      </c>
      <c r="N9" s="255"/>
      <c r="O9" s="69"/>
    </row>
    <row r="10" spans="1:15" x14ac:dyDescent="0.25">
      <c r="A10" s="4">
        <v>5</v>
      </c>
      <c r="B10" s="5" t="s">
        <v>118</v>
      </c>
      <c r="C10" s="67">
        <f>SUMIF('Budget Detail &amp; Amendments'!E65:E72, B10, 'Budget Detail &amp; Amendments'!O65:O72)</f>
        <v>0</v>
      </c>
      <c r="E10" s="4">
        <v>5</v>
      </c>
      <c r="F10" s="5" t="s">
        <v>118</v>
      </c>
      <c r="G10" s="67">
        <f>SUMIF('Budget Detail &amp; Amendments'!E65:E72, 'Budget Roll-Up'!F10, 'Budget Detail &amp; Amendments'!P65:P72)</f>
        <v>0</v>
      </c>
      <c r="I10" s="4">
        <v>5</v>
      </c>
      <c r="J10" s="5" t="s">
        <v>118</v>
      </c>
      <c r="K10" s="67">
        <f>SUMIF('Budget Detail &amp; Amendments'!E65:E72, 'Budget Roll-Up'!J10, 'Budget Detail &amp; Amendments'!R65:R72)</f>
        <v>0</v>
      </c>
      <c r="M10" s="4">
        <v>5</v>
      </c>
      <c r="N10" s="5" t="s">
        <v>118</v>
      </c>
      <c r="O10" s="67">
        <f>SUMIF('Budget Detail &amp; Amendments'!E65:E72, 'Budget Roll-Up'!N10, 'Budget Detail &amp; Amendments'!T65:T72)</f>
        <v>0</v>
      </c>
    </row>
    <row r="11" spans="1:15" x14ac:dyDescent="0.25">
      <c r="A11" s="4">
        <v>6</v>
      </c>
      <c r="B11" s="5" t="s">
        <v>119</v>
      </c>
      <c r="C11" s="67"/>
      <c r="E11" s="4">
        <v>6</v>
      </c>
      <c r="F11" s="5" t="s">
        <v>119</v>
      </c>
      <c r="G11" s="67"/>
      <c r="I11" s="4">
        <v>6</v>
      </c>
      <c r="J11" s="5" t="s">
        <v>119</v>
      </c>
      <c r="K11" s="67"/>
      <c r="M11" s="4">
        <v>6</v>
      </c>
      <c r="N11" s="5" t="s">
        <v>119</v>
      </c>
      <c r="O11" s="67"/>
    </row>
    <row r="12" spans="1:15" x14ac:dyDescent="0.25">
      <c r="A12" s="4">
        <v>7</v>
      </c>
      <c r="B12" s="5" t="s">
        <v>120</v>
      </c>
      <c r="C12" s="67">
        <f>SUMIF('Budget Detail &amp; Amendments'!E65:E72, 'Budget Roll-Up'!B12, 'Budget Detail &amp; Amendments'!O65:O72)</f>
        <v>0</v>
      </c>
      <c r="E12" s="4">
        <v>7</v>
      </c>
      <c r="F12" s="5" t="s">
        <v>120</v>
      </c>
      <c r="G12" s="67">
        <f>SUMIF('Budget Detail &amp; Amendments'!E65:E72, 'Budget Roll-Up'!F12, 'Budget Detail &amp; Amendments'!P65:P72)</f>
        <v>0</v>
      </c>
      <c r="I12" s="4">
        <v>7</v>
      </c>
      <c r="J12" s="5" t="s">
        <v>120</v>
      </c>
      <c r="K12" s="67">
        <f>SUMIF('Budget Detail &amp; Amendments'!E65:E72, 'Budget Roll-Up'!J12, 'Budget Detail &amp; Amendments'!R65:R72)</f>
        <v>0</v>
      </c>
      <c r="M12" s="4">
        <v>7</v>
      </c>
      <c r="N12" s="5" t="s">
        <v>120</v>
      </c>
      <c r="O12" s="67">
        <f>SUMIF('Budget Detail &amp; Amendments'!E65:E72, 'Budget Roll-Up'!N12, 'Budget Detail &amp; Amendments'!T65:T72)</f>
        <v>0</v>
      </c>
    </row>
    <row r="13" spans="1:15" x14ac:dyDescent="0.25">
      <c r="A13" s="4">
        <v>8</v>
      </c>
      <c r="B13" s="5" t="s">
        <v>121</v>
      </c>
      <c r="C13" s="67">
        <f>SUMIF('Budget Detail &amp; Amendments'!E77:E89, 'Budget Roll-Up'!B13, 'Budget Detail &amp; Amendments'!O77:O89)</f>
        <v>0</v>
      </c>
      <c r="E13" s="4">
        <v>8</v>
      </c>
      <c r="F13" s="5" t="s">
        <v>121</v>
      </c>
      <c r="G13" s="67">
        <f>SUMIF('Budget Detail &amp; Amendments'!E77:E89, 'Budget Roll-Up'!F13, 'Budget Detail &amp; Amendments'!P77:P89)</f>
        <v>0</v>
      </c>
      <c r="I13" s="4">
        <v>8</v>
      </c>
      <c r="J13" s="5" t="s">
        <v>121</v>
      </c>
      <c r="K13" s="67">
        <f>SUMIF('Budget Detail &amp; Amendments'!E77:E89, 'Budget Roll-Up'!J13, 'Budget Detail &amp; Amendments'!R77:R89)</f>
        <v>0</v>
      </c>
      <c r="M13" s="4">
        <v>8</v>
      </c>
      <c r="N13" s="5" t="s">
        <v>121</v>
      </c>
      <c r="O13" s="67">
        <f>SUMIF('Budget Detail &amp; Amendments'!E77:E89, 'Budget Roll-Up'!N13, 'Budget Detail &amp; Amendments'!T77:T89)</f>
        <v>0</v>
      </c>
    </row>
    <row r="14" spans="1:15" x14ac:dyDescent="0.25">
      <c r="A14" s="4">
        <v>9</v>
      </c>
      <c r="B14" s="5" t="s">
        <v>122</v>
      </c>
      <c r="C14" s="67">
        <f>SUMIF('Budget Detail &amp; Amendments'!E77:E89, 'Budget Roll-Up'!B14, 'Budget Detail &amp; Amendments'!O77:O89)</f>
        <v>0</v>
      </c>
      <c r="E14" s="4">
        <v>9</v>
      </c>
      <c r="F14" s="5" t="s">
        <v>122</v>
      </c>
      <c r="G14" s="67">
        <f>SUMIF('Budget Detail &amp; Amendments'!E77:E89, 'Budget Roll-Up'!F14, 'Budget Detail &amp; Amendments'!P77:P89)</f>
        <v>0</v>
      </c>
      <c r="I14" s="4">
        <v>9</v>
      </c>
      <c r="J14" s="5" t="s">
        <v>122</v>
      </c>
      <c r="K14" s="67">
        <f>SUMIF('Budget Detail &amp; Amendments'!E77:E89, 'Budget Roll-Up'!J14, 'Budget Detail &amp; Amendments'!R77:R89)</f>
        <v>0</v>
      </c>
      <c r="M14" s="4">
        <v>9</v>
      </c>
      <c r="N14" s="5" t="s">
        <v>122</v>
      </c>
      <c r="O14" s="67">
        <f>SUMIF('Budget Detail &amp; Amendments'!E77:E89, 'Budget Roll-Up'!N14, 'Budget Detail &amp; Amendments'!T77:T89)</f>
        <v>0</v>
      </c>
    </row>
    <row r="15" spans="1:15" x14ac:dyDescent="0.25">
      <c r="A15" s="4">
        <v>10</v>
      </c>
      <c r="B15" s="5" t="s">
        <v>123</v>
      </c>
      <c r="C15" s="67">
        <f>SUMIF('Budget Detail &amp; Amendments'!E94:E104, 'Budget Roll-Up'!B15, 'Budget Detail &amp; Amendments'!O94:O104)</f>
        <v>0</v>
      </c>
      <c r="E15" s="4">
        <v>10</v>
      </c>
      <c r="F15" s="5" t="s">
        <v>123</v>
      </c>
      <c r="G15" s="67">
        <f>SUMIF('Budget Detail &amp; Amendments'!E94:E104, 'Budget Roll-Up'!F15, 'Budget Detail &amp; Amendments'!P94:P104)</f>
        <v>0</v>
      </c>
      <c r="I15" s="4">
        <v>10</v>
      </c>
      <c r="J15" s="5" t="s">
        <v>123</v>
      </c>
      <c r="K15" s="67">
        <f>SUMIF('Budget Detail &amp; Amendments'!E94:E104, 'Budget Roll-Up'!J15, 'Budget Detail &amp; Amendments'!R94:R104)</f>
        <v>0</v>
      </c>
      <c r="M15" s="4">
        <v>10</v>
      </c>
      <c r="N15" s="5" t="s">
        <v>123</v>
      </c>
      <c r="O15" s="67">
        <f>SUMIF('Budget Detail &amp; Amendments'!E94:E104, 'Budget Roll-Up'!N15, 'Budget Detail &amp; Amendments'!T94:T104)</f>
        <v>0</v>
      </c>
    </row>
    <row r="16" spans="1:15" x14ac:dyDescent="0.25">
      <c r="A16" s="4">
        <v>11</v>
      </c>
      <c r="B16" s="5" t="s">
        <v>124</v>
      </c>
      <c r="C16" s="67">
        <f>SUMIF('Budget Detail &amp; Amendments'!E94:E104, 'Budget Roll-Up'!B16, 'Budget Detail &amp; Amendments'!O94:O104)</f>
        <v>0</v>
      </c>
      <c r="E16" s="4">
        <v>11</v>
      </c>
      <c r="F16" s="5" t="s">
        <v>124</v>
      </c>
      <c r="G16" s="67">
        <f>SUMIF('Budget Detail &amp; Amendments'!E94:E104, 'Budget Roll-Up'!F16, 'Budget Detail &amp; Amendments'!P94:P104)</f>
        <v>0</v>
      </c>
      <c r="I16" s="4">
        <v>11</v>
      </c>
      <c r="J16" s="5" t="s">
        <v>124</v>
      </c>
      <c r="K16" s="67">
        <f>SUMIF('Budget Detail &amp; Amendments'!E94:E104, 'Budget Roll-Up'!J16, 'Budget Detail &amp; Amendments'!R94:R104)</f>
        <v>0</v>
      </c>
      <c r="M16" s="4">
        <v>11</v>
      </c>
      <c r="N16" s="5" t="s">
        <v>124</v>
      </c>
      <c r="O16" s="67">
        <f>SUMIF('Budget Detail &amp; Amendments'!E94:E104, 'Budget Roll-Up'!N16, 'Budget Detail &amp; Amendments'!T94:T104)</f>
        <v>0</v>
      </c>
    </row>
    <row r="17" spans="1:15" x14ac:dyDescent="0.25">
      <c r="A17" s="4">
        <v>12</v>
      </c>
      <c r="B17" s="8" t="s">
        <v>100</v>
      </c>
      <c r="C17" s="67">
        <f>'Budget Detail &amp; Amendments'!O123</f>
        <v>0</v>
      </c>
      <c r="E17" s="4">
        <v>12</v>
      </c>
      <c r="F17" s="8" t="s">
        <v>100</v>
      </c>
      <c r="G17" s="67">
        <f>SUM('Budget Detail &amp; Amendments'!P123)</f>
        <v>0</v>
      </c>
      <c r="I17" s="4">
        <v>12</v>
      </c>
      <c r="J17" s="8" t="s">
        <v>100</v>
      </c>
      <c r="K17" s="67">
        <f>SUM('Budget Detail &amp; Amendments'!R123)</f>
        <v>0</v>
      </c>
      <c r="M17" s="4">
        <v>12</v>
      </c>
      <c r="N17" s="8" t="s">
        <v>100</v>
      </c>
      <c r="O17" s="67">
        <f>SUM('Budget Detail &amp; Amendments'!T123)</f>
        <v>0</v>
      </c>
    </row>
    <row r="18" spans="1:15" x14ac:dyDescent="0.25">
      <c r="A18" s="4">
        <v>13</v>
      </c>
      <c r="B18" s="8" t="s">
        <v>125</v>
      </c>
      <c r="C18" s="67"/>
      <c r="E18" s="4">
        <v>13</v>
      </c>
      <c r="F18" s="8" t="s">
        <v>125</v>
      </c>
      <c r="G18" s="67"/>
      <c r="I18" s="4">
        <v>13</v>
      </c>
      <c r="J18" s="8" t="s">
        <v>125</v>
      </c>
      <c r="K18" s="67"/>
      <c r="M18" s="4">
        <v>13</v>
      </c>
      <c r="N18" s="8" t="s">
        <v>125</v>
      </c>
      <c r="O18" s="67"/>
    </row>
    <row r="19" spans="1:15" x14ac:dyDescent="0.25">
      <c r="A19" s="4">
        <v>14</v>
      </c>
      <c r="B19" s="8" t="s">
        <v>126</v>
      </c>
      <c r="C19" s="67"/>
      <c r="E19" s="4">
        <v>14</v>
      </c>
      <c r="F19" s="8" t="s">
        <v>126</v>
      </c>
      <c r="G19" s="67"/>
      <c r="I19" s="4">
        <v>14</v>
      </c>
      <c r="J19" s="8" t="s">
        <v>126</v>
      </c>
      <c r="K19" s="67"/>
      <c r="M19" s="4">
        <v>14</v>
      </c>
      <c r="N19" s="8" t="s">
        <v>126</v>
      </c>
      <c r="O19" s="67"/>
    </row>
    <row r="20" spans="1:15" x14ac:dyDescent="0.25">
      <c r="A20" s="4">
        <v>15</v>
      </c>
      <c r="B20" s="8" t="s">
        <v>127</v>
      </c>
      <c r="C20" s="67"/>
      <c r="E20" s="4">
        <v>15</v>
      </c>
      <c r="F20" s="8" t="s">
        <v>127</v>
      </c>
      <c r="G20" s="67"/>
      <c r="I20" s="4">
        <v>15</v>
      </c>
      <c r="J20" s="8" t="s">
        <v>127</v>
      </c>
      <c r="K20" s="67"/>
      <c r="M20" s="4">
        <v>15</v>
      </c>
      <c r="N20" s="8" t="s">
        <v>127</v>
      </c>
      <c r="O20" s="67"/>
    </row>
    <row r="21" spans="1:15" x14ac:dyDescent="0.25">
      <c r="A21" s="4">
        <v>16</v>
      </c>
      <c r="B21" s="8" t="s">
        <v>128</v>
      </c>
      <c r="C21" s="67">
        <f>SUMIF('Budget Detail &amp; Amendments'!E127:E135, 'Budget Roll-Up'!B21, 'Budget Detail &amp; Amendments'!O127:O135)</f>
        <v>0</v>
      </c>
      <c r="E21" s="4">
        <v>16</v>
      </c>
      <c r="F21" s="8" t="s">
        <v>128</v>
      </c>
      <c r="G21" s="67">
        <f>SUMIF('Budget Detail &amp; Amendments'!E127:E135, 'Budget Roll-Up'!F21, 'Budget Detail &amp; Amendments'!P127:P135)</f>
        <v>0</v>
      </c>
      <c r="I21" s="4">
        <v>16</v>
      </c>
      <c r="J21" s="8" t="s">
        <v>128</v>
      </c>
      <c r="K21" s="67">
        <f>SUMIF('Budget Detail &amp; Amendments'!E127:E135, 'Budget Roll-Up'!J21, 'Budget Detail &amp; Amendments'!R127:R135)</f>
        <v>0</v>
      </c>
      <c r="M21" s="4">
        <v>16</v>
      </c>
      <c r="N21" s="8" t="s">
        <v>128</v>
      </c>
      <c r="O21" s="67">
        <f>SUMIF('Budget Detail &amp; Amendments'!E127:E135, 'Budget Roll-Up'!N21, 'Budget Detail &amp; Amendments'!T127:T135)</f>
        <v>0</v>
      </c>
    </row>
    <row r="22" spans="1:15" x14ac:dyDescent="0.25">
      <c r="A22" s="4">
        <v>17</v>
      </c>
      <c r="B22" s="8" t="s">
        <v>129</v>
      </c>
      <c r="C22" s="67">
        <f>SUMIF('Budget Detail &amp; Amendments'!E127:E135, 'Budget Roll-Up'!B22, 'Budget Detail &amp; Amendments'!O127:O135)</f>
        <v>0</v>
      </c>
      <c r="E22" s="4">
        <v>17</v>
      </c>
      <c r="F22" s="8" t="s">
        <v>129</v>
      </c>
      <c r="G22" s="67">
        <f>SUMIF('Budget Detail &amp; Amendments'!E127:E135, 'Budget Roll-Up'!F22, 'Budget Detail &amp; Amendments'!P127:P135)</f>
        <v>0</v>
      </c>
      <c r="I22" s="4">
        <v>17</v>
      </c>
      <c r="J22" s="8" t="s">
        <v>129</v>
      </c>
      <c r="K22" s="67">
        <f>SUMIF('Budget Detail &amp; Amendments'!E127:E135, 'Budget Roll-Up'!J22, 'Budget Detail &amp; Amendments'!R127:R135)</f>
        <v>0</v>
      </c>
      <c r="M22" s="4">
        <v>17</v>
      </c>
      <c r="N22" s="8" t="s">
        <v>129</v>
      </c>
      <c r="O22" s="67">
        <f>SUMIF('Budget Detail &amp; Amendments'!E127:E135, 'Budget Roll-Up'!N22, 'Budget Detail &amp; Amendments'!T127:T135)</f>
        <v>0</v>
      </c>
    </row>
    <row r="23" spans="1:15" x14ac:dyDescent="0.25">
      <c r="A23" s="4">
        <v>18</v>
      </c>
      <c r="B23" s="8" t="s">
        <v>130</v>
      </c>
      <c r="C23" s="67">
        <f>SUMIF('Budget Detail &amp; Amendments'!E127:E135, 'Budget Roll-Up'!B23, 'Budget Detail &amp; Amendments'!O127:O135)</f>
        <v>0</v>
      </c>
      <c r="E23" s="4">
        <v>18</v>
      </c>
      <c r="F23" s="8" t="s">
        <v>130</v>
      </c>
      <c r="G23" s="67">
        <f>SUMIF('Budget Detail &amp; Amendments'!E127:E135, 'Budget Roll-Up'!F23, 'Budget Detail &amp; Amendments'!P127:P135)</f>
        <v>0</v>
      </c>
      <c r="I23" s="4">
        <v>18</v>
      </c>
      <c r="J23" s="8" t="s">
        <v>130</v>
      </c>
      <c r="K23" s="67">
        <f>SUMIF('Budget Detail &amp; Amendments'!E127:E135, 'Budget Roll-Up'!J23, 'Budget Detail &amp; Amendments'!R127:R135)</f>
        <v>0</v>
      </c>
      <c r="M23" s="4">
        <v>18</v>
      </c>
      <c r="N23" s="8" t="s">
        <v>130</v>
      </c>
      <c r="O23" s="67">
        <f>SUMIF('Budget Detail &amp; Amendments'!E127:E135, 'Budget Roll-Up'!N23, 'Budget Detail &amp; Amendments'!T127:T135)</f>
        <v>0</v>
      </c>
    </row>
    <row r="24" spans="1:15" x14ac:dyDescent="0.25">
      <c r="A24" s="6">
        <v>19</v>
      </c>
      <c r="B24" s="7" t="s">
        <v>131</v>
      </c>
      <c r="C24" s="67">
        <f>SUM(C10:C23)</f>
        <v>0</v>
      </c>
      <c r="E24" s="6">
        <v>19</v>
      </c>
      <c r="F24" s="7" t="s">
        <v>131</v>
      </c>
      <c r="G24" s="67">
        <f>SUM(G10:G23)</f>
        <v>0</v>
      </c>
      <c r="I24" s="6">
        <v>19</v>
      </c>
      <c r="J24" s="7" t="s">
        <v>131</v>
      </c>
      <c r="K24" s="67">
        <f>SUM(K10:K23)</f>
        <v>0</v>
      </c>
      <c r="M24" s="6">
        <v>19</v>
      </c>
      <c r="N24" s="7" t="s">
        <v>131</v>
      </c>
      <c r="O24" s="67">
        <f>SUM(O10:O23)</f>
        <v>0</v>
      </c>
    </row>
    <row r="25" spans="1:15" x14ac:dyDescent="0.25">
      <c r="C25" s="69"/>
      <c r="G25" s="69"/>
      <c r="K25" s="69"/>
      <c r="O25" s="69"/>
    </row>
    <row r="26" spans="1:15" x14ac:dyDescent="0.25">
      <c r="A26" s="9">
        <v>20</v>
      </c>
      <c r="B26" s="7" t="s">
        <v>132</v>
      </c>
      <c r="C26" s="67">
        <f>'Budget Detail &amp; Amendments'!O159</f>
        <v>0</v>
      </c>
      <c r="E26" s="9">
        <v>20</v>
      </c>
      <c r="F26" s="7" t="s">
        <v>132</v>
      </c>
      <c r="G26" s="67">
        <f>'Budget Detail &amp; Amendments'!P159</f>
        <v>0</v>
      </c>
      <c r="I26" s="9">
        <v>20</v>
      </c>
      <c r="J26" s="7" t="s">
        <v>132</v>
      </c>
      <c r="K26" s="67">
        <f>SUM('Budget Detail &amp; Amendments'!R159)</f>
        <v>0</v>
      </c>
      <c r="M26" s="9">
        <v>20</v>
      </c>
      <c r="N26" s="7" t="s">
        <v>132</v>
      </c>
      <c r="O26" s="67">
        <f>SUM('Budget Detail &amp; Amendments'!T159)</f>
        <v>0</v>
      </c>
    </row>
    <row r="27" spans="1:15" x14ac:dyDescent="0.25">
      <c r="A27" s="1"/>
      <c r="B27" s="1"/>
      <c r="C27" s="69"/>
      <c r="E27" s="1"/>
      <c r="F27" s="1"/>
      <c r="G27" s="69"/>
      <c r="I27" s="1"/>
      <c r="J27" s="1"/>
      <c r="K27" s="69"/>
      <c r="M27" s="1"/>
      <c r="N27" s="1"/>
      <c r="O27" s="69"/>
    </row>
    <row r="28" spans="1:15" x14ac:dyDescent="0.25">
      <c r="A28" s="6">
        <v>21</v>
      </c>
      <c r="B28" s="7" t="s">
        <v>133</v>
      </c>
      <c r="C28" s="67">
        <f>'Budget Detail &amp; Amendments'!O155</f>
        <v>26440</v>
      </c>
      <c r="E28" s="6">
        <v>21</v>
      </c>
      <c r="F28" s="7" t="s">
        <v>133</v>
      </c>
      <c r="G28" s="67">
        <f>SUM('Budget Detail &amp; Amendments'!P155)</f>
        <v>0</v>
      </c>
      <c r="I28" s="6">
        <v>21</v>
      </c>
      <c r="J28" s="7" t="s">
        <v>133</v>
      </c>
      <c r="K28" s="67">
        <f>SUM('Budget Detail &amp; Amendments'!R155)</f>
        <v>0</v>
      </c>
      <c r="M28" s="6">
        <v>21</v>
      </c>
      <c r="N28" s="7" t="s">
        <v>133</v>
      </c>
      <c r="O28" s="67">
        <f>SUM('Budget Detail &amp; Amendments'!T155)</f>
        <v>0</v>
      </c>
    </row>
    <row r="29" spans="1:15" x14ac:dyDescent="0.25">
      <c r="A29" s="2"/>
      <c r="B29" s="1"/>
      <c r="C29" s="69"/>
      <c r="E29" s="2"/>
      <c r="F29" s="1"/>
      <c r="G29" s="69"/>
      <c r="I29" s="2"/>
      <c r="J29" s="1"/>
      <c r="K29" s="69"/>
      <c r="M29" s="2"/>
      <c r="N29" s="1"/>
      <c r="O29" s="69"/>
    </row>
    <row r="30" spans="1:15" x14ac:dyDescent="0.25">
      <c r="A30" s="6">
        <v>22</v>
      </c>
      <c r="B30" s="7" t="s">
        <v>134</v>
      </c>
      <c r="C30" s="67">
        <f>SUM(C7,C24,C26,C28)</f>
        <v>30908</v>
      </c>
      <c r="E30" s="6">
        <v>22</v>
      </c>
      <c r="F30" s="7" t="s">
        <v>134</v>
      </c>
      <c r="G30" s="67">
        <f>SUM(G7,G24,G26,G28)</f>
        <v>0</v>
      </c>
      <c r="I30" s="6">
        <v>22</v>
      </c>
      <c r="J30" s="7" t="s">
        <v>134</v>
      </c>
      <c r="K30" s="67">
        <f>SUM(K7,K24,K26,K28)</f>
        <v>0</v>
      </c>
      <c r="M30" s="6">
        <v>22</v>
      </c>
      <c r="N30" s="7" t="s">
        <v>134</v>
      </c>
      <c r="O30" s="67">
        <f>SUM(O7,O24,O26,O28)</f>
        <v>0</v>
      </c>
    </row>
    <row r="33" spans="1:7" ht="15.75" thickBot="1" x14ac:dyDescent="0.3"/>
    <row r="34" spans="1:7" ht="15" customHeight="1" thickBot="1" x14ac:dyDescent="0.3">
      <c r="A34" s="301" t="s">
        <v>135</v>
      </c>
      <c r="B34" s="302"/>
      <c r="C34" s="302"/>
      <c r="D34" s="302"/>
      <c r="E34" s="302"/>
      <c r="F34" s="302"/>
      <c r="G34" s="303"/>
    </row>
    <row r="35" spans="1:7" x14ac:dyDescent="0.25">
      <c r="A35" s="28"/>
      <c r="B35" s="16"/>
      <c r="C35" s="28"/>
      <c r="D35" s="28"/>
      <c r="E35" s="28"/>
      <c r="F35" s="28"/>
    </row>
    <row r="52" ht="15" customHeight="1" x14ac:dyDescent="0.25"/>
  </sheetData>
  <sheetProtection algorithmName="SHA-512" hashValue="ST3YxfzepNZtjDkoHvROlLMlGUWm6WJz3t93RnnneJBrjza8EmdrFwwUWk0uhbj2k9vk9PWafaZcVP2fgb0G8g==" saltValue="Xcuzexuol4E/ZSQvfnRmyw=="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R11" sqref="R11"/>
    </sheetView>
  </sheetViews>
  <sheetFormatPr defaultRowHeight="15.75" x14ac:dyDescent="0.25"/>
  <cols>
    <col min="1" max="1" width="9.140625" style="186"/>
    <col min="4" max="4" width="17.42578125" style="187" customWidth="1"/>
    <col min="6" max="6" width="18.140625" style="188" customWidth="1"/>
    <col min="8" max="8" width="17.85546875" style="187" customWidth="1"/>
    <col min="10" max="10" width="18.28515625" style="187" customWidth="1"/>
  </cols>
  <sheetData>
    <row r="1" spans="1:10" s="235" customFormat="1" ht="18.75" x14ac:dyDescent="0.3">
      <c r="A1" s="234"/>
      <c r="D1" s="236" t="s">
        <v>136</v>
      </c>
      <c r="E1" s="237"/>
      <c r="F1" s="238" t="s">
        <v>75</v>
      </c>
      <c r="G1" s="237"/>
      <c r="H1" s="236" t="s">
        <v>77</v>
      </c>
      <c r="I1" s="237"/>
      <c r="J1" s="236" t="s">
        <v>78</v>
      </c>
    </row>
    <row r="3" spans="1:10" x14ac:dyDescent="0.25">
      <c r="A3" s="186" t="s">
        <v>137</v>
      </c>
      <c r="D3" s="187">
        <f ca="1">SUMIF('Budget Detail &amp; Amendments'!A:Q, 1, 'Budget Detail &amp; Amendments'!O:O)</f>
        <v>4468</v>
      </c>
      <c r="F3" s="188">
        <f ca="1">SUMIF('Budget Detail &amp; Amendments'!A:Q, 1, 'Budget Detail &amp; Amendments'!P:P)</f>
        <v>0</v>
      </c>
      <c r="H3" s="187">
        <f ca="1">SUMIF('Budget Detail &amp; Amendments'!A:Q, 1, 'Budget Detail &amp; Amendments'!R:R)</f>
        <v>0</v>
      </c>
      <c r="J3" s="187">
        <f ca="1">SUMIF('Budget Detail &amp; Amendments'!A:Q, 1, 'Budget Detail &amp; Amendments'!T:T)</f>
        <v>0</v>
      </c>
    </row>
    <row r="5" spans="1:10" x14ac:dyDescent="0.25">
      <c r="A5" s="186" t="s">
        <v>138</v>
      </c>
      <c r="D5" s="187">
        <f ca="1">SUMIF('Budget Detail &amp; Amendments'!A:Q, 2, 'Budget Detail &amp; Amendments'!O:O)</f>
        <v>26440</v>
      </c>
      <c r="F5" s="188">
        <f ca="1">SUMIF('Budget Detail &amp; Amendments'!A:Q, 2, 'Budget Detail &amp; Amendments'!P:P)</f>
        <v>0</v>
      </c>
      <c r="H5" s="187">
        <f ca="1">SUMIF('Budget Detail &amp; Amendments'!A:Q, 2, 'Budget Detail &amp; Amendments'!R:R)</f>
        <v>0</v>
      </c>
      <c r="J5" s="187">
        <f ca="1">SUMIF('Budget Detail &amp; Amendments'!A:Q, 2, 'Budget Detail &amp; Amendments'!T:T)</f>
        <v>0</v>
      </c>
    </row>
    <row r="7" spans="1:10" x14ac:dyDescent="0.25">
      <c r="A7" s="186" t="s">
        <v>139</v>
      </c>
      <c r="D7" s="187">
        <f ca="1">SUMIF('Budget Detail &amp; Amendments'!A:Q, 3, 'Budget Detail &amp; Amendments'!O:O)</f>
        <v>0</v>
      </c>
      <c r="F7" s="188">
        <f ca="1">SUMIF('Budget Detail &amp; Amendments'!A:Q, 3, 'Budget Detail &amp; Amendments'!P:P)</f>
        <v>0</v>
      </c>
      <c r="H7" s="187">
        <f ca="1">SUMIF('Budget Detail &amp; Amendments'!A:Q, 3, 'Budget Detail &amp; Amendments'!R:R)</f>
        <v>0</v>
      </c>
      <c r="J7" s="187">
        <f ca="1">SUMIF('Budget Detail &amp; Amendments'!A:Q, 3, 'Budget Detail &amp; Amendments'!T:T)</f>
        <v>0</v>
      </c>
    </row>
    <row r="9" spans="1:10" x14ac:dyDescent="0.25">
      <c r="A9" s="186" t="s">
        <v>140</v>
      </c>
      <c r="D9" s="187">
        <f ca="1">SUMIF('Budget Detail &amp; Amendments'!A:Q, 4, 'Budget Detail &amp; Amendments'!O:O)</f>
        <v>0</v>
      </c>
      <c r="F9" s="188">
        <f ca="1">SUMIF('Budget Detail &amp; Amendments'!A:Q, 4, 'Budget Detail &amp; Amendments'!P:P)</f>
        <v>0</v>
      </c>
      <c r="H9" s="187">
        <f ca="1">SUMIF('Budget Detail &amp; Amendments'!A:Q, 4, 'Budget Detail &amp; Amendments'!R:R)</f>
        <v>0</v>
      </c>
      <c r="J9" s="187">
        <f ca="1">SUMIF('Budget Detail &amp; Amendments'!A:Q, 4, 'Budget Detail &amp; Amendments'!T:T)</f>
        <v>0</v>
      </c>
    </row>
    <row r="11" spans="1:10" x14ac:dyDescent="0.25">
      <c r="A11" s="186" t="s">
        <v>141</v>
      </c>
      <c r="D11" s="187">
        <f ca="1">SUMIF('Budget Detail &amp; Amendments'!A:Q, 5, 'Budget Detail &amp; Amendments'!O:O)</f>
        <v>0</v>
      </c>
      <c r="F11" s="188">
        <f ca="1">SUMIF('Budget Detail &amp; Amendments'!A:Q, 5, 'Budget Detail &amp; Amendments'!P:P)</f>
        <v>0</v>
      </c>
      <c r="H11" s="187">
        <f ca="1">SUMIF('Budget Detail &amp; Amendments'!A:Q, 5, 'Budget Detail &amp; Amendments'!R:R)</f>
        <v>0</v>
      </c>
      <c r="J11" s="187">
        <f ca="1">SUMIF('Budget Detail &amp; Amendments'!A:Q, 5, 'Budget Detail &amp; Amendments'!T:T)</f>
        <v>0</v>
      </c>
    </row>
    <row r="13" spans="1:10" x14ac:dyDescent="0.25">
      <c r="A13" s="186" t="s">
        <v>142</v>
      </c>
      <c r="D13" s="187">
        <f ca="1">SUMIF('Budget Detail &amp; Amendments'!A:Q, 6, 'Budget Detail &amp; Amendments'!O:O)</f>
        <v>0</v>
      </c>
      <c r="F13" s="188">
        <f ca="1">SUMIF('Budget Detail &amp; Amendments'!A:Q, 6, 'Budget Detail &amp; Amendments'!P:P)</f>
        <v>0</v>
      </c>
      <c r="H13" s="187">
        <f ca="1">SUMIF('Budget Detail &amp; Amendments'!A:Q, 6, 'Budget Detail &amp; Amendments'!R:R)</f>
        <v>0</v>
      </c>
      <c r="J13" s="187">
        <f ca="1">SUMIF('Budget Detail &amp; Amendments'!A:Q, 6, 'Budget Detail &amp; Amendments'!T:T)</f>
        <v>0</v>
      </c>
    </row>
    <row r="15" spans="1:10" x14ac:dyDescent="0.25">
      <c r="A15" s="186" t="s">
        <v>143</v>
      </c>
      <c r="D15" s="187">
        <f ca="1">SUMIF('Budget Detail &amp; Amendments'!A:Q, 7, 'Budget Detail &amp; Amendments'!O:O)</f>
        <v>0</v>
      </c>
      <c r="F15" s="188">
        <f ca="1">SUMIF('Budget Detail &amp; Amendments'!A:Q, 7, 'Budget Detail &amp; Amendments'!P:P)</f>
        <v>0</v>
      </c>
      <c r="H15" s="187">
        <f ca="1">SUMIF('Budget Detail &amp; Amendments'!A:Q, 7, 'Budget Detail &amp; Amendments'!R:R)</f>
        <v>0</v>
      </c>
      <c r="J15" s="187">
        <f ca="1">SUMIF('Budget Detail &amp; Amendments'!A:Q, 7, 'Budget Detail &amp; Amendments'!T:T)</f>
        <v>0</v>
      </c>
    </row>
    <row r="17" spans="1:10" x14ac:dyDescent="0.25">
      <c r="A17" s="186" t="s">
        <v>144</v>
      </c>
      <c r="D17" s="187">
        <f ca="1">SUMIF('Budget Detail &amp; Amendments'!A:Q, 8, 'Budget Detail &amp; Amendments'!O:O)</f>
        <v>0</v>
      </c>
      <c r="F17" s="188">
        <f ca="1">SUMIF('Budget Detail &amp; Amendments'!A:Q, 8, 'Budget Detail &amp; Amendments'!P:P)</f>
        <v>0</v>
      </c>
      <c r="H17" s="187">
        <f ca="1">SUMIF('Budget Detail &amp; Amendments'!A:Q, 8, 'Budget Detail &amp; Amendments'!R:R)</f>
        <v>0</v>
      </c>
      <c r="J17" s="187">
        <f ca="1">SUMIF('Budget Detail &amp; Amendments'!A:Q, 8, 'Budget Detail &amp; Amendments'!T:T)</f>
        <v>0</v>
      </c>
    </row>
    <row r="19" spans="1:10" x14ac:dyDescent="0.25">
      <c r="A19" s="186" t="s">
        <v>145</v>
      </c>
      <c r="D19" s="187">
        <f ca="1">SUMIF('Budget Detail &amp; Amendments'!A:Q, 9, 'Budget Detail &amp; Amendments'!O:O)</f>
        <v>0</v>
      </c>
      <c r="F19" s="188">
        <f ca="1">SUMIF('Budget Detail &amp; Amendments'!A:Q, 9, 'Budget Detail &amp; Amendments'!P:P)</f>
        <v>0</v>
      </c>
      <c r="H19" s="187">
        <f ca="1">SUMIF('Budget Detail &amp; Amendments'!A:Q, 9, 'Budget Detail &amp; Amendments'!R:R)</f>
        <v>0</v>
      </c>
      <c r="J19" s="187">
        <f ca="1">SUMIF('Budget Detail &amp; Amendments'!A:Q, 9, 'Budget Detail &amp; Amendments'!T:T)</f>
        <v>0</v>
      </c>
    </row>
    <row r="21" spans="1:10" x14ac:dyDescent="0.25">
      <c r="A21" s="186" t="s">
        <v>146</v>
      </c>
      <c r="D21" s="187">
        <f ca="1">SUMIF('Budget Detail &amp; Amendments'!A:Q, 10, 'Budget Detail &amp; Amendments'!O:O)</f>
        <v>0</v>
      </c>
      <c r="F21" s="188">
        <f ca="1">SUMIF('Budget Detail &amp; Amendments'!A:Q, 10, 'Budget Detail &amp; Amendments'!P:P)</f>
        <v>0</v>
      </c>
      <c r="H21" s="187">
        <f ca="1">SUMIF('Budget Detail &amp; Amendments'!A:Q, 10, 'Budget Detail &amp; Amendments'!R:R)</f>
        <v>0</v>
      </c>
      <c r="J21" s="187">
        <f ca="1">SUMIF('Budget Detail &amp; Amendments'!A:Q, 10, 'Budget Detail &amp; Amendments'!T:T)</f>
        <v>0</v>
      </c>
    </row>
    <row r="23" spans="1:10" x14ac:dyDescent="0.25">
      <c r="A23" s="186" t="s">
        <v>147</v>
      </c>
      <c r="D23" s="187">
        <f ca="1">SUMIF('Budget Detail &amp; Amendments'!A:Q, 11, 'Budget Detail &amp; Amendments'!O:O)</f>
        <v>0</v>
      </c>
      <c r="F23" s="188">
        <f ca="1">SUMIF('Budget Detail &amp; Amendments'!A:Q, 11, 'Budget Detail &amp; Amendments'!P:P)</f>
        <v>0</v>
      </c>
      <c r="H23" s="187">
        <f ca="1">SUMIF('Budget Detail &amp; Amendments'!A:Q, 11, 'Budget Detail &amp; Amendments'!R:R)</f>
        <v>0</v>
      </c>
      <c r="J23" s="187">
        <f ca="1">SUMIF('Budget Detail &amp; Amendments'!A:Q, 11, 'Budget Detail &amp; Amendments'!T:T)</f>
        <v>0</v>
      </c>
    </row>
    <row r="25" spans="1:10" x14ac:dyDescent="0.25">
      <c r="A25" s="186" t="s">
        <v>148</v>
      </c>
      <c r="D25" s="187">
        <f ca="1">SUMIF('Budget Detail &amp; Amendments'!A:Q, 12, 'Budget Detail &amp; Amendments'!O:O)</f>
        <v>0</v>
      </c>
      <c r="F25" s="188">
        <f ca="1">SUMIF('Budget Detail &amp; Amendments'!A:Q, 12, 'Budget Detail &amp; Amendments'!P:P)</f>
        <v>0</v>
      </c>
      <c r="H25" s="187">
        <f ca="1">SUMIF('Budget Detail &amp; Amendments'!A:Q, 12, 'Budget Detail &amp; Amendments'!R:R)</f>
        <v>0</v>
      </c>
      <c r="J25" s="187">
        <f ca="1">SUMIF('Budget Detail &amp; Amendments'!A:Q, 12, 'Budget Detail &amp; Amendments'!T:T)</f>
        <v>0</v>
      </c>
    </row>
    <row r="27" spans="1:10" x14ac:dyDescent="0.25">
      <c r="A27" s="186" t="s">
        <v>149</v>
      </c>
      <c r="D27" s="187">
        <f ca="1">SUMIF('Budget Detail &amp; Amendments'!A:Q, 13, 'Budget Detail &amp; Amendments'!O:O)</f>
        <v>0</v>
      </c>
      <c r="F27" s="188">
        <f ca="1">SUMIF('Budget Detail &amp; Amendments'!A:Q, 13, 'Budget Detail &amp; Amendments'!P:P)</f>
        <v>0</v>
      </c>
      <c r="H27" s="187">
        <f ca="1">SUMIF('Budget Detail &amp; Amendments'!A:Q, 13, 'Budget Detail &amp; Amendments'!R:R)</f>
        <v>0</v>
      </c>
      <c r="J27" s="187">
        <f ca="1">SUMIF('Budget Detail &amp; Amendments'!A:Q, 13, 'Budget Detail &amp; Amendments'!T:T)</f>
        <v>0</v>
      </c>
    </row>
    <row r="29" spans="1:10" x14ac:dyDescent="0.25">
      <c r="A29" s="186" t="s">
        <v>150</v>
      </c>
      <c r="D29" s="187">
        <f ca="1">SUMIF('Budget Detail &amp; Amendments'!A:Q, 14, 'Budget Detail &amp; Amendments'!O:O)</f>
        <v>0</v>
      </c>
      <c r="F29" s="188">
        <f ca="1">SUMIF('Budget Detail &amp; Amendments'!A:Q, 14, 'Budget Detail &amp; Amendments'!P:P)</f>
        <v>0</v>
      </c>
      <c r="H29" s="187">
        <f ca="1">SUMIF('Budget Detail &amp; Amendments'!A:Q, 14, 'Budget Detail &amp; Amendments'!R:R)</f>
        <v>0</v>
      </c>
      <c r="J29" s="187">
        <f ca="1">SUMIF('Budget Detail &amp; Amendments'!A:Q, 14, 'Budget Detail &amp; Amendments'!T:T)</f>
        <v>0</v>
      </c>
    </row>
    <row r="31" spans="1:10" x14ac:dyDescent="0.25">
      <c r="A31" s="186" t="s">
        <v>151</v>
      </c>
      <c r="D31" s="187">
        <f ca="1">SUMIF('Budget Detail &amp; Amendments'!A:Q, 15, 'Budget Detail &amp; Amendments'!O:O)</f>
        <v>0</v>
      </c>
      <c r="F31" s="188">
        <f ca="1">SUMIF('Budget Detail &amp; Amendments'!A:Q, 15, 'Budget Detail &amp; Amendments'!P:P)</f>
        <v>0</v>
      </c>
      <c r="H31" s="187">
        <f ca="1">SUMIF('Budget Detail &amp; Amendments'!A:Q, 15, 'Budget Detail &amp; Amendments'!R:R)</f>
        <v>0</v>
      </c>
      <c r="J31" s="187">
        <f ca="1">SUMIF('Budget Detail &amp; Amendments'!A:Q, 15, 'Budget Detail &amp; Amendments'!T:T)</f>
        <v>0</v>
      </c>
    </row>
    <row r="33" spans="1:10" x14ac:dyDescent="0.25">
      <c r="A33" s="186" t="s">
        <v>152</v>
      </c>
      <c r="D33" s="187">
        <f ca="1">SUMIF('Budget Detail &amp; Amendments'!A:Q, 16, 'Budget Detail &amp; Amendments'!O:O)</f>
        <v>0</v>
      </c>
      <c r="F33" s="188">
        <f ca="1">SUMIF('Budget Detail &amp; Amendments'!A:Q, 16, 'Budget Detail &amp; Amendments'!P:P)</f>
        <v>0</v>
      </c>
      <c r="H33" s="187">
        <f ca="1">SUMIF('Budget Detail &amp; Amendments'!A:Q, 16, 'Budget Detail &amp; Amendments'!R:R)</f>
        <v>0</v>
      </c>
      <c r="J33" s="187">
        <f ca="1">SUMIF('Budget Detail &amp; Amendments'!A:Q, 16, 'Budget Detail &amp; Amendments'!T:T)</f>
        <v>0</v>
      </c>
    </row>
    <row r="35" spans="1:10" x14ac:dyDescent="0.25">
      <c r="A35" s="186" t="s">
        <v>153</v>
      </c>
      <c r="D35" s="187">
        <f ca="1">SUMIF('Budget Detail &amp; Amendments'!A:Q, 17, 'Budget Detail &amp; Amendments'!O:O)</f>
        <v>0</v>
      </c>
      <c r="F35" s="188">
        <f ca="1">SUMIF('Budget Detail &amp; Amendments'!A:Q, 17, 'Budget Detail &amp; Amendments'!P:P)</f>
        <v>0</v>
      </c>
      <c r="H35" s="187">
        <f ca="1">SUMIF('Budget Detail &amp; Amendments'!A:Q, 17, 'Budget Detail &amp; Amendments'!R:R)</f>
        <v>0</v>
      </c>
      <c r="J35" s="187">
        <f ca="1">SUMIF('Budget Detail &amp; Amendments'!A:Q, 17, 'Budget Detail &amp; Amendments'!T:T)</f>
        <v>0</v>
      </c>
    </row>
    <row r="37" spans="1:10" x14ac:dyDescent="0.25">
      <c r="A37" s="186" t="s">
        <v>154</v>
      </c>
      <c r="D37" s="187">
        <f ca="1">SUMIF('Budget Detail &amp; Amendments'!A:Q, 18, 'Budget Detail &amp; Amendments'!O:O)</f>
        <v>0</v>
      </c>
      <c r="F37" s="188">
        <f ca="1">SUMIF('Budget Detail &amp; Amendments'!A:Q, 18, 'Budget Detail &amp; Amendments'!P:P)</f>
        <v>0</v>
      </c>
      <c r="H37" s="187">
        <f ca="1">SUMIF('Budget Detail &amp; Amendments'!A:Q, 18, 'Budget Detail &amp; Amendments'!R:R)</f>
        <v>0</v>
      </c>
      <c r="J37" s="187">
        <f ca="1">SUMIF('Budget Detail &amp; Amendments'!A:Q, 18, 'Budget Detail &amp; Amendments'!T:T)</f>
        <v>0</v>
      </c>
    </row>
    <row r="39" spans="1:10" x14ac:dyDescent="0.25">
      <c r="A39" s="186" t="s">
        <v>155</v>
      </c>
      <c r="D39" s="187">
        <f ca="1">SUMIF('Budget Detail &amp; Amendments'!A:Q, 19, 'Budget Detail &amp; Amendments'!O:O)</f>
        <v>0</v>
      </c>
      <c r="F39" s="188">
        <f ca="1">SUMIF('Budget Detail &amp; Amendments'!A:Q, 19, 'Budget Detail &amp; Amendments'!P:P)</f>
        <v>0</v>
      </c>
      <c r="H39" s="187">
        <f ca="1">SUMIF('Budget Detail &amp; Amendments'!A:Q, 19, 'Budget Detail &amp; Amendments'!R:R)</f>
        <v>0</v>
      </c>
      <c r="J39" s="187">
        <f ca="1">SUMIF('Budget Detail &amp; Amendments'!A:Q, 19, 'Budget Detail &amp; Amendments'!T:T)</f>
        <v>0</v>
      </c>
    </row>
    <row r="41" spans="1:10" x14ac:dyDescent="0.25">
      <c r="A41" s="186" t="s">
        <v>156</v>
      </c>
      <c r="D41" s="187">
        <f ca="1">SUMIF('Budget Detail &amp; Amendments'!A:Q, 20, 'Budget Detail &amp; Amendments'!O:O)</f>
        <v>0</v>
      </c>
      <c r="F41" s="188">
        <f ca="1">SUMIF('Budget Detail &amp; Amendments'!A:Q, 20, 'Budget Detail &amp; Amendments'!P:P)</f>
        <v>0</v>
      </c>
      <c r="H41" s="187">
        <f ca="1">SUMIF('Budget Detail &amp; Amendments'!A:Q, 20, 'Budget Detail &amp; Amendments'!R:R)</f>
        <v>0</v>
      </c>
      <c r="J41" s="187">
        <f ca="1">SUMIF('Budget Detail &amp; Amendments'!A:Q, 20, 'Budget Detail &amp; Amendments'!T:T)</f>
        <v>0</v>
      </c>
    </row>
    <row r="43" spans="1:10" x14ac:dyDescent="0.25">
      <c r="A43" s="186" t="s">
        <v>157</v>
      </c>
      <c r="D43" s="187">
        <f ca="1">SUMIF('Budget Detail &amp; Amendments'!A:Q, 21, 'Budget Detail &amp; Amendments'!O:O)</f>
        <v>0</v>
      </c>
      <c r="F43" s="188">
        <f ca="1">SUMIF('Budget Detail &amp; Amendments'!A:Q, 21, 'Budget Detail &amp; Amendments'!P:P)</f>
        <v>0</v>
      </c>
      <c r="H43" s="187">
        <f ca="1">SUMIF('Budget Detail &amp; Amendments'!A:Q, 21, 'Budget Detail &amp; Amendments'!R:R)</f>
        <v>0</v>
      </c>
      <c r="J43" s="187">
        <f ca="1">SUMIF('Budget Detail &amp; Amendments'!A:Q, 21, 'Budget Detail &amp; Amendments'!T:T)</f>
        <v>0</v>
      </c>
    </row>
    <row r="45" spans="1:10" x14ac:dyDescent="0.25">
      <c r="A45" s="186" t="s">
        <v>158</v>
      </c>
      <c r="D45" s="187">
        <f ca="1">SUMIF('Budget Detail &amp; Amendments'!A:Q, 22, 'Budget Detail &amp; Amendments'!O:O)</f>
        <v>0</v>
      </c>
      <c r="F45" s="188">
        <f ca="1">SUMIF('Budget Detail &amp; Amendments'!A:Q, 22, 'Budget Detail &amp; Amendments'!P:P)</f>
        <v>0</v>
      </c>
      <c r="H45" s="187">
        <f ca="1">SUMIF('Budget Detail &amp; Amendments'!A:Q, 22, 'Budget Detail &amp; Amendments'!R:R)</f>
        <v>0</v>
      </c>
      <c r="J45" s="187">
        <f ca="1">SUMIF('Budget Detail &amp; Amendments'!A:Q, 22, 'Budget Detail &amp; Amendments'!T:T)</f>
        <v>0</v>
      </c>
    </row>
    <row r="47" spans="1:10" x14ac:dyDescent="0.25">
      <c r="A47" s="186" t="s">
        <v>159</v>
      </c>
      <c r="D47" s="187">
        <f ca="1">SUMIF('Budget Detail &amp; Amendments'!A:Q, 23, 'Budget Detail &amp; Amendments'!O:O)</f>
        <v>0</v>
      </c>
      <c r="F47" s="188">
        <f ca="1">SUMIF('Budget Detail &amp; Amendments'!A:Q, 23, 'Budget Detail &amp; Amendments'!P:P)</f>
        <v>0</v>
      </c>
      <c r="H47" s="187">
        <f ca="1">SUMIF('Budget Detail &amp; Amendments'!A:Q, 23, 'Budget Detail &amp; Amendments'!R:R)</f>
        <v>0</v>
      </c>
      <c r="J47" s="187">
        <f ca="1">SUMIF('Budget Detail &amp; Amendments'!A:Q, 23, 'Budget Detail &amp; Amendments'!T:T)</f>
        <v>0</v>
      </c>
    </row>
    <row r="49" spans="1:10" x14ac:dyDescent="0.25">
      <c r="A49" s="186" t="s">
        <v>160</v>
      </c>
      <c r="D49" s="187">
        <f ca="1">SUMIF('Budget Detail &amp; Amendments'!A:Q, 24, 'Budget Detail &amp; Amendments'!O:O)</f>
        <v>0</v>
      </c>
      <c r="F49" s="188">
        <f ca="1">SUMIF('Budget Detail &amp; Amendments'!A:Q, 24, 'Budget Detail &amp; Amendments'!P:P)</f>
        <v>0</v>
      </c>
      <c r="H49" s="187">
        <f ca="1">SUMIF('Budget Detail &amp; Amendments'!A:Q, 24, 'Budget Detail &amp; Amendments'!R:R)</f>
        <v>0</v>
      </c>
      <c r="J49" s="187">
        <f ca="1">SUMIF('Budget Detail &amp; Amendments'!A:Q, 24, 'Budget Detail &amp; Amendments'!T:T)</f>
        <v>0</v>
      </c>
    </row>
    <row r="51" spans="1:10" x14ac:dyDescent="0.25">
      <c r="A51" s="186" t="s">
        <v>161</v>
      </c>
      <c r="D51" s="187">
        <f ca="1">SUMIF('Budget Detail &amp; Amendments'!A:Q, 25, 'Budget Detail &amp; Amendments'!O:O)</f>
        <v>0</v>
      </c>
      <c r="F51" s="188">
        <f ca="1">SUMIF('Budget Detail &amp; Amendments'!A:Q, 25, 'Budget Detail &amp; Amendments'!P:P)</f>
        <v>0</v>
      </c>
      <c r="H51" s="187">
        <f ca="1">SUMIF('Budget Detail &amp; Amendments'!A:Q, 25, 'Budget Detail &amp; Amendments'!R:R)</f>
        <v>0</v>
      </c>
      <c r="J51" s="187">
        <f ca="1">SUMIF('Budget Detail &amp; Amendments'!A:Q, 25, 'Budget Detail &amp; Amendments'!T:T)</f>
        <v>0</v>
      </c>
    </row>
    <row r="53" spans="1:10" x14ac:dyDescent="0.25">
      <c r="A53" s="186" t="s">
        <v>162</v>
      </c>
      <c r="D53" s="187">
        <f ca="1">SUMIF('Budget Detail &amp; Amendments'!A:Q, 26, 'Budget Detail &amp; Amendments'!O:O)</f>
        <v>0</v>
      </c>
      <c r="F53" s="188">
        <f ca="1">SUMIF('Budget Detail &amp; Amendments'!A:Q, 26, 'Budget Detail &amp; Amendments'!P:P)</f>
        <v>0</v>
      </c>
      <c r="H53" s="187">
        <f ca="1">SUMIF('Budget Detail &amp; Amendments'!A:Q, 26, 'Budget Detail &amp; Amendments'!R:R)</f>
        <v>0</v>
      </c>
      <c r="J53" s="187">
        <f ca="1">SUMIF('Budget Detail &amp; Amendments'!A:Q, 26, 'Budget Detail &amp; Amendments'!T:T)</f>
        <v>0</v>
      </c>
    </row>
    <row r="55" spans="1:10" x14ac:dyDescent="0.25">
      <c r="A55" s="186" t="s">
        <v>163</v>
      </c>
      <c r="D55" s="187">
        <f ca="1">SUMIF('Budget Detail &amp; Amendments'!A:Q, 27, 'Budget Detail &amp; Amendments'!O:O)</f>
        <v>0</v>
      </c>
      <c r="F55" s="188">
        <f ca="1">SUMIF('Budget Detail &amp; Amendments'!A:Q, 27, 'Budget Detail &amp; Amendments'!P:P)</f>
        <v>0</v>
      </c>
      <c r="H55" s="187">
        <f ca="1">SUMIF('Budget Detail &amp; Amendments'!A:Q, 27, 'Budget Detail &amp; Amendments'!R:R)</f>
        <v>0</v>
      </c>
      <c r="J55" s="187">
        <f ca="1">SUMIF('Budget Detail &amp; Amendments'!A:Q, 27, 'Budget Detail &amp; Amendments'!T:T)</f>
        <v>0</v>
      </c>
    </row>
    <row r="57" spans="1:10" x14ac:dyDescent="0.25">
      <c r="A57" s="186" t="s">
        <v>164</v>
      </c>
      <c r="D57" s="187">
        <f ca="1">SUMIF('Budget Detail &amp; Amendments'!A:Q, 28, 'Budget Detail &amp; Amendments'!O:O)</f>
        <v>0</v>
      </c>
      <c r="F57" s="188">
        <f ca="1">SUMIF('Budget Detail &amp; Amendments'!A:Q, 28, 'Budget Detail &amp; Amendments'!P:P)</f>
        <v>0</v>
      </c>
      <c r="H57" s="187">
        <f ca="1">SUMIF('Budget Detail &amp; Amendments'!A:Q, 28, 'Budget Detail &amp; Amendments'!R:R)</f>
        <v>0</v>
      </c>
      <c r="J57" s="187">
        <f ca="1">SUMIF('Budget Detail &amp; Amendments'!A:Q, 28, 'Budget Detail &amp; Amendments'!T:T)</f>
        <v>0</v>
      </c>
    </row>
    <row r="59" spans="1:10" x14ac:dyDescent="0.25">
      <c r="A59" s="186" t="s">
        <v>165</v>
      </c>
      <c r="D59" s="187">
        <f ca="1">SUMIF('Budget Detail &amp; Amendments'!A:Q, 29, 'Budget Detail &amp; Amendments'!O:O)</f>
        <v>0</v>
      </c>
      <c r="F59" s="188">
        <f ca="1">SUMIF('Budget Detail &amp; Amendments'!A:Q, 29, 'Budget Detail &amp; Amendments'!P:P)</f>
        <v>0</v>
      </c>
      <c r="H59" s="187">
        <f ca="1">SUMIF('Budget Detail &amp; Amendments'!A:Q, 29, 'Budget Detail &amp; Amendments'!R:R)</f>
        <v>0</v>
      </c>
      <c r="J59" s="187">
        <f ca="1">SUMIF('Budget Detail &amp; Amendments'!A:Q, 29, 'Budget Detail &amp; Amendments'!T:T)</f>
        <v>0</v>
      </c>
    </row>
    <row r="61" spans="1:10" x14ac:dyDescent="0.25">
      <c r="A61" s="186" t="s">
        <v>166</v>
      </c>
      <c r="D61" s="187">
        <f ca="1">SUMIF('Budget Detail &amp; Amendments'!A:Q, 30, 'Budget Detail &amp; Amendments'!O:O)</f>
        <v>0</v>
      </c>
      <c r="F61" s="188">
        <f ca="1">SUMIF('Budget Detail &amp; Amendments'!A:Q, 30, 'Budget Detail &amp; Amendments'!P:P)</f>
        <v>0</v>
      </c>
      <c r="H61" s="187">
        <f ca="1">SUMIF('Budget Detail &amp; Amendments'!A:Q, 30, 'Budget Detail &amp; Amendments'!R:R)</f>
        <v>0</v>
      </c>
      <c r="J61" s="187">
        <f ca="1">SUMIF('Budget Detail &amp; Amendments'!A:Q, 30, 'Budget Detail &amp; Amendments'!T:T)</f>
        <v>0</v>
      </c>
    </row>
    <row r="63" spans="1:10" x14ac:dyDescent="0.25">
      <c r="A63" s="186" t="s">
        <v>167</v>
      </c>
      <c r="D63" s="187">
        <f ca="1">SUMIF('Budget Detail &amp; Amendments'!A:Q, 31, 'Budget Detail &amp; Amendments'!O:O)</f>
        <v>0</v>
      </c>
      <c r="F63" s="188">
        <f ca="1">SUMIF('Budget Detail &amp; Amendments'!A:Q, 31, 'Budget Detail &amp; Amendments'!P:P)</f>
        <v>0</v>
      </c>
      <c r="H63" s="187">
        <f ca="1">SUMIF('Budget Detail &amp; Amendments'!A:Q, 31, 'Budget Detail &amp; Amendments'!R:R)</f>
        <v>0</v>
      </c>
      <c r="J63" s="187">
        <f ca="1">SUMIF('Budget Detail &amp; Amendments'!A:Q, 31, 'Budget Detail &amp; Amendments'!T:T)</f>
        <v>0</v>
      </c>
    </row>
    <row r="65" spans="1:10" x14ac:dyDescent="0.25">
      <c r="A65" s="186" t="s">
        <v>168</v>
      </c>
      <c r="D65" s="187">
        <f ca="1">SUMIF('Budget Detail &amp; Amendments'!A:Q, 32, 'Budget Detail &amp; Amendments'!O:O)</f>
        <v>0</v>
      </c>
      <c r="F65" s="188">
        <f ca="1">SUMIF('Budget Detail &amp; Amendments'!A:Q, 32, 'Budget Detail &amp; Amendments'!P:P)</f>
        <v>0</v>
      </c>
      <c r="H65" s="187">
        <f ca="1">SUMIF('Budget Detail &amp; Amendments'!A:Q, 32, 'Budget Detail &amp; Amendments'!R:R)</f>
        <v>0</v>
      </c>
      <c r="J65" s="187">
        <f ca="1">SUMIF('Budget Detail &amp; Amendments'!A:Q, 32, 'Budget Detail &amp; Amendments'!T:T)</f>
        <v>0</v>
      </c>
    </row>
    <row r="67" spans="1:10" x14ac:dyDescent="0.25">
      <c r="A67" s="186" t="s">
        <v>169</v>
      </c>
      <c r="D67" s="187">
        <f ca="1">SUMIF('Budget Detail &amp; Amendments'!A:Q, 33, 'Budget Detail &amp; Amendments'!O:O)</f>
        <v>0</v>
      </c>
      <c r="F67" s="188">
        <f ca="1">SUMIF('Budget Detail &amp; Amendments'!A:Q, 33, 'Budget Detail &amp; Amendments'!P:P)</f>
        <v>0</v>
      </c>
      <c r="H67" s="187">
        <f ca="1">SUMIF('Budget Detail &amp; Amendments'!A:Q, 33, 'Budget Detail &amp; Amendments'!R:R)</f>
        <v>0</v>
      </c>
      <c r="J67" s="187">
        <f ca="1">SUMIF('Budget Detail &amp; Amendments'!A:Q, 33, 'Budget Detail &amp; Amendments'!T:T)</f>
        <v>0</v>
      </c>
    </row>
    <row r="69" spans="1:10" x14ac:dyDescent="0.25">
      <c r="A69" s="186" t="s">
        <v>170</v>
      </c>
      <c r="D69" s="187">
        <f ca="1">SUMIF('Budget Detail &amp; Amendments'!A:Q, 34, 'Budget Detail &amp; Amendments'!O:O)</f>
        <v>0</v>
      </c>
      <c r="F69" s="188">
        <f ca="1">SUMIF('Budget Detail &amp; Amendments'!A:Q, 34, 'Budget Detail &amp; Amendments'!P:P)</f>
        <v>0</v>
      </c>
      <c r="H69" s="187">
        <f ca="1">SUMIF('Budget Detail &amp; Amendments'!A:Q, 34, 'Budget Detail &amp; Amendments'!R:R)</f>
        <v>0</v>
      </c>
      <c r="J69" s="187">
        <f ca="1">SUMIF('Budget Detail &amp; Amendments'!A:Q, 34, 'Budget Detail &amp; Amendments'!T:T)</f>
        <v>0</v>
      </c>
    </row>
    <row r="71" spans="1:10" x14ac:dyDescent="0.25">
      <c r="A71" s="186" t="s">
        <v>171</v>
      </c>
      <c r="D71" s="187">
        <f ca="1">SUMIF('Budget Detail &amp; Amendments'!A:Q, 35, 'Budget Detail &amp; Amendments'!O:O)</f>
        <v>0</v>
      </c>
      <c r="F71" s="188">
        <f ca="1">SUMIF('Budget Detail &amp; Amendments'!A:Q, 35, 'Budget Detail &amp; Amendments'!P:P)</f>
        <v>0</v>
      </c>
      <c r="H71" s="187">
        <f ca="1">SUMIF('Budget Detail &amp; Amendments'!A:Q, 35, 'Budget Detail &amp; Amendments'!R:R)</f>
        <v>0</v>
      </c>
      <c r="J71" s="187">
        <f ca="1">SUMIF('Budget Detail &amp; Amendments'!A:Q, 35, 'Budget Detail &amp; Amendments'!T:T)</f>
        <v>0</v>
      </c>
    </row>
  </sheetData>
  <sheetProtection algorithmName="SHA-512" hashValue="+5SiFzGRxZ9a7RxBA/6VL7VSH8TeOmrTE1GQXfbn8SAJ1zXPPfKA2fT0+du73PY5YypWRP2oScfL9dWl09DKPg==" saltValue="Sltm1KtpK06I0bX+KcX76Q=="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workbookViewId="0">
      <selection activeCell="F32" sqref="F32:Y32"/>
    </sheetView>
  </sheetViews>
  <sheetFormatPr defaultRowHeight="15" x14ac:dyDescent="0.25"/>
  <cols>
    <col min="2" max="2" width="9.85546875" customWidth="1"/>
  </cols>
  <sheetData>
    <row r="1" spans="1:25" ht="18.75" x14ac:dyDescent="0.3">
      <c r="A1" s="318" t="s">
        <v>172</v>
      </c>
      <c r="B1" s="318"/>
      <c r="C1" s="318"/>
      <c r="D1" s="318"/>
    </row>
    <row r="3" spans="1:25" x14ac:dyDescent="0.25">
      <c r="A3" s="247" t="s">
        <v>173</v>
      </c>
      <c r="B3" s="247"/>
      <c r="C3" s="247"/>
      <c r="D3" s="247"/>
      <c r="E3" s="247"/>
      <c r="F3" s="247"/>
      <c r="G3" s="247"/>
      <c r="H3" s="247"/>
      <c r="I3" s="247"/>
      <c r="J3" s="247"/>
      <c r="K3" s="247"/>
      <c r="L3" s="247"/>
      <c r="M3" s="247"/>
      <c r="N3" s="247"/>
      <c r="O3" s="247"/>
      <c r="P3" s="247"/>
      <c r="Q3" s="247"/>
    </row>
    <row r="5" spans="1:25" x14ac:dyDescent="0.25">
      <c r="A5" s="247" t="s">
        <v>174</v>
      </c>
      <c r="B5" s="247"/>
      <c r="C5" s="247"/>
      <c r="D5" s="247"/>
      <c r="E5" s="247"/>
      <c r="F5" s="247"/>
      <c r="G5" s="247"/>
      <c r="H5" s="247"/>
      <c r="I5" s="247"/>
      <c r="J5" s="247"/>
      <c r="K5" s="247"/>
      <c r="L5" s="247"/>
      <c r="M5" s="247"/>
      <c r="N5" s="247"/>
      <c r="O5" s="247"/>
      <c r="P5" s="247"/>
      <c r="Q5" s="247"/>
      <c r="R5" s="247"/>
    </row>
    <row r="7" spans="1:25" ht="15.75" thickBot="1" x14ac:dyDescent="0.3"/>
    <row r="8" spans="1:25" ht="16.5" thickBot="1" x14ac:dyDescent="0.3">
      <c r="A8" s="313" t="s">
        <v>175</v>
      </c>
      <c r="B8" s="313"/>
      <c r="C8" s="314" t="s">
        <v>261</v>
      </c>
      <c r="D8" s="315"/>
      <c r="E8" s="315"/>
      <c r="F8" s="315"/>
      <c r="G8" s="315"/>
      <c r="H8" s="315"/>
      <c r="I8" s="315"/>
      <c r="J8" s="315"/>
      <c r="K8" s="315"/>
      <c r="L8" s="315"/>
      <c r="M8" s="315"/>
      <c r="N8" s="315"/>
      <c r="O8" s="315"/>
      <c r="P8" s="315"/>
      <c r="Q8" s="315"/>
      <c r="R8" s="315"/>
      <c r="S8" s="315"/>
      <c r="T8" s="315"/>
      <c r="U8" s="315"/>
      <c r="V8" s="315"/>
      <c r="W8" s="315"/>
      <c r="X8" s="315"/>
      <c r="Y8" s="316"/>
    </row>
    <row r="9" spans="1:25" ht="15.75" thickBot="1" x14ac:dyDescent="0.3"/>
    <row r="10" spans="1:25" x14ac:dyDescent="0.25">
      <c r="A10" s="255" t="s">
        <v>176</v>
      </c>
      <c r="B10" s="255"/>
      <c r="C10" s="255"/>
      <c r="D10" s="255"/>
      <c r="E10" s="255"/>
      <c r="F10" s="258" t="s">
        <v>263</v>
      </c>
      <c r="G10" s="259"/>
      <c r="H10" s="259"/>
      <c r="I10" s="259"/>
      <c r="J10" s="259"/>
      <c r="K10" s="259"/>
      <c r="L10" s="259"/>
      <c r="M10" s="259"/>
      <c r="N10" s="259"/>
      <c r="O10" s="259"/>
      <c r="P10" s="259"/>
      <c r="Q10" s="259"/>
      <c r="R10" s="259"/>
      <c r="S10" s="259"/>
      <c r="T10" s="259"/>
      <c r="U10" s="259"/>
      <c r="V10" s="259"/>
      <c r="W10" s="259"/>
      <c r="X10" s="259"/>
      <c r="Y10" s="260"/>
    </row>
    <row r="11" spans="1:25" x14ac:dyDescent="0.25">
      <c r="A11" s="182"/>
      <c r="B11" s="182"/>
      <c r="C11" s="182"/>
      <c r="D11" s="182"/>
      <c r="E11" s="182"/>
      <c r="F11" s="261"/>
      <c r="G11" s="262"/>
      <c r="H11" s="262"/>
      <c r="I11" s="262"/>
      <c r="J11" s="262"/>
      <c r="K11" s="262"/>
      <c r="L11" s="262"/>
      <c r="M11" s="262"/>
      <c r="N11" s="262"/>
      <c r="O11" s="262"/>
      <c r="P11" s="262"/>
      <c r="Q11" s="262"/>
      <c r="R11" s="262"/>
      <c r="S11" s="262"/>
      <c r="T11" s="262"/>
      <c r="U11" s="262"/>
      <c r="V11" s="262"/>
      <c r="W11" s="262"/>
      <c r="X11" s="262"/>
      <c r="Y11" s="263"/>
    </row>
    <row r="12" spans="1:25" ht="15.75" thickBot="1" x14ac:dyDescent="0.3">
      <c r="A12" s="182"/>
      <c r="B12" s="182"/>
      <c r="C12" s="182"/>
      <c r="D12" s="182"/>
      <c r="E12" s="182"/>
      <c r="F12" s="264"/>
      <c r="G12" s="265"/>
      <c r="H12" s="265"/>
      <c r="I12" s="265"/>
      <c r="J12" s="265"/>
      <c r="K12" s="265"/>
      <c r="L12" s="265"/>
      <c r="M12" s="265"/>
      <c r="N12" s="265"/>
      <c r="O12" s="265"/>
      <c r="P12" s="265"/>
      <c r="Q12" s="265"/>
      <c r="R12" s="265"/>
      <c r="S12" s="265"/>
      <c r="T12" s="265"/>
      <c r="U12" s="265"/>
      <c r="V12" s="265"/>
      <c r="W12" s="265"/>
      <c r="X12" s="265"/>
      <c r="Y12" s="266"/>
    </row>
    <row r="13" spans="1:25" ht="15.75" thickBot="1" x14ac:dyDescent="0.3"/>
    <row r="14" spans="1:25" x14ac:dyDescent="0.25">
      <c r="A14" s="255" t="s">
        <v>177</v>
      </c>
      <c r="B14" s="255"/>
      <c r="C14" s="255"/>
      <c r="D14" s="255"/>
      <c r="E14" s="255"/>
      <c r="F14" s="255"/>
      <c r="G14" s="255"/>
      <c r="H14" s="255"/>
      <c r="I14" s="304" t="s">
        <v>262</v>
      </c>
      <c r="J14" s="305"/>
      <c r="K14" s="305"/>
      <c r="L14" s="305"/>
      <c r="M14" s="305"/>
      <c r="N14" s="305"/>
      <c r="O14" s="305"/>
      <c r="P14" s="305"/>
      <c r="Q14" s="305"/>
      <c r="R14" s="305"/>
      <c r="S14" s="305"/>
      <c r="T14" s="305"/>
      <c r="U14" s="305"/>
      <c r="V14" s="305"/>
      <c r="W14" s="305"/>
      <c r="X14" s="305"/>
      <c r="Y14" s="306"/>
    </row>
    <row r="15" spans="1:25" x14ac:dyDescent="0.25">
      <c r="A15" s="182"/>
      <c r="B15" s="182"/>
      <c r="C15" s="182"/>
      <c r="D15" s="182"/>
      <c r="E15" s="182"/>
      <c r="F15" s="182"/>
      <c r="G15" s="182"/>
      <c r="H15" s="182"/>
      <c r="I15" s="307"/>
      <c r="J15" s="308"/>
      <c r="K15" s="308"/>
      <c r="L15" s="308"/>
      <c r="M15" s="308"/>
      <c r="N15" s="308"/>
      <c r="O15" s="308"/>
      <c r="P15" s="308"/>
      <c r="Q15" s="308"/>
      <c r="R15" s="308"/>
      <c r="S15" s="308"/>
      <c r="T15" s="308"/>
      <c r="U15" s="308"/>
      <c r="V15" s="308"/>
      <c r="W15" s="308"/>
      <c r="X15" s="308"/>
      <c r="Y15" s="309"/>
    </row>
    <row r="16" spans="1:25" ht="15.75" thickBot="1" x14ac:dyDescent="0.3">
      <c r="A16" s="182"/>
      <c r="B16" s="182"/>
      <c r="C16" s="182"/>
      <c r="D16" s="182"/>
      <c r="E16" s="182"/>
      <c r="F16" s="182"/>
      <c r="G16" s="182"/>
      <c r="H16" s="182"/>
      <c r="I16" s="310"/>
      <c r="J16" s="311"/>
      <c r="K16" s="311"/>
      <c r="L16" s="311"/>
      <c r="M16" s="311"/>
      <c r="N16" s="311"/>
      <c r="O16" s="311"/>
      <c r="P16" s="311"/>
      <c r="Q16" s="311"/>
      <c r="R16" s="311"/>
      <c r="S16" s="311"/>
      <c r="T16" s="311"/>
      <c r="U16" s="311"/>
      <c r="V16" s="311"/>
      <c r="W16" s="311"/>
      <c r="X16" s="311"/>
      <c r="Y16" s="312"/>
    </row>
    <row r="17" spans="1:25" ht="15.75" thickBot="1" x14ac:dyDescent="0.3"/>
    <row r="18" spans="1:25" ht="15.75" thickBot="1" x14ac:dyDescent="0.3">
      <c r="A18" s="255" t="s">
        <v>178</v>
      </c>
      <c r="B18" s="255"/>
      <c r="C18" s="255"/>
      <c r="D18" s="255"/>
      <c r="E18" s="255"/>
      <c r="F18" s="240" t="s">
        <v>264</v>
      </c>
      <c r="G18" s="241"/>
      <c r="H18" s="241"/>
      <c r="I18" s="241"/>
      <c r="J18" s="241"/>
      <c r="K18" s="241"/>
      <c r="L18" s="241"/>
      <c r="M18" s="241"/>
      <c r="N18" s="241"/>
      <c r="O18" s="241"/>
      <c r="P18" s="241"/>
      <c r="Q18" s="241"/>
      <c r="R18" s="241"/>
      <c r="S18" s="241"/>
      <c r="T18" s="241"/>
      <c r="U18" s="241"/>
      <c r="V18" s="241"/>
      <c r="W18" s="241"/>
      <c r="X18" s="241"/>
      <c r="Y18" s="242"/>
    </row>
    <row r="21" spans="1:25" ht="15.75" thickBot="1" x14ac:dyDescent="0.3"/>
    <row r="22" spans="1:25" ht="16.5" thickBot="1" x14ac:dyDescent="0.3">
      <c r="A22" s="313" t="s">
        <v>175</v>
      </c>
      <c r="B22" s="313"/>
      <c r="C22" s="314" t="s">
        <v>260</v>
      </c>
      <c r="D22" s="315"/>
      <c r="E22" s="315"/>
      <c r="F22" s="315"/>
      <c r="G22" s="315"/>
      <c r="H22" s="315"/>
      <c r="I22" s="315"/>
      <c r="J22" s="315"/>
      <c r="K22" s="315"/>
      <c r="L22" s="315"/>
      <c r="M22" s="315"/>
      <c r="N22" s="315"/>
      <c r="O22" s="315"/>
      <c r="P22" s="315"/>
      <c r="Q22" s="315"/>
      <c r="R22" s="315"/>
      <c r="S22" s="315"/>
      <c r="T22" s="315"/>
      <c r="U22" s="315"/>
      <c r="V22" s="315"/>
      <c r="W22" s="315"/>
      <c r="X22" s="315"/>
      <c r="Y22" s="316"/>
    </row>
    <row r="23" spans="1:25" ht="15.75" thickBot="1" x14ac:dyDescent="0.3"/>
    <row r="24" spans="1:25" x14ac:dyDescent="0.25">
      <c r="A24" s="255" t="s">
        <v>176</v>
      </c>
      <c r="B24" s="255"/>
      <c r="C24" s="255"/>
      <c r="D24" s="255"/>
      <c r="E24" s="255"/>
      <c r="F24" s="258" t="s">
        <v>265</v>
      </c>
      <c r="G24" s="259"/>
      <c r="H24" s="259"/>
      <c r="I24" s="259"/>
      <c r="J24" s="259"/>
      <c r="K24" s="259"/>
      <c r="L24" s="259"/>
      <c r="M24" s="259"/>
      <c r="N24" s="259"/>
      <c r="O24" s="259"/>
      <c r="P24" s="259"/>
      <c r="Q24" s="259"/>
      <c r="R24" s="259"/>
      <c r="S24" s="259"/>
      <c r="T24" s="259"/>
      <c r="U24" s="259"/>
      <c r="V24" s="259"/>
      <c r="W24" s="259"/>
      <c r="X24" s="259"/>
      <c r="Y24" s="260"/>
    </row>
    <row r="25" spans="1:25" x14ac:dyDescent="0.25">
      <c r="A25" s="182"/>
      <c r="B25" s="182"/>
      <c r="C25" s="182"/>
      <c r="D25" s="182"/>
      <c r="E25" s="182"/>
      <c r="F25" s="261"/>
      <c r="G25" s="262"/>
      <c r="H25" s="262"/>
      <c r="I25" s="262"/>
      <c r="J25" s="262"/>
      <c r="K25" s="262"/>
      <c r="L25" s="262"/>
      <c r="M25" s="262"/>
      <c r="N25" s="262"/>
      <c r="O25" s="262"/>
      <c r="P25" s="262"/>
      <c r="Q25" s="262"/>
      <c r="R25" s="262"/>
      <c r="S25" s="262"/>
      <c r="T25" s="262"/>
      <c r="U25" s="262"/>
      <c r="V25" s="262"/>
      <c r="W25" s="262"/>
      <c r="X25" s="262"/>
      <c r="Y25" s="263"/>
    </row>
    <row r="26" spans="1:25" ht="15.75" thickBot="1" x14ac:dyDescent="0.3">
      <c r="A26" s="182"/>
      <c r="B26" s="182"/>
      <c r="C26" s="182"/>
      <c r="D26" s="182"/>
      <c r="E26" s="182"/>
      <c r="F26" s="264"/>
      <c r="G26" s="265"/>
      <c r="H26" s="265"/>
      <c r="I26" s="265"/>
      <c r="J26" s="265"/>
      <c r="K26" s="265"/>
      <c r="L26" s="265"/>
      <c r="M26" s="265"/>
      <c r="N26" s="265"/>
      <c r="O26" s="265"/>
      <c r="P26" s="265"/>
      <c r="Q26" s="265"/>
      <c r="R26" s="265"/>
      <c r="S26" s="265"/>
      <c r="T26" s="265"/>
      <c r="U26" s="265"/>
      <c r="V26" s="265"/>
      <c r="W26" s="265"/>
      <c r="X26" s="265"/>
      <c r="Y26" s="266"/>
    </row>
    <row r="27" spans="1:25" ht="15.75" thickBot="1" x14ac:dyDescent="0.3"/>
    <row r="28" spans="1:25" x14ac:dyDescent="0.25">
      <c r="A28" s="255" t="s">
        <v>177</v>
      </c>
      <c r="B28" s="255"/>
      <c r="C28" s="255"/>
      <c r="D28" s="255"/>
      <c r="E28" s="255"/>
      <c r="F28" s="255"/>
      <c r="G28" s="255"/>
      <c r="H28" s="255"/>
      <c r="I28" s="304" t="s">
        <v>266</v>
      </c>
      <c r="J28" s="305"/>
      <c r="K28" s="305"/>
      <c r="L28" s="305"/>
      <c r="M28" s="305"/>
      <c r="N28" s="305"/>
      <c r="O28" s="305"/>
      <c r="P28" s="305"/>
      <c r="Q28" s="305"/>
      <c r="R28" s="305"/>
      <c r="S28" s="305"/>
      <c r="T28" s="305"/>
      <c r="U28" s="305"/>
      <c r="V28" s="305"/>
      <c r="W28" s="305"/>
      <c r="X28" s="305"/>
      <c r="Y28" s="306"/>
    </row>
    <row r="29" spans="1:25" x14ac:dyDescent="0.25">
      <c r="A29" s="182"/>
      <c r="B29" s="182"/>
      <c r="C29" s="182"/>
      <c r="D29" s="182"/>
      <c r="E29" s="182"/>
      <c r="F29" s="182"/>
      <c r="G29" s="182"/>
      <c r="H29" s="182"/>
      <c r="I29" s="307"/>
      <c r="J29" s="308"/>
      <c r="K29" s="308"/>
      <c r="L29" s="308"/>
      <c r="M29" s="308"/>
      <c r="N29" s="308"/>
      <c r="O29" s="308"/>
      <c r="P29" s="308"/>
      <c r="Q29" s="308"/>
      <c r="R29" s="308"/>
      <c r="S29" s="308"/>
      <c r="T29" s="308"/>
      <c r="U29" s="308"/>
      <c r="V29" s="308"/>
      <c r="W29" s="308"/>
      <c r="X29" s="308"/>
      <c r="Y29" s="309"/>
    </row>
    <row r="30" spans="1:25" ht="15.75" thickBot="1" x14ac:dyDescent="0.3">
      <c r="A30" s="182"/>
      <c r="B30" s="182"/>
      <c r="C30" s="182"/>
      <c r="D30" s="182"/>
      <c r="E30" s="182"/>
      <c r="F30" s="182"/>
      <c r="G30" s="182"/>
      <c r="H30" s="182"/>
      <c r="I30" s="310"/>
      <c r="J30" s="311"/>
      <c r="K30" s="311"/>
      <c r="L30" s="311"/>
      <c r="M30" s="311"/>
      <c r="N30" s="311"/>
      <c r="O30" s="311"/>
      <c r="P30" s="311"/>
      <c r="Q30" s="311"/>
      <c r="R30" s="311"/>
      <c r="S30" s="311"/>
      <c r="T30" s="311"/>
      <c r="U30" s="311"/>
      <c r="V30" s="311"/>
      <c r="W30" s="311"/>
      <c r="X30" s="311"/>
      <c r="Y30" s="312"/>
    </row>
    <row r="31" spans="1:25" ht="15.75" thickBot="1" x14ac:dyDescent="0.3"/>
    <row r="32" spans="1:25" ht="15.75" thickBot="1" x14ac:dyDescent="0.3">
      <c r="A32" s="255" t="s">
        <v>178</v>
      </c>
      <c r="B32" s="255"/>
      <c r="C32" s="255"/>
      <c r="D32" s="255"/>
      <c r="E32" s="255"/>
      <c r="F32" s="240" t="s">
        <v>267</v>
      </c>
      <c r="G32" s="241"/>
      <c r="H32" s="241"/>
      <c r="I32" s="241"/>
      <c r="J32" s="241"/>
      <c r="K32" s="241"/>
      <c r="L32" s="241"/>
      <c r="M32" s="241"/>
      <c r="N32" s="241"/>
      <c r="O32" s="241"/>
      <c r="P32" s="241"/>
      <c r="Q32" s="241"/>
      <c r="R32" s="241"/>
      <c r="S32" s="241"/>
      <c r="T32" s="241"/>
      <c r="U32" s="241"/>
      <c r="V32" s="241"/>
      <c r="W32" s="241"/>
      <c r="X32" s="241"/>
      <c r="Y32" s="242"/>
    </row>
    <row r="35" spans="1:25" ht="15.75" thickBot="1" x14ac:dyDescent="0.3"/>
    <row r="36" spans="1:25" ht="16.5" thickBot="1" x14ac:dyDescent="0.3">
      <c r="A36" s="313" t="s">
        <v>175</v>
      </c>
      <c r="B36" s="313"/>
      <c r="C36" s="314"/>
      <c r="D36" s="315"/>
      <c r="E36" s="315"/>
      <c r="F36" s="315"/>
      <c r="G36" s="315"/>
      <c r="H36" s="315"/>
      <c r="I36" s="315"/>
      <c r="J36" s="315"/>
      <c r="K36" s="315"/>
      <c r="L36" s="315"/>
      <c r="M36" s="315"/>
      <c r="N36" s="315"/>
      <c r="O36" s="315"/>
      <c r="P36" s="315"/>
      <c r="Q36" s="315"/>
      <c r="R36" s="315"/>
      <c r="S36" s="315"/>
      <c r="T36" s="315"/>
      <c r="U36" s="315"/>
      <c r="V36" s="315"/>
      <c r="W36" s="315"/>
      <c r="X36" s="315"/>
      <c r="Y36" s="316"/>
    </row>
    <row r="37" spans="1:25" ht="15.75" thickBot="1" x14ac:dyDescent="0.3"/>
    <row r="38" spans="1:25" x14ac:dyDescent="0.25">
      <c r="A38" s="255" t="s">
        <v>176</v>
      </c>
      <c r="B38" s="255"/>
      <c r="C38" s="255"/>
      <c r="D38" s="255"/>
      <c r="E38" s="255"/>
      <c r="F38" s="304"/>
      <c r="G38" s="305"/>
      <c r="H38" s="305"/>
      <c r="I38" s="305"/>
      <c r="J38" s="305"/>
      <c r="K38" s="305"/>
      <c r="L38" s="305"/>
      <c r="M38" s="305"/>
      <c r="N38" s="305"/>
      <c r="O38" s="305"/>
      <c r="P38" s="305"/>
      <c r="Q38" s="305"/>
      <c r="R38" s="305"/>
      <c r="S38" s="305"/>
      <c r="T38" s="305"/>
      <c r="U38" s="305"/>
      <c r="V38" s="305"/>
      <c r="W38" s="305"/>
      <c r="X38" s="305"/>
      <c r="Y38" s="306"/>
    </row>
    <row r="39" spans="1:25" x14ac:dyDescent="0.25">
      <c r="A39" s="182"/>
      <c r="B39" s="182"/>
      <c r="C39" s="182"/>
      <c r="D39" s="182"/>
      <c r="E39" s="182"/>
      <c r="F39" s="307"/>
      <c r="G39" s="308"/>
      <c r="H39" s="308"/>
      <c r="I39" s="308"/>
      <c r="J39" s="308"/>
      <c r="K39" s="308"/>
      <c r="L39" s="308"/>
      <c r="M39" s="308"/>
      <c r="N39" s="308"/>
      <c r="O39" s="308"/>
      <c r="P39" s="308"/>
      <c r="Q39" s="308"/>
      <c r="R39" s="308"/>
      <c r="S39" s="308"/>
      <c r="T39" s="308"/>
      <c r="U39" s="308"/>
      <c r="V39" s="308"/>
      <c r="W39" s="308"/>
      <c r="X39" s="308"/>
      <c r="Y39" s="309"/>
    </row>
    <row r="40" spans="1:25" ht="15.75" thickBot="1" x14ac:dyDescent="0.3">
      <c r="A40" s="182"/>
      <c r="B40" s="182"/>
      <c r="C40" s="182"/>
      <c r="D40" s="182"/>
      <c r="E40" s="182"/>
      <c r="F40" s="310"/>
      <c r="G40" s="311"/>
      <c r="H40" s="311"/>
      <c r="I40" s="311"/>
      <c r="J40" s="311"/>
      <c r="K40" s="311"/>
      <c r="L40" s="311"/>
      <c r="M40" s="311"/>
      <c r="N40" s="311"/>
      <c r="O40" s="311"/>
      <c r="P40" s="311"/>
      <c r="Q40" s="311"/>
      <c r="R40" s="311"/>
      <c r="S40" s="311"/>
      <c r="T40" s="311"/>
      <c r="U40" s="311"/>
      <c r="V40" s="311"/>
      <c r="W40" s="311"/>
      <c r="X40" s="311"/>
      <c r="Y40" s="312"/>
    </row>
    <row r="41" spans="1:25" ht="15.75" thickBot="1" x14ac:dyDescent="0.3"/>
    <row r="42" spans="1:25" x14ac:dyDescent="0.25">
      <c r="A42" s="255" t="s">
        <v>177</v>
      </c>
      <c r="B42" s="255"/>
      <c r="C42" s="255"/>
      <c r="D42" s="255"/>
      <c r="E42" s="255"/>
      <c r="F42" s="255"/>
      <c r="G42" s="255"/>
      <c r="H42" s="255"/>
      <c r="I42" s="304"/>
      <c r="J42" s="305"/>
      <c r="K42" s="305"/>
      <c r="L42" s="305"/>
      <c r="M42" s="305"/>
      <c r="N42" s="305"/>
      <c r="O42" s="305"/>
      <c r="P42" s="305"/>
      <c r="Q42" s="305"/>
      <c r="R42" s="305"/>
      <c r="S42" s="305"/>
      <c r="T42" s="305"/>
      <c r="U42" s="305"/>
      <c r="V42" s="305"/>
      <c r="W42" s="305"/>
      <c r="X42" s="305"/>
      <c r="Y42" s="306"/>
    </row>
    <row r="43" spans="1:25" x14ac:dyDescent="0.25">
      <c r="A43" s="182"/>
      <c r="B43" s="182"/>
      <c r="C43" s="182"/>
      <c r="D43" s="182"/>
      <c r="E43" s="182"/>
      <c r="F43" s="182"/>
      <c r="G43" s="182"/>
      <c r="H43" s="182"/>
      <c r="I43" s="307"/>
      <c r="J43" s="308"/>
      <c r="K43" s="308"/>
      <c r="L43" s="308"/>
      <c r="M43" s="308"/>
      <c r="N43" s="308"/>
      <c r="O43" s="308"/>
      <c r="P43" s="308"/>
      <c r="Q43" s="308"/>
      <c r="R43" s="308"/>
      <c r="S43" s="308"/>
      <c r="T43" s="308"/>
      <c r="U43" s="308"/>
      <c r="V43" s="308"/>
      <c r="W43" s="308"/>
      <c r="X43" s="308"/>
      <c r="Y43" s="309"/>
    </row>
    <row r="44" spans="1:25" ht="15.75" thickBot="1" x14ac:dyDescent="0.3">
      <c r="A44" s="182"/>
      <c r="B44" s="182"/>
      <c r="C44" s="182"/>
      <c r="D44" s="182"/>
      <c r="E44" s="182"/>
      <c r="F44" s="182"/>
      <c r="G44" s="182"/>
      <c r="H44" s="182"/>
      <c r="I44" s="310"/>
      <c r="J44" s="311"/>
      <c r="K44" s="311"/>
      <c r="L44" s="311"/>
      <c r="M44" s="311"/>
      <c r="N44" s="311"/>
      <c r="O44" s="311"/>
      <c r="P44" s="311"/>
      <c r="Q44" s="311"/>
      <c r="R44" s="311"/>
      <c r="S44" s="311"/>
      <c r="T44" s="311"/>
      <c r="U44" s="311"/>
      <c r="V44" s="311"/>
      <c r="W44" s="311"/>
      <c r="X44" s="311"/>
      <c r="Y44" s="312"/>
    </row>
    <row r="45" spans="1:25" ht="15.75" thickBot="1" x14ac:dyDescent="0.3"/>
    <row r="46" spans="1:25" ht="15.75" thickBot="1" x14ac:dyDescent="0.3">
      <c r="A46" s="255" t="s">
        <v>178</v>
      </c>
      <c r="B46" s="255"/>
      <c r="C46" s="255"/>
      <c r="D46" s="255"/>
      <c r="E46" s="255"/>
      <c r="F46" s="240"/>
      <c r="G46" s="241"/>
      <c r="H46" s="241"/>
      <c r="I46" s="241"/>
      <c r="J46" s="241"/>
      <c r="K46" s="241"/>
      <c r="L46" s="241"/>
      <c r="M46" s="241"/>
      <c r="N46" s="241"/>
      <c r="O46" s="241"/>
      <c r="P46" s="241"/>
      <c r="Q46" s="241"/>
      <c r="R46" s="241"/>
      <c r="S46" s="241"/>
      <c r="T46" s="241"/>
      <c r="U46" s="241"/>
      <c r="V46" s="241"/>
      <c r="W46" s="241"/>
      <c r="X46" s="241"/>
      <c r="Y46" s="242"/>
    </row>
    <row r="49" spans="1:25" ht="15.75" thickBot="1" x14ac:dyDescent="0.3"/>
    <row r="50" spans="1:25" ht="16.5" thickBot="1" x14ac:dyDescent="0.3">
      <c r="A50" s="313" t="s">
        <v>175</v>
      </c>
      <c r="B50" s="313"/>
      <c r="C50" s="314"/>
      <c r="D50" s="315"/>
      <c r="E50" s="315"/>
      <c r="F50" s="315"/>
      <c r="G50" s="315"/>
      <c r="H50" s="315"/>
      <c r="I50" s="315"/>
      <c r="J50" s="315"/>
      <c r="K50" s="315"/>
      <c r="L50" s="315"/>
      <c r="M50" s="315"/>
      <c r="N50" s="315"/>
      <c r="O50" s="315"/>
      <c r="P50" s="315"/>
      <c r="Q50" s="315"/>
      <c r="R50" s="315"/>
      <c r="S50" s="315"/>
      <c r="T50" s="315"/>
      <c r="U50" s="315"/>
      <c r="V50" s="315"/>
      <c r="W50" s="315"/>
      <c r="X50" s="315"/>
      <c r="Y50" s="316"/>
    </row>
    <row r="51" spans="1:25" ht="15.75" thickBot="1" x14ac:dyDescent="0.3"/>
    <row r="52" spans="1:25" x14ac:dyDescent="0.25">
      <c r="A52" s="255" t="s">
        <v>176</v>
      </c>
      <c r="B52" s="255"/>
      <c r="C52" s="255"/>
      <c r="D52" s="255"/>
      <c r="E52" s="255"/>
      <c r="F52" s="304"/>
      <c r="G52" s="305"/>
      <c r="H52" s="305"/>
      <c r="I52" s="305"/>
      <c r="J52" s="305"/>
      <c r="K52" s="305"/>
      <c r="L52" s="305"/>
      <c r="M52" s="305"/>
      <c r="N52" s="305"/>
      <c r="O52" s="305"/>
      <c r="P52" s="305"/>
      <c r="Q52" s="305"/>
      <c r="R52" s="305"/>
      <c r="S52" s="305"/>
      <c r="T52" s="305"/>
      <c r="U52" s="305"/>
      <c r="V52" s="305"/>
      <c r="W52" s="305"/>
      <c r="X52" s="305"/>
      <c r="Y52" s="306"/>
    </row>
    <row r="53" spans="1:25" x14ac:dyDescent="0.25">
      <c r="A53" s="182"/>
      <c r="B53" s="182"/>
      <c r="C53" s="182"/>
      <c r="D53" s="182"/>
      <c r="E53" s="182"/>
      <c r="F53" s="307"/>
      <c r="G53" s="308"/>
      <c r="H53" s="308"/>
      <c r="I53" s="308"/>
      <c r="J53" s="308"/>
      <c r="K53" s="308"/>
      <c r="L53" s="308"/>
      <c r="M53" s="308"/>
      <c r="N53" s="308"/>
      <c r="O53" s="308"/>
      <c r="P53" s="308"/>
      <c r="Q53" s="308"/>
      <c r="R53" s="308"/>
      <c r="S53" s="308"/>
      <c r="T53" s="308"/>
      <c r="U53" s="308"/>
      <c r="V53" s="308"/>
      <c r="W53" s="308"/>
      <c r="X53" s="308"/>
      <c r="Y53" s="309"/>
    </row>
    <row r="54" spans="1:25" ht="15.75" thickBot="1" x14ac:dyDescent="0.3">
      <c r="A54" s="182"/>
      <c r="B54" s="182"/>
      <c r="C54" s="182"/>
      <c r="D54" s="182"/>
      <c r="E54" s="182"/>
      <c r="F54" s="310"/>
      <c r="G54" s="311"/>
      <c r="H54" s="311"/>
      <c r="I54" s="311"/>
      <c r="J54" s="311"/>
      <c r="K54" s="311"/>
      <c r="L54" s="311"/>
      <c r="M54" s="311"/>
      <c r="N54" s="311"/>
      <c r="O54" s="311"/>
      <c r="P54" s="311"/>
      <c r="Q54" s="311"/>
      <c r="R54" s="311"/>
      <c r="S54" s="311"/>
      <c r="T54" s="311"/>
      <c r="U54" s="311"/>
      <c r="V54" s="311"/>
      <c r="W54" s="311"/>
      <c r="X54" s="311"/>
      <c r="Y54" s="312"/>
    </row>
    <row r="55" spans="1:25" ht="15.75" thickBot="1" x14ac:dyDescent="0.3"/>
    <row r="56" spans="1:25" x14ac:dyDescent="0.25">
      <c r="A56" s="255" t="s">
        <v>177</v>
      </c>
      <c r="B56" s="255"/>
      <c r="C56" s="255"/>
      <c r="D56" s="255"/>
      <c r="E56" s="255"/>
      <c r="F56" s="255"/>
      <c r="G56" s="255"/>
      <c r="H56" s="255"/>
      <c r="I56" s="304"/>
      <c r="J56" s="305"/>
      <c r="K56" s="305"/>
      <c r="L56" s="305"/>
      <c r="M56" s="305"/>
      <c r="N56" s="305"/>
      <c r="O56" s="305"/>
      <c r="P56" s="305"/>
      <c r="Q56" s="305"/>
      <c r="R56" s="305"/>
      <c r="S56" s="305"/>
      <c r="T56" s="305"/>
      <c r="U56" s="305"/>
      <c r="V56" s="305"/>
      <c r="W56" s="305"/>
      <c r="X56" s="305"/>
      <c r="Y56" s="306"/>
    </row>
    <row r="57" spans="1:25" x14ac:dyDescent="0.25">
      <c r="A57" s="182"/>
      <c r="B57" s="182"/>
      <c r="C57" s="182"/>
      <c r="D57" s="182"/>
      <c r="E57" s="182"/>
      <c r="F57" s="182"/>
      <c r="G57" s="182"/>
      <c r="H57" s="182"/>
      <c r="I57" s="307"/>
      <c r="J57" s="308"/>
      <c r="K57" s="308"/>
      <c r="L57" s="308"/>
      <c r="M57" s="308"/>
      <c r="N57" s="308"/>
      <c r="O57" s="308"/>
      <c r="P57" s="308"/>
      <c r="Q57" s="308"/>
      <c r="R57" s="308"/>
      <c r="S57" s="308"/>
      <c r="T57" s="308"/>
      <c r="U57" s="308"/>
      <c r="V57" s="308"/>
      <c r="W57" s="308"/>
      <c r="X57" s="308"/>
      <c r="Y57" s="309"/>
    </row>
    <row r="58" spans="1:25" ht="15.75" thickBot="1" x14ac:dyDescent="0.3">
      <c r="A58" s="182"/>
      <c r="B58" s="182"/>
      <c r="C58" s="182"/>
      <c r="D58" s="182"/>
      <c r="E58" s="182"/>
      <c r="F58" s="182"/>
      <c r="G58" s="182"/>
      <c r="H58" s="182"/>
      <c r="I58" s="310"/>
      <c r="J58" s="311"/>
      <c r="K58" s="311"/>
      <c r="L58" s="311"/>
      <c r="M58" s="311"/>
      <c r="N58" s="311"/>
      <c r="O58" s="311"/>
      <c r="P58" s="311"/>
      <c r="Q58" s="311"/>
      <c r="R58" s="311"/>
      <c r="S58" s="311"/>
      <c r="T58" s="311"/>
      <c r="U58" s="311"/>
      <c r="V58" s="311"/>
      <c r="W58" s="311"/>
      <c r="X58" s="311"/>
      <c r="Y58" s="312"/>
    </row>
    <row r="59" spans="1:25" ht="15.75" thickBot="1" x14ac:dyDescent="0.3"/>
    <row r="60" spans="1:25" ht="15.75" thickBot="1" x14ac:dyDescent="0.3">
      <c r="A60" s="255" t="s">
        <v>178</v>
      </c>
      <c r="B60" s="255"/>
      <c r="C60" s="255"/>
      <c r="D60" s="255"/>
      <c r="E60" s="255"/>
      <c r="F60" s="240"/>
      <c r="G60" s="241"/>
      <c r="H60" s="241"/>
      <c r="I60" s="241"/>
      <c r="J60" s="241"/>
      <c r="K60" s="241"/>
      <c r="L60" s="241"/>
      <c r="M60" s="241"/>
      <c r="N60" s="241"/>
      <c r="O60" s="241"/>
      <c r="P60" s="241"/>
      <c r="Q60" s="241"/>
      <c r="R60" s="241"/>
      <c r="S60" s="241"/>
      <c r="T60" s="241"/>
      <c r="U60" s="241"/>
      <c r="V60" s="241"/>
      <c r="W60" s="241"/>
      <c r="X60" s="241"/>
      <c r="Y60" s="242"/>
    </row>
    <row r="63" spans="1:25" ht="15.75" thickBot="1" x14ac:dyDescent="0.3"/>
    <row r="64" spans="1:25" ht="16.5" thickBot="1" x14ac:dyDescent="0.3">
      <c r="A64" s="313" t="s">
        <v>175</v>
      </c>
      <c r="B64" s="313"/>
      <c r="C64" s="314"/>
      <c r="D64" s="315"/>
      <c r="E64" s="315"/>
      <c r="F64" s="315"/>
      <c r="G64" s="315"/>
      <c r="H64" s="315"/>
      <c r="I64" s="315"/>
      <c r="J64" s="315"/>
      <c r="K64" s="315"/>
      <c r="L64" s="315"/>
      <c r="M64" s="315"/>
      <c r="N64" s="315"/>
      <c r="O64" s="315"/>
      <c r="P64" s="315"/>
      <c r="Q64" s="315"/>
      <c r="R64" s="315"/>
      <c r="S64" s="315"/>
      <c r="T64" s="315"/>
      <c r="U64" s="315"/>
      <c r="V64" s="315"/>
      <c r="W64" s="315"/>
      <c r="X64" s="315"/>
      <c r="Y64" s="316"/>
    </row>
    <row r="65" spans="1:25" ht="15.75" thickBot="1" x14ac:dyDescent="0.3"/>
    <row r="66" spans="1:25" x14ac:dyDescent="0.25">
      <c r="A66" s="255" t="s">
        <v>176</v>
      </c>
      <c r="B66" s="255"/>
      <c r="C66" s="255"/>
      <c r="D66" s="255"/>
      <c r="E66" s="255"/>
      <c r="F66" s="304"/>
      <c r="G66" s="305"/>
      <c r="H66" s="305"/>
      <c r="I66" s="305"/>
      <c r="J66" s="305"/>
      <c r="K66" s="305"/>
      <c r="L66" s="305"/>
      <c r="M66" s="305"/>
      <c r="N66" s="305"/>
      <c r="O66" s="305"/>
      <c r="P66" s="305"/>
      <c r="Q66" s="305"/>
      <c r="R66" s="305"/>
      <c r="S66" s="305"/>
      <c r="T66" s="305"/>
      <c r="U66" s="305"/>
      <c r="V66" s="305"/>
      <c r="W66" s="305"/>
      <c r="X66" s="305"/>
      <c r="Y66" s="306"/>
    </row>
    <row r="67" spans="1:25" x14ac:dyDescent="0.25">
      <c r="A67" s="182"/>
      <c r="B67" s="182"/>
      <c r="C67" s="182"/>
      <c r="D67" s="182"/>
      <c r="E67" s="182"/>
      <c r="F67" s="307"/>
      <c r="G67" s="308"/>
      <c r="H67" s="308"/>
      <c r="I67" s="308"/>
      <c r="J67" s="308"/>
      <c r="K67" s="308"/>
      <c r="L67" s="308"/>
      <c r="M67" s="308"/>
      <c r="N67" s="308"/>
      <c r="O67" s="308"/>
      <c r="P67" s="308"/>
      <c r="Q67" s="308"/>
      <c r="R67" s="308"/>
      <c r="S67" s="308"/>
      <c r="T67" s="308"/>
      <c r="U67" s="308"/>
      <c r="V67" s="308"/>
      <c r="W67" s="308"/>
      <c r="X67" s="308"/>
      <c r="Y67" s="309"/>
    </row>
    <row r="68" spans="1:25" ht="15.75" thickBot="1" x14ac:dyDescent="0.3">
      <c r="A68" s="182"/>
      <c r="B68" s="182"/>
      <c r="C68" s="182"/>
      <c r="D68" s="182"/>
      <c r="E68" s="182"/>
      <c r="F68" s="310"/>
      <c r="G68" s="311"/>
      <c r="H68" s="311"/>
      <c r="I68" s="311"/>
      <c r="J68" s="311"/>
      <c r="K68" s="311"/>
      <c r="L68" s="311"/>
      <c r="M68" s="311"/>
      <c r="N68" s="311"/>
      <c r="O68" s="311"/>
      <c r="P68" s="311"/>
      <c r="Q68" s="311"/>
      <c r="R68" s="311"/>
      <c r="S68" s="311"/>
      <c r="T68" s="311"/>
      <c r="U68" s="311"/>
      <c r="V68" s="311"/>
      <c r="W68" s="311"/>
      <c r="X68" s="311"/>
      <c r="Y68" s="312"/>
    </row>
    <row r="69" spans="1:25" ht="15.75" thickBot="1" x14ac:dyDescent="0.3"/>
    <row r="70" spans="1:25" x14ac:dyDescent="0.25">
      <c r="A70" s="255" t="s">
        <v>177</v>
      </c>
      <c r="B70" s="255"/>
      <c r="C70" s="255"/>
      <c r="D70" s="255"/>
      <c r="E70" s="255"/>
      <c r="F70" s="255"/>
      <c r="G70" s="255"/>
      <c r="H70" s="255"/>
      <c r="I70" s="304"/>
      <c r="J70" s="305"/>
      <c r="K70" s="305"/>
      <c r="L70" s="305"/>
      <c r="M70" s="305"/>
      <c r="N70" s="305"/>
      <c r="O70" s="305"/>
      <c r="P70" s="305"/>
      <c r="Q70" s="305"/>
      <c r="R70" s="305"/>
      <c r="S70" s="305"/>
      <c r="T70" s="305"/>
      <c r="U70" s="305"/>
      <c r="V70" s="305"/>
      <c r="W70" s="305"/>
      <c r="X70" s="305"/>
      <c r="Y70" s="306"/>
    </row>
    <row r="71" spans="1:25" x14ac:dyDescent="0.25">
      <c r="A71" s="182"/>
      <c r="B71" s="182"/>
      <c r="C71" s="182"/>
      <c r="D71" s="182"/>
      <c r="E71" s="182"/>
      <c r="F71" s="182"/>
      <c r="G71" s="182"/>
      <c r="H71" s="182"/>
      <c r="I71" s="307"/>
      <c r="J71" s="308"/>
      <c r="K71" s="308"/>
      <c r="L71" s="308"/>
      <c r="M71" s="308"/>
      <c r="N71" s="308"/>
      <c r="O71" s="308"/>
      <c r="P71" s="308"/>
      <c r="Q71" s="308"/>
      <c r="R71" s="308"/>
      <c r="S71" s="308"/>
      <c r="T71" s="308"/>
      <c r="U71" s="308"/>
      <c r="V71" s="308"/>
      <c r="W71" s="308"/>
      <c r="X71" s="308"/>
      <c r="Y71" s="309"/>
    </row>
    <row r="72" spans="1:25" ht="15.75" thickBot="1" x14ac:dyDescent="0.3">
      <c r="A72" s="182"/>
      <c r="B72" s="182"/>
      <c r="C72" s="182"/>
      <c r="D72" s="182"/>
      <c r="E72" s="182"/>
      <c r="F72" s="182"/>
      <c r="G72" s="182"/>
      <c r="H72" s="182"/>
      <c r="I72" s="310"/>
      <c r="J72" s="311"/>
      <c r="K72" s="311"/>
      <c r="L72" s="311"/>
      <c r="M72" s="311"/>
      <c r="N72" s="311"/>
      <c r="O72" s="311"/>
      <c r="P72" s="311"/>
      <c r="Q72" s="311"/>
      <c r="R72" s="311"/>
      <c r="S72" s="311"/>
      <c r="T72" s="311"/>
      <c r="U72" s="311"/>
      <c r="V72" s="311"/>
      <c r="W72" s="311"/>
      <c r="X72" s="311"/>
      <c r="Y72" s="312"/>
    </row>
    <row r="73" spans="1:25" ht="15.75" thickBot="1" x14ac:dyDescent="0.3"/>
    <row r="74" spans="1:25" ht="15.75" thickBot="1" x14ac:dyDescent="0.3">
      <c r="A74" s="255" t="s">
        <v>178</v>
      </c>
      <c r="B74" s="255"/>
      <c r="C74" s="255"/>
      <c r="D74" s="255"/>
      <c r="E74" s="255"/>
      <c r="F74" s="240"/>
      <c r="G74" s="241"/>
      <c r="H74" s="241"/>
      <c r="I74" s="241"/>
      <c r="J74" s="241"/>
      <c r="K74" s="241"/>
      <c r="L74" s="241"/>
      <c r="M74" s="241"/>
      <c r="N74" s="241"/>
      <c r="O74" s="241"/>
      <c r="P74" s="241"/>
      <c r="Q74" s="241"/>
      <c r="R74" s="241"/>
      <c r="S74" s="241"/>
      <c r="T74" s="241"/>
      <c r="U74" s="241"/>
      <c r="V74" s="241"/>
      <c r="W74" s="241"/>
      <c r="X74" s="241"/>
      <c r="Y74" s="242"/>
    </row>
    <row r="77" spans="1:25" ht="15.75" thickBot="1" x14ac:dyDescent="0.3"/>
    <row r="78" spans="1:25" ht="16.5" thickBot="1" x14ac:dyDescent="0.3">
      <c r="A78" s="313" t="s">
        <v>175</v>
      </c>
      <c r="B78" s="313"/>
      <c r="C78" s="314"/>
      <c r="D78" s="315"/>
      <c r="E78" s="315"/>
      <c r="F78" s="315"/>
      <c r="G78" s="315"/>
      <c r="H78" s="315"/>
      <c r="I78" s="315"/>
      <c r="J78" s="315"/>
      <c r="K78" s="315"/>
      <c r="L78" s="315"/>
      <c r="M78" s="315"/>
      <c r="N78" s="315"/>
      <c r="O78" s="315"/>
      <c r="P78" s="315"/>
      <c r="Q78" s="315"/>
      <c r="R78" s="315"/>
      <c r="S78" s="315"/>
      <c r="T78" s="315"/>
      <c r="U78" s="315"/>
      <c r="V78" s="315"/>
      <c r="W78" s="315"/>
      <c r="X78" s="315"/>
      <c r="Y78" s="316"/>
    </row>
    <row r="79" spans="1:25" ht="15.75" thickBot="1" x14ac:dyDescent="0.3"/>
    <row r="80" spans="1:25" x14ac:dyDescent="0.25">
      <c r="A80" s="255" t="s">
        <v>176</v>
      </c>
      <c r="B80" s="255"/>
      <c r="C80" s="255"/>
      <c r="D80" s="255"/>
      <c r="E80" s="255"/>
      <c r="F80" s="304"/>
      <c r="G80" s="305"/>
      <c r="H80" s="305"/>
      <c r="I80" s="305"/>
      <c r="J80" s="305"/>
      <c r="K80" s="305"/>
      <c r="L80" s="305"/>
      <c r="M80" s="305"/>
      <c r="N80" s="305"/>
      <c r="O80" s="305"/>
      <c r="P80" s="305"/>
      <c r="Q80" s="305"/>
      <c r="R80" s="305"/>
      <c r="S80" s="305"/>
      <c r="T80" s="305"/>
      <c r="U80" s="305"/>
      <c r="V80" s="305"/>
      <c r="W80" s="305"/>
      <c r="X80" s="305"/>
      <c r="Y80" s="306"/>
    </row>
    <row r="81" spans="1:25" x14ac:dyDescent="0.25">
      <c r="A81" s="182"/>
      <c r="B81" s="182"/>
      <c r="C81" s="182"/>
      <c r="D81" s="182"/>
      <c r="E81" s="182"/>
      <c r="F81" s="307"/>
      <c r="G81" s="308"/>
      <c r="H81" s="308"/>
      <c r="I81" s="308"/>
      <c r="J81" s="308"/>
      <c r="K81" s="308"/>
      <c r="L81" s="308"/>
      <c r="M81" s="308"/>
      <c r="N81" s="308"/>
      <c r="O81" s="308"/>
      <c r="P81" s="308"/>
      <c r="Q81" s="308"/>
      <c r="R81" s="308"/>
      <c r="S81" s="308"/>
      <c r="T81" s="308"/>
      <c r="U81" s="308"/>
      <c r="V81" s="308"/>
      <c r="W81" s="308"/>
      <c r="X81" s="308"/>
      <c r="Y81" s="309"/>
    </row>
    <row r="82" spans="1:25" ht="15.75" thickBot="1" x14ac:dyDescent="0.3">
      <c r="A82" s="182"/>
      <c r="B82" s="182"/>
      <c r="C82" s="182"/>
      <c r="D82" s="182"/>
      <c r="E82" s="182"/>
      <c r="F82" s="310"/>
      <c r="G82" s="311"/>
      <c r="H82" s="311"/>
      <c r="I82" s="311"/>
      <c r="J82" s="311"/>
      <c r="K82" s="311"/>
      <c r="L82" s="311"/>
      <c r="M82" s="311"/>
      <c r="N82" s="311"/>
      <c r="O82" s="311"/>
      <c r="P82" s="311"/>
      <c r="Q82" s="311"/>
      <c r="R82" s="311"/>
      <c r="S82" s="311"/>
      <c r="T82" s="311"/>
      <c r="U82" s="311"/>
      <c r="V82" s="311"/>
      <c r="W82" s="311"/>
      <c r="X82" s="311"/>
      <c r="Y82" s="312"/>
    </row>
    <row r="83" spans="1:25" ht="15.75" thickBot="1" x14ac:dyDescent="0.3"/>
    <row r="84" spans="1:25" x14ac:dyDescent="0.25">
      <c r="A84" s="255" t="s">
        <v>177</v>
      </c>
      <c r="B84" s="255"/>
      <c r="C84" s="255"/>
      <c r="D84" s="255"/>
      <c r="E84" s="255"/>
      <c r="F84" s="255"/>
      <c r="G84" s="255"/>
      <c r="H84" s="255"/>
      <c r="I84" s="304"/>
      <c r="J84" s="305"/>
      <c r="K84" s="305"/>
      <c r="L84" s="305"/>
      <c r="M84" s="305"/>
      <c r="N84" s="305"/>
      <c r="O84" s="305"/>
      <c r="P84" s="305"/>
      <c r="Q84" s="305"/>
      <c r="R84" s="305"/>
      <c r="S84" s="305"/>
      <c r="T84" s="305"/>
      <c r="U84" s="305"/>
      <c r="V84" s="305"/>
      <c r="W84" s="305"/>
      <c r="X84" s="305"/>
      <c r="Y84" s="306"/>
    </row>
    <row r="85" spans="1:25" x14ac:dyDescent="0.25">
      <c r="A85" s="182"/>
      <c r="B85" s="182"/>
      <c r="C85" s="182"/>
      <c r="D85" s="182"/>
      <c r="E85" s="182"/>
      <c r="F85" s="182"/>
      <c r="G85" s="182"/>
      <c r="H85" s="182"/>
      <c r="I85" s="307"/>
      <c r="J85" s="308"/>
      <c r="K85" s="308"/>
      <c r="L85" s="308"/>
      <c r="M85" s="308"/>
      <c r="N85" s="308"/>
      <c r="O85" s="308"/>
      <c r="P85" s="308"/>
      <c r="Q85" s="308"/>
      <c r="R85" s="308"/>
      <c r="S85" s="308"/>
      <c r="T85" s="308"/>
      <c r="U85" s="308"/>
      <c r="V85" s="308"/>
      <c r="W85" s="308"/>
      <c r="X85" s="308"/>
      <c r="Y85" s="309"/>
    </row>
    <row r="86" spans="1:25" ht="15.75" thickBot="1" x14ac:dyDescent="0.3">
      <c r="A86" s="182"/>
      <c r="B86" s="182"/>
      <c r="C86" s="182"/>
      <c r="D86" s="182"/>
      <c r="E86" s="182"/>
      <c r="F86" s="182"/>
      <c r="G86" s="182"/>
      <c r="H86" s="182"/>
      <c r="I86" s="310"/>
      <c r="J86" s="311"/>
      <c r="K86" s="311"/>
      <c r="L86" s="311"/>
      <c r="M86" s="311"/>
      <c r="N86" s="311"/>
      <c r="O86" s="311"/>
      <c r="P86" s="311"/>
      <c r="Q86" s="311"/>
      <c r="R86" s="311"/>
      <c r="S86" s="311"/>
      <c r="T86" s="311"/>
      <c r="U86" s="311"/>
      <c r="V86" s="311"/>
      <c r="W86" s="311"/>
      <c r="X86" s="311"/>
      <c r="Y86" s="312"/>
    </row>
    <row r="87" spans="1:25" ht="15.75" thickBot="1" x14ac:dyDescent="0.3"/>
    <row r="88" spans="1:25" ht="15.75" thickBot="1" x14ac:dyDescent="0.3">
      <c r="A88" s="255" t="s">
        <v>178</v>
      </c>
      <c r="B88" s="255"/>
      <c r="C88" s="255"/>
      <c r="D88" s="255"/>
      <c r="E88" s="255"/>
      <c r="F88" s="240"/>
      <c r="G88" s="241"/>
      <c r="H88" s="241"/>
      <c r="I88" s="241"/>
      <c r="J88" s="241"/>
      <c r="K88" s="241"/>
      <c r="L88" s="241"/>
      <c r="M88" s="241"/>
      <c r="N88" s="241"/>
      <c r="O88" s="241"/>
      <c r="P88" s="241"/>
      <c r="Q88" s="241"/>
      <c r="R88" s="241"/>
      <c r="S88" s="241"/>
      <c r="T88" s="241"/>
      <c r="U88" s="241"/>
      <c r="V88" s="241"/>
      <c r="W88" s="241"/>
      <c r="X88" s="241"/>
      <c r="Y88" s="242"/>
    </row>
    <row r="91" spans="1:25" ht="15.75" thickBot="1" x14ac:dyDescent="0.3"/>
    <row r="92" spans="1:25" ht="16.5" thickBot="1" x14ac:dyDescent="0.3">
      <c r="A92" s="313" t="s">
        <v>175</v>
      </c>
      <c r="B92" s="313"/>
      <c r="C92" s="314"/>
      <c r="D92" s="315"/>
      <c r="E92" s="315"/>
      <c r="F92" s="315"/>
      <c r="G92" s="315"/>
      <c r="H92" s="315"/>
      <c r="I92" s="315"/>
      <c r="J92" s="315"/>
      <c r="K92" s="315"/>
      <c r="L92" s="315"/>
      <c r="M92" s="315"/>
      <c r="N92" s="315"/>
      <c r="O92" s="315"/>
      <c r="P92" s="315"/>
      <c r="Q92" s="315"/>
      <c r="R92" s="315"/>
      <c r="S92" s="315"/>
      <c r="T92" s="315"/>
      <c r="U92" s="315"/>
      <c r="V92" s="315"/>
      <c r="W92" s="315"/>
      <c r="X92" s="315"/>
      <c r="Y92" s="316"/>
    </row>
    <row r="93" spans="1:25" ht="15.75" thickBot="1" x14ac:dyDescent="0.3"/>
    <row r="94" spans="1:25" x14ac:dyDescent="0.25">
      <c r="A94" s="255" t="s">
        <v>176</v>
      </c>
      <c r="B94" s="255"/>
      <c r="C94" s="255"/>
      <c r="D94" s="255"/>
      <c r="E94" s="255"/>
      <c r="F94" s="304"/>
      <c r="G94" s="305"/>
      <c r="H94" s="305"/>
      <c r="I94" s="305"/>
      <c r="J94" s="305"/>
      <c r="K94" s="305"/>
      <c r="L94" s="305"/>
      <c r="M94" s="305"/>
      <c r="N94" s="305"/>
      <c r="O94" s="305"/>
      <c r="P94" s="305"/>
      <c r="Q94" s="305"/>
      <c r="R94" s="305"/>
      <c r="S94" s="305"/>
      <c r="T94" s="305"/>
      <c r="U94" s="305"/>
      <c r="V94" s="305"/>
      <c r="W94" s="305"/>
      <c r="X94" s="305"/>
      <c r="Y94" s="306"/>
    </row>
    <row r="95" spans="1:25" x14ac:dyDescent="0.25">
      <c r="A95" s="182"/>
      <c r="B95" s="182"/>
      <c r="C95" s="182"/>
      <c r="D95" s="182"/>
      <c r="E95" s="182"/>
      <c r="F95" s="307"/>
      <c r="G95" s="308"/>
      <c r="H95" s="308"/>
      <c r="I95" s="308"/>
      <c r="J95" s="308"/>
      <c r="K95" s="308"/>
      <c r="L95" s="308"/>
      <c r="M95" s="308"/>
      <c r="N95" s="308"/>
      <c r="O95" s="308"/>
      <c r="P95" s="308"/>
      <c r="Q95" s="308"/>
      <c r="R95" s="308"/>
      <c r="S95" s="308"/>
      <c r="T95" s="308"/>
      <c r="U95" s="308"/>
      <c r="V95" s="308"/>
      <c r="W95" s="308"/>
      <c r="X95" s="308"/>
      <c r="Y95" s="309"/>
    </row>
    <row r="96" spans="1:25" ht="15.75" thickBot="1" x14ac:dyDescent="0.3">
      <c r="A96" s="182"/>
      <c r="B96" s="182"/>
      <c r="C96" s="182"/>
      <c r="D96" s="182"/>
      <c r="E96" s="182"/>
      <c r="F96" s="310"/>
      <c r="G96" s="311"/>
      <c r="H96" s="311"/>
      <c r="I96" s="311"/>
      <c r="J96" s="311"/>
      <c r="K96" s="311"/>
      <c r="L96" s="311"/>
      <c r="M96" s="311"/>
      <c r="N96" s="311"/>
      <c r="O96" s="311"/>
      <c r="P96" s="311"/>
      <c r="Q96" s="311"/>
      <c r="R96" s="311"/>
      <c r="S96" s="311"/>
      <c r="T96" s="311"/>
      <c r="U96" s="311"/>
      <c r="V96" s="311"/>
      <c r="W96" s="311"/>
      <c r="X96" s="311"/>
      <c r="Y96" s="312"/>
    </row>
    <row r="97" spans="1:25" ht="15.75" thickBot="1" x14ac:dyDescent="0.3"/>
    <row r="98" spans="1:25" x14ac:dyDescent="0.25">
      <c r="A98" s="255" t="s">
        <v>177</v>
      </c>
      <c r="B98" s="255"/>
      <c r="C98" s="255"/>
      <c r="D98" s="255"/>
      <c r="E98" s="255"/>
      <c r="F98" s="255"/>
      <c r="G98" s="255"/>
      <c r="H98" s="255"/>
      <c r="I98" s="304"/>
      <c r="J98" s="305"/>
      <c r="K98" s="305"/>
      <c r="L98" s="305"/>
      <c r="M98" s="305"/>
      <c r="N98" s="305"/>
      <c r="O98" s="305"/>
      <c r="P98" s="305"/>
      <c r="Q98" s="305"/>
      <c r="R98" s="305"/>
      <c r="S98" s="305"/>
      <c r="T98" s="305"/>
      <c r="U98" s="305"/>
      <c r="V98" s="305"/>
      <c r="W98" s="305"/>
      <c r="X98" s="305"/>
      <c r="Y98" s="306"/>
    </row>
    <row r="99" spans="1:25" x14ac:dyDescent="0.25">
      <c r="A99" s="182"/>
      <c r="B99" s="182"/>
      <c r="C99" s="182"/>
      <c r="D99" s="182"/>
      <c r="E99" s="182"/>
      <c r="F99" s="182"/>
      <c r="G99" s="182"/>
      <c r="H99" s="182"/>
      <c r="I99" s="307"/>
      <c r="J99" s="308"/>
      <c r="K99" s="308"/>
      <c r="L99" s="308"/>
      <c r="M99" s="308"/>
      <c r="N99" s="308"/>
      <c r="O99" s="308"/>
      <c r="P99" s="308"/>
      <c r="Q99" s="308"/>
      <c r="R99" s="308"/>
      <c r="S99" s="308"/>
      <c r="T99" s="308"/>
      <c r="U99" s="308"/>
      <c r="V99" s="308"/>
      <c r="W99" s="308"/>
      <c r="X99" s="308"/>
      <c r="Y99" s="309"/>
    </row>
    <row r="100" spans="1:25" ht="15.75" thickBot="1" x14ac:dyDescent="0.3">
      <c r="A100" s="182"/>
      <c r="B100" s="182"/>
      <c r="C100" s="182"/>
      <c r="D100" s="182"/>
      <c r="E100" s="182"/>
      <c r="F100" s="182"/>
      <c r="G100" s="182"/>
      <c r="H100" s="182"/>
      <c r="I100" s="310"/>
      <c r="J100" s="311"/>
      <c r="K100" s="311"/>
      <c r="L100" s="311"/>
      <c r="M100" s="311"/>
      <c r="N100" s="311"/>
      <c r="O100" s="311"/>
      <c r="P100" s="311"/>
      <c r="Q100" s="311"/>
      <c r="R100" s="311"/>
      <c r="S100" s="311"/>
      <c r="T100" s="311"/>
      <c r="U100" s="311"/>
      <c r="V100" s="311"/>
      <c r="W100" s="311"/>
      <c r="X100" s="311"/>
      <c r="Y100" s="312"/>
    </row>
    <row r="101" spans="1:25" ht="15.75" thickBot="1" x14ac:dyDescent="0.3"/>
    <row r="102" spans="1:25" ht="15.75" thickBot="1" x14ac:dyDescent="0.3">
      <c r="A102" s="255" t="s">
        <v>178</v>
      </c>
      <c r="B102" s="255"/>
      <c r="C102" s="255"/>
      <c r="D102" s="255"/>
      <c r="E102" s="255"/>
      <c r="F102" s="240"/>
      <c r="G102" s="241"/>
      <c r="H102" s="241"/>
      <c r="I102" s="241"/>
      <c r="J102" s="241"/>
      <c r="K102" s="241"/>
      <c r="L102" s="241"/>
      <c r="M102" s="241"/>
      <c r="N102" s="241"/>
      <c r="O102" s="241"/>
      <c r="P102" s="241"/>
      <c r="Q102" s="241"/>
      <c r="R102" s="241"/>
      <c r="S102" s="241"/>
      <c r="T102" s="241"/>
      <c r="U102" s="241"/>
      <c r="V102" s="241"/>
      <c r="W102" s="241"/>
      <c r="X102" s="241"/>
      <c r="Y102" s="242"/>
    </row>
    <row r="105" spans="1:25" ht="15.75" thickBot="1" x14ac:dyDescent="0.3"/>
    <row r="106" spans="1:25" ht="16.5" thickBot="1" x14ac:dyDescent="0.3">
      <c r="A106" s="313" t="s">
        <v>175</v>
      </c>
      <c r="B106" s="313"/>
      <c r="C106" s="314"/>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6"/>
    </row>
    <row r="107" spans="1:25" ht="15.75" thickBot="1" x14ac:dyDescent="0.3"/>
    <row r="108" spans="1:25" x14ac:dyDescent="0.25">
      <c r="A108" s="255" t="s">
        <v>176</v>
      </c>
      <c r="B108" s="255"/>
      <c r="C108" s="255"/>
      <c r="D108" s="255"/>
      <c r="E108" s="255"/>
      <c r="F108" s="304"/>
      <c r="G108" s="305"/>
      <c r="H108" s="305"/>
      <c r="I108" s="305"/>
      <c r="J108" s="305"/>
      <c r="K108" s="305"/>
      <c r="L108" s="305"/>
      <c r="M108" s="305"/>
      <c r="N108" s="305"/>
      <c r="O108" s="305"/>
      <c r="P108" s="305"/>
      <c r="Q108" s="305"/>
      <c r="R108" s="305"/>
      <c r="S108" s="305"/>
      <c r="T108" s="305"/>
      <c r="U108" s="305"/>
      <c r="V108" s="305"/>
      <c r="W108" s="305"/>
      <c r="X108" s="305"/>
      <c r="Y108" s="306"/>
    </row>
    <row r="109" spans="1:25" x14ac:dyDescent="0.25">
      <c r="A109" s="182"/>
      <c r="B109" s="182"/>
      <c r="C109" s="182"/>
      <c r="D109" s="182"/>
      <c r="E109" s="182"/>
      <c r="F109" s="307"/>
      <c r="G109" s="308"/>
      <c r="H109" s="308"/>
      <c r="I109" s="308"/>
      <c r="J109" s="308"/>
      <c r="K109" s="308"/>
      <c r="L109" s="308"/>
      <c r="M109" s="308"/>
      <c r="N109" s="308"/>
      <c r="O109" s="308"/>
      <c r="P109" s="308"/>
      <c r="Q109" s="308"/>
      <c r="R109" s="308"/>
      <c r="S109" s="308"/>
      <c r="T109" s="308"/>
      <c r="U109" s="308"/>
      <c r="V109" s="308"/>
      <c r="W109" s="308"/>
      <c r="X109" s="308"/>
      <c r="Y109" s="309"/>
    </row>
    <row r="110" spans="1:25" ht="15.75" thickBot="1" x14ac:dyDescent="0.3">
      <c r="A110" s="182"/>
      <c r="B110" s="182"/>
      <c r="C110" s="182"/>
      <c r="D110" s="182"/>
      <c r="E110" s="182"/>
      <c r="F110" s="310"/>
      <c r="G110" s="311"/>
      <c r="H110" s="311"/>
      <c r="I110" s="311"/>
      <c r="J110" s="311"/>
      <c r="K110" s="311"/>
      <c r="L110" s="311"/>
      <c r="M110" s="311"/>
      <c r="N110" s="311"/>
      <c r="O110" s="311"/>
      <c r="P110" s="311"/>
      <c r="Q110" s="311"/>
      <c r="R110" s="311"/>
      <c r="S110" s="311"/>
      <c r="T110" s="311"/>
      <c r="U110" s="311"/>
      <c r="V110" s="311"/>
      <c r="W110" s="311"/>
      <c r="X110" s="311"/>
      <c r="Y110" s="312"/>
    </row>
    <row r="111" spans="1:25" ht="15.75" thickBot="1" x14ac:dyDescent="0.3"/>
    <row r="112" spans="1:25" x14ac:dyDescent="0.25">
      <c r="A112" s="255" t="s">
        <v>177</v>
      </c>
      <c r="B112" s="255"/>
      <c r="C112" s="255"/>
      <c r="D112" s="255"/>
      <c r="E112" s="255"/>
      <c r="F112" s="255"/>
      <c r="G112" s="255"/>
      <c r="H112" s="255"/>
      <c r="I112" s="304"/>
      <c r="J112" s="305"/>
      <c r="K112" s="305"/>
      <c r="L112" s="305"/>
      <c r="M112" s="305"/>
      <c r="N112" s="305"/>
      <c r="O112" s="305"/>
      <c r="P112" s="305"/>
      <c r="Q112" s="305"/>
      <c r="R112" s="305"/>
      <c r="S112" s="305"/>
      <c r="T112" s="305"/>
      <c r="U112" s="305"/>
      <c r="V112" s="305"/>
      <c r="W112" s="305"/>
      <c r="X112" s="305"/>
      <c r="Y112" s="306"/>
    </row>
    <row r="113" spans="1:25" x14ac:dyDescent="0.25">
      <c r="A113" s="182"/>
      <c r="B113" s="182"/>
      <c r="C113" s="182"/>
      <c r="D113" s="182"/>
      <c r="E113" s="182"/>
      <c r="F113" s="182"/>
      <c r="G113" s="182"/>
      <c r="H113" s="182"/>
      <c r="I113" s="307"/>
      <c r="J113" s="308"/>
      <c r="K113" s="308"/>
      <c r="L113" s="308"/>
      <c r="M113" s="308"/>
      <c r="N113" s="308"/>
      <c r="O113" s="308"/>
      <c r="P113" s="308"/>
      <c r="Q113" s="308"/>
      <c r="R113" s="308"/>
      <c r="S113" s="308"/>
      <c r="T113" s="308"/>
      <c r="U113" s="308"/>
      <c r="V113" s="308"/>
      <c r="W113" s="308"/>
      <c r="X113" s="308"/>
      <c r="Y113" s="309"/>
    </row>
    <row r="114" spans="1:25" ht="15.75" thickBot="1" x14ac:dyDescent="0.3">
      <c r="A114" s="182"/>
      <c r="B114" s="182"/>
      <c r="C114" s="182"/>
      <c r="D114" s="182"/>
      <c r="E114" s="182"/>
      <c r="F114" s="182"/>
      <c r="G114" s="182"/>
      <c r="H114" s="182"/>
      <c r="I114" s="310"/>
      <c r="J114" s="311"/>
      <c r="K114" s="311"/>
      <c r="L114" s="311"/>
      <c r="M114" s="311"/>
      <c r="N114" s="311"/>
      <c r="O114" s="311"/>
      <c r="P114" s="311"/>
      <c r="Q114" s="311"/>
      <c r="R114" s="311"/>
      <c r="S114" s="311"/>
      <c r="T114" s="311"/>
      <c r="U114" s="311"/>
      <c r="V114" s="311"/>
      <c r="W114" s="311"/>
      <c r="X114" s="311"/>
      <c r="Y114" s="312"/>
    </row>
    <row r="115" spans="1:25" ht="15.75" thickBot="1" x14ac:dyDescent="0.3"/>
    <row r="116" spans="1:25" ht="15.75" thickBot="1" x14ac:dyDescent="0.3">
      <c r="A116" s="255" t="s">
        <v>178</v>
      </c>
      <c r="B116" s="255"/>
      <c r="C116" s="255"/>
      <c r="D116" s="255"/>
      <c r="E116" s="255"/>
      <c r="F116" s="240"/>
      <c r="G116" s="241"/>
      <c r="H116" s="241"/>
      <c r="I116" s="241"/>
      <c r="J116" s="241"/>
      <c r="K116" s="241"/>
      <c r="L116" s="241"/>
      <c r="M116" s="241"/>
      <c r="N116" s="241"/>
      <c r="O116" s="241"/>
      <c r="P116" s="241"/>
      <c r="Q116" s="241"/>
      <c r="R116" s="241"/>
      <c r="S116" s="241"/>
      <c r="T116" s="241"/>
      <c r="U116" s="241"/>
      <c r="V116" s="241"/>
      <c r="W116" s="241"/>
      <c r="X116" s="241"/>
      <c r="Y116" s="242"/>
    </row>
    <row r="119" spans="1:25" ht="15.75" thickBot="1" x14ac:dyDescent="0.3"/>
    <row r="120" spans="1:25" ht="16.5" thickBot="1" x14ac:dyDescent="0.3">
      <c r="A120" s="313" t="s">
        <v>175</v>
      </c>
      <c r="B120" s="313"/>
      <c r="C120" s="314"/>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6"/>
    </row>
    <row r="121" spans="1:25" ht="15.75" thickBot="1" x14ac:dyDescent="0.3"/>
    <row r="122" spans="1:25" x14ac:dyDescent="0.25">
      <c r="A122" s="255" t="s">
        <v>176</v>
      </c>
      <c r="B122" s="255"/>
      <c r="C122" s="255"/>
      <c r="D122" s="255"/>
      <c r="E122" s="255"/>
      <c r="F122" s="304"/>
      <c r="G122" s="305"/>
      <c r="H122" s="305"/>
      <c r="I122" s="305"/>
      <c r="J122" s="305"/>
      <c r="K122" s="305"/>
      <c r="L122" s="305"/>
      <c r="M122" s="305"/>
      <c r="N122" s="305"/>
      <c r="O122" s="305"/>
      <c r="P122" s="305"/>
      <c r="Q122" s="305"/>
      <c r="R122" s="305"/>
      <c r="S122" s="305"/>
      <c r="T122" s="305"/>
      <c r="U122" s="305"/>
      <c r="V122" s="305"/>
      <c r="W122" s="305"/>
      <c r="X122" s="305"/>
      <c r="Y122" s="306"/>
    </row>
    <row r="123" spans="1:25" x14ac:dyDescent="0.25">
      <c r="A123" s="182"/>
      <c r="B123" s="182"/>
      <c r="C123" s="182"/>
      <c r="D123" s="182"/>
      <c r="E123" s="182"/>
      <c r="F123" s="307"/>
      <c r="G123" s="308"/>
      <c r="H123" s="308"/>
      <c r="I123" s="308"/>
      <c r="J123" s="308"/>
      <c r="K123" s="308"/>
      <c r="L123" s="308"/>
      <c r="M123" s="308"/>
      <c r="N123" s="308"/>
      <c r="O123" s="308"/>
      <c r="P123" s="308"/>
      <c r="Q123" s="308"/>
      <c r="R123" s="308"/>
      <c r="S123" s="308"/>
      <c r="T123" s="308"/>
      <c r="U123" s="308"/>
      <c r="V123" s="308"/>
      <c r="W123" s="308"/>
      <c r="X123" s="308"/>
      <c r="Y123" s="309"/>
    </row>
    <row r="124" spans="1:25" ht="15.75" thickBot="1" x14ac:dyDescent="0.3">
      <c r="A124" s="182"/>
      <c r="B124" s="182"/>
      <c r="C124" s="182"/>
      <c r="D124" s="182"/>
      <c r="E124" s="182"/>
      <c r="F124" s="310"/>
      <c r="G124" s="311"/>
      <c r="H124" s="311"/>
      <c r="I124" s="311"/>
      <c r="J124" s="311"/>
      <c r="K124" s="311"/>
      <c r="L124" s="311"/>
      <c r="M124" s="311"/>
      <c r="N124" s="311"/>
      <c r="O124" s="311"/>
      <c r="P124" s="311"/>
      <c r="Q124" s="311"/>
      <c r="R124" s="311"/>
      <c r="S124" s="311"/>
      <c r="T124" s="311"/>
      <c r="U124" s="311"/>
      <c r="V124" s="311"/>
      <c r="W124" s="311"/>
      <c r="X124" s="311"/>
      <c r="Y124" s="312"/>
    </row>
    <row r="125" spans="1:25" ht="15.75" thickBot="1" x14ac:dyDescent="0.3"/>
    <row r="126" spans="1:25" x14ac:dyDescent="0.25">
      <c r="A126" s="255" t="s">
        <v>177</v>
      </c>
      <c r="B126" s="255"/>
      <c r="C126" s="255"/>
      <c r="D126" s="255"/>
      <c r="E126" s="255"/>
      <c r="F126" s="255"/>
      <c r="G126" s="255"/>
      <c r="H126" s="255"/>
      <c r="I126" s="304"/>
      <c r="J126" s="305"/>
      <c r="K126" s="305"/>
      <c r="L126" s="305"/>
      <c r="M126" s="305"/>
      <c r="N126" s="305"/>
      <c r="O126" s="305"/>
      <c r="P126" s="305"/>
      <c r="Q126" s="305"/>
      <c r="R126" s="305"/>
      <c r="S126" s="305"/>
      <c r="T126" s="305"/>
      <c r="U126" s="305"/>
      <c r="V126" s="305"/>
      <c r="W126" s="305"/>
      <c r="X126" s="305"/>
      <c r="Y126" s="306"/>
    </row>
    <row r="127" spans="1:25" x14ac:dyDescent="0.25">
      <c r="A127" s="182"/>
      <c r="B127" s="182"/>
      <c r="C127" s="182"/>
      <c r="D127" s="182"/>
      <c r="E127" s="182"/>
      <c r="F127" s="182"/>
      <c r="G127" s="182"/>
      <c r="H127" s="182"/>
      <c r="I127" s="307"/>
      <c r="J127" s="308"/>
      <c r="K127" s="308"/>
      <c r="L127" s="308"/>
      <c r="M127" s="308"/>
      <c r="N127" s="308"/>
      <c r="O127" s="308"/>
      <c r="P127" s="308"/>
      <c r="Q127" s="308"/>
      <c r="R127" s="308"/>
      <c r="S127" s="308"/>
      <c r="T127" s="308"/>
      <c r="U127" s="308"/>
      <c r="V127" s="308"/>
      <c r="W127" s="308"/>
      <c r="X127" s="308"/>
      <c r="Y127" s="309"/>
    </row>
    <row r="128" spans="1:25" ht="15.75" thickBot="1" x14ac:dyDescent="0.3">
      <c r="A128" s="182"/>
      <c r="B128" s="182"/>
      <c r="C128" s="182"/>
      <c r="D128" s="182"/>
      <c r="E128" s="182"/>
      <c r="F128" s="182"/>
      <c r="G128" s="182"/>
      <c r="H128" s="182"/>
      <c r="I128" s="310"/>
      <c r="J128" s="311"/>
      <c r="K128" s="311"/>
      <c r="L128" s="311"/>
      <c r="M128" s="311"/>
      <c r="N128" s="311"/>
      <c r="O128" s="311"/>
      <c r="P128" s="311"/>
      <c r="Q128" s="311"/>
      <c r="R128" s="311"/>
      <c r="S128" s="311"/>
      <c r="T128" s="311"/>
      <c r="U128" s="311"/>
      <c r="V128" s="311"/>
      <c r="W128" s="311"/>
      <c r="X128" s="311"/>
      <c r="Y128" s="312"/>
    </row>
    <row r="129" spans="1:25" ht="15.75" thickBot="1" x14ac:dyDescent="0.3"/>
    <row r="130" spans="1:25" ht="15.75" thickBot="1" x14ac:dyDescent="0.3">
      <c r="A130" s="255" t="s">
        <v>178</v>
      </c>
      <c r="B130" s="255"/>
      <c r="C130" s="255"/>
      <c r="D130" s="255"/>
      <c r="E130" s="317"/>
      <c r="F130" s="240"/>
      <c r="G130" s="241"/>
      <c r="H130" s="241"/>
      <c r="I130" s="241"/>
      <c r="J130" s="241"/>
      <c r="K130" s="241"/>
      <c r="L130" s="241"/>
      <c r="M130" s="241"/>
      <c r="N130" s="241"/>
      <c r="O130" s="241"/>
      <c r="P130" s="241"/>
      <c r="Q130" s="241"/>
      <c r="R130" s="241"/>
      <c r="S130" s="241"/>
      <c r="T130" s="241"/>
      <c r="U130" s="241"/>
      <c r="V130" s="241"/>
      <c r="W130" s="241"/>
      <c r="X130" s="241"/>
      <c r="Y130" s="242"/>
    </row>
    <row r="133" spans="1:25" ht="15.75" thickBot="1" x14ac:dyDescent="0.3"/>
    <row r="134" spans="1:25" ht="16.5" thickBot="1" x14ac:dyDescent="0.3">
      <c r="A134" s="313" t="s">
        <v>175</v>
      </c>
      <c r="B134" s="313"/>
      <c r="C134" s="314"/>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6"/>
    </row>
    <row r="135" spans="1:25" ht="15.75" thickBot="1" x14ac:dyDescent="0.3"/>
    <row r="136" spans="1:25" x14ac:dyDescent="0.25">
      <c r="A136" s="255" t="s">
        <v>176</v>
      </c>
      <c r="B136" s="255"/>
      <c r="C136" s="255"/>
      <c r="D136" s="255"/>
      <c r="E136" s="255"/>
      <c r="F136" s="304"/>
      <c r="G136" s="305"/>
      <c r="H136" s="305"/>
      <c r="I136" s="305"/>
      <c r="J136" s="305"/>
      <c r="K136" s="305"/>
      <c r="L136" s="305"/>
      <c r="M136" s="305"/>
      <c r="N136" s="305"/>
      <c r="O136" s="305"/>
      <c r="P136" s="305"/>
      <c r="Q136" s="305"/>
      <c r="R136" s="305"/>
      <c r="S136" s="305"/>
      <c r="T136" s="305"/>
      <c r="U136" s="305"/>
      <c r="V136" s="305"/>
      <c r="W136" s="305"/>
      <c r="X136" s="305"/>
      <c r="Y136" s="306"/>
    </row>
    <row r="137" spans="1:25" x14ac:dyDescent="0.25">
      <c r="A137" s="182"/>
      <c r="B137" s="182"/>
      <c r="C137" s="182"/>
      <c r="D137" s="182"/>
      <c r="E137" s="182"/>
      <c r="F137" s="307"/>
      <c r="G137" s="308"/>
      <c r="H137" s="308"/>
      <c r="I137" s="308"/>
      <c r="J137" s="308"/>
      <c r="K137" s="308"/>
      <c r="L137" s="308"/>
      <c r="M137" s="308"/>
      <c r="N137" s="308"/>
      <c r="O137" s="308"/>
      <c r="P137" s="308"/>
      <c r="Q137" s="308"/>
      <c r="R137" s="308"/>
      <c r="S137" s="308"/>
      <c r="T137" s="308"/>
      <c r="U137" s="308"/>
      <c r="V137" s="308"/>
      <c r="W137" s="308"/>
      <c r="X137" s="308"/>
      <c r="Y137" s="309"/>
    </row>
    <row r="138" spans="1:25" ht="15.75" thickBot="1" x14ac:dyDescent="0.3">
      <c r="A138" s="182"/>
      <c r="B138" s="182"/>
      <c r="C138" s="182"/>
      <c r="D138" s="182"/>
      <c r="E138" s="182"/>
      <c r="F138" s="310"/>
      <c r="G138" s="311"/>
      <c r="H138" s="311"/>
      <c r="I138" s="311"/>
      <c r="J138" s="311"/>
      <c r="K138" s="311"/>
      <c r="L138" s="311"/>
      <c r="M138" s="311"/>
      <c r="N138" s="311"/>
      <c r="O138" s="311"/>
      <c r="P138" s="311"/>
      <c r="Q138" s="311"/>
      <c r="R138" s="311"/>
      <c r="S138" s="311"/>
      <c r="T138" s="311"/>
      <c r="U138" s="311"/>
      <c r="V138" s="311"/>
      <c r="W138" s="311"/>
      <c r="X138" s="311"/>
      <c r="Y138" s="312"/>
    </row>
    <row r="139" spans="1:25" ht="15.75" thickBot="1" x14ac:dyDescent="0.3"/>
    <row r="140" spans="1:25" x14ac:dyDescent="0.25">
      <c r="A140" s="255" t="s">
        <v>177</v>
      </c>
      <c r="B140" s="255"/>
      <c r="C140" s="255"/>
      <c r="D140" s="255"/>
      <c r="E140" s="255"/>
      <c r="F140" s="255"/>
      <c r="G140" s="255"/>
      <c r="H140" s="255"/>
      <c r="I140" s="304"/>
      <c r="J140" s="305"/>
      <c r="K140" s="305"/>
      <c r="L140" s="305"/>
      <c r="M140" s="305"/>
      <c r="N140" s="305"/>
      <c r="O140" s="305"/>
      <c r="P140" s="305"/>
      <c r="Q140" s="305"/>
      <c r="R140" s="305"/>
      <c r="S140" s="305"/>
      <c r="T140" s="305"/>
      <c r="U140" s="305"/>
      <c r="V140" s="305"/>
      <c r="W140" s="305"/>
      <c r="X140" s="305"/>
      <c r="Y140" s="306"/>
    </row>
    <row r="141" spans="1:25" x14ac:dyDescent="0.25">
      <c r="A141" s="182"/>
      <c r="B141" s="182"/>
      <c r="C141" s="182"/>
      <c r="D141" s="182"/>
      <c r="E141" s="182"/>
      <c r="F141" s="182"/>
      <c r="G141" s="182"/>
      <c r="H141" s="182"/>
      <c r="I141" s="307"/>
      <c r="J141" s="308"/>
      <c r="K141" s="308"/>
      <c r="L141" s="308"/>
      <c r="M141" s="308"/>
      <c r="N141" s="308"/>
      <c r="O141" s="308"/>
      <c r="P141" s="308"/>
      <c r="Q141" s="308"/>
      <c r="R141" s="308"/>
      <c r="S141" s="308"/>
      <c r="T141" s="308"/>
      <c r="U141" s="308"/>
      <c r="V141" s="308"/>
      <c r="W141" s="308"/>
      <c r="X141" s="308"/>
      <c r="Y141" s="309"/>
    </row>
    <row r="142" spans="1:25" ht="15.75" thickBot="1" x14ac:dyDescent="0.3">
      <c r="A142" s="182"/>
      <c r="B142" s="182"/>
      <c r="C142" s="182"/>
      <c r="D142" s="182"/>
      <c r="E142" s="182"/>
      <c r="F142" s="182"/>
      <c r="G142" s="182"/>
      <c r="H142" s="182"/>
      <c r="I142" s="310"/>
      <c r="J142" s="311"/>
      <c r="K142" s="311"/>
      <c r="L142" s="311"/>
      <c r="M142" s="311"/>
      <c r="N142" s="311"/>
      <c r="O142" s="311"/>
      <c r="P142" s="311"/>
      <c r="Q142" s="311"/>
      <c r="R142" s="311"/>
      <c r="S142" s="311"/>
      <c r="T142" s="311"/>
      <c r="U142" s="311"/>
      <c r="V142" s="311"/>
      <c r="W142" s="311"/>
      <c r="X142" s="311"/>
      <c r="Y142" s="312"/>
    </row>
    <row r="143" spans="1:25" ht="15.75" thickBot="1" x14ac:dyDescent="0.3"/>
    <row r="144" spans="1:25" ht="15.75" thickBot="1" x14ac:dyDescent="0.3">
      <c r="A144" s="255" t="s">
        <v>178</v>
      </c>
      <c r="B144" s="255"/>
      <c r="C144" s="255"/>
      <c r="D144" s="255"/>
      <c r="E144" s="255"/>
      <c r="F144" s="240"/>
      <c r="G144" s="241"/>
      <c r="H144" s="241"/>
      <c r="I144" s="241"/>
      <c r="J144" s="241"/>
      <c r="K144" s="241"/>
      <c r="L144" s="241"/>
      <c r="M144" s="241"/>
      <c r="N144" s="241"/>
      <c r="O144" s="241"/>
      <c r="P144" s="241"/>
      <c r="Q144" s="241"/>
      <c r="R144" s="241"/>
      <c r="S144" s="241"/>
      <c r="T144" s="241"/>
      <c r="U144" s="241"/>
      <c r="V144" s="241"/>
      <c r="W144" s="241"/>
      <c r="X144" s="241"/>
      <c r="Y144" s="242"/>
    </row>
    <row r="145" spans="1:25" x14ac:dyDescent="0.25">
      <c r="A145" s="182"/>
      <c r="B145" s="182"/>
      <c r="C145" s="182"/>
      <c r="D145" s="182"/>
      <c r="E145" s="182"/>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182"/>
      <c r="B146" s="182"/>
      <c r="C146" s="182"/>
      <c r="D146" s="182"/>
      <c r="E146" s="182"/>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13" t="s">
        <v>175</v>
      </c>
      <c r="B148" s="313"/>
      <c r="C148" s="314"/>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316"/>
    </row>
    <row r="149" spans="1:25" ht="15.75" thickBot="1" x14ac:dyDescent="0.3"/>
    <row r="150" spans="1:25" x14ac:dyDescent="0.25">
      <c r="A150" s="255" t="s">
        <v>176</v>
      </c>
      <c r="B150" s="255"/>
      <c r="C150" s="255"/>
      <c r="D150" s="255"/>
      <c r="E150" s="255"/>
      <c r="F150" s="304"/>
      <c r="G150" s="305"/>
      <c r="H150" s="305"/>
      <c r="I150" s="305"/>
      <c r="J150" s="305"/>
      <c r="K150" s="305"/>
      <c r="L150" s="305"/>
      <c r="M150" s="305"/>
      <c r="N150" s="305"/>
      <c r="O150" s="305"/>
      <c r="P150" s="305"/>
      <c r="Q150" s="305"/>
      <c r="R150" s="305"/>
      <c r="S150" s="305"/>
      <c r="T150" s="305"/>
      <c r="U150" s="305"/>
      <c r="V150" s="305"/>
      <c r="W150" s="305"/>
      <c r="X150" s="305"/>
      <c r="Y150" s="306"/>
    </row>
    <row r="151" spans="1:25" x14ac:dyDescent="0.25">
      <c r="A151" s="182"/>
      <c r="B151" s="182"/>
      <c r="C151" s="182"/>
      <c r="D151" s="182"/>
      <c r="E151" s="182"/>
      <c r="F151" s="307"/>
      <c r="G151" s="308"/>
      <c r="H151" s="308"/>
      <c r="I151" s="308"/>
      <c r="J151" s="308"/>
      <c r="K151" s="308"/>
      <c r="L151" s="308"/>
      <c r="M151" s="308"/>
      <c r="N151" s="308"/>
      <c r="O151" s="308"/>
      <c r="P151" s="308"/>
      <c r="Q151" s="308"/>
      <c r="R151" s="308"/>
      <c r="S151" s="308"/>
      <c r="T151" s="308"/>
      <c r="U151" s="308"/>
      <c r="V151" s="308"/>
      <c r="W151" s="308"/>
      <c r="X151" s="308"/>
      <c r="Y151" s="309"/>
    </row>
    <row r="152" spans="1:25" ht="15.75" thickBot="1" x14ac:dyDescent="0.3">
      <c r="A152" s="182"/>
      <c r="B152" s="182"/>
      <c r="C152" s="182"/>
      <c r="D152" s="182"/>
      <c r="E152" s="182"/>
      <c r="F152" s="310"/>
      <c r="G152" s="311"/>
      <c r="H152" s="311"/>
      <c r="I152" s="311"/>
      <c r="J152" s="311"/>
      <c r="K152" s="311"/>
      <c r="L152" s="311"/>
      <c r="M152" s="311"/>
      <c r="N152" s="311"/>
      <c r="O152" s="311"/>
      <c r="P152" s="311"/>
      <c r="Q152" s="311"/>
      <c r="R152" s="311"/>
      <c r="S152" s="311"/>
      <c r="T152" s="311"/>
      <c r="U152" s="311"/>
      <c r="V152" s="311"/>
      <c r="W152" s="311"/>
      <c r="X152" s="311"/>
      <c r="Y152" s="312"/>
    </row>
    <row r="153" spans="1:25" ht="15.75" thickBot="1" x14ac:dyDescent="0.3"/>
    <row r="154" spans="1:25" x14ac:dyDescent="0.25">
      <c r="A154" s="255" t="s">
        <v>177</v>
      </c>
      <c r="B154" s="255"/>
      <c r="C154" s="255"/>
      <c r="D154" s="255"/>
      <c r="E154" s="255"/>
      <c r="F154" s="255"/>
      <c r="G154" s="255"/>
      <c r="H154" s="255"/>
      <c r="I154" s="304"/>
      <c r="J154" s="305"/>
      <c r="K154" s="305"/>
      <c r="L154" s="305"/>
      <c r="M154" s="305"/>
      <c r="N154" s="305"/>
      <c r="O154" s="305"/>
      <c r="P154" s="305"/>
      <c r="Q154" s="305"/>
      <c r="R154" s="305"/>
      <c r="S154" s="305"/>
      <c r="T154" s="305"/>
      <c r="U154" s="305"/>
      <c r="V154" s="305"/>
      <c r="W154" s="305"/>
      <c r="X154" s="305"/>
      <c r="Y154" s="306"/>
    </row>
    <row r="155" spans="1:25" x14ac:dyDescent="0.25">
      <c r="A155" s="182"/>
      <c r="B155" s="182"/>
      <c r="C155" s="182"/>
      <c r="D155" s="182"/>
      <c r="E155" s="182"/>
      <c r="F155" s="182"/>
      <c r="G155" s="182"/>
      <c r="H155" s="182"/>
      <c r="I155" s="307"/>
      <c r="J155" s="308"/>
      <c r="K155" s="308"/>
      <c r="L155" s="308"/>
      <c r="M155" s="308"/>
      <c r="N155" s="308"/>
      <c r="O155" s="308"/>
      <c r="P155" s="308"/>
      <c r="Q155" s="308"/>
      <c r="R155" s="308"/>
      <c r="S155" s="308"/>
      <c r="T155" s="308"/>
      <c r="U155" s="308"/>
      <c r="V155" s="308"/>
      <c r="W155" s="308"/>
      <c r="X155" s="308"/>
      <c r="Y155" s="309"/>
    </row>
    <row r="156" spans="1:25" ht="15.75" thickBot="1" x14ac:dyDescent="0.3">
      <c r="A156" s="182"/>
      <c r="B156" s="182"/>
      <c r="C156" s="182"/>
      <c r="D156" s="182"/>
      <c r="E156" s="182"/>
      <c r="F156" s="182"/>
      <c r="G156" s="182"/>
      <c r="H156" s="182"/>
      <c r="I156" s="310"/>
      <c r="J156" s="311"/>
      <c r="K156" s="311"/>
      <c r="L156" s="311"/>
      <c r="M156" s="311"/>
      <c r="N156" s="311"/>
      <c r="O156" s="311"/>
      <c r="P156" s="311"/>
      <c r="Q156" s="311"/>
      <c r="R156" s="311"/>
      <c r="S156" s="311"/>
      <c r="T156" s="311"/>
      <c r="U156" s="311"/>
      <c r="V156" s="311"/>
      <c r="W156" s="311"/>
      <c r="X156" s="311"/>
      <c r="Y156" s="312"/>
    </row>
    <row r="157" spans="1:25" ht="15.75" thickBot="1" x14ac:dyDescent="0.3"/>
    <row r="158" spans="1:25" ht="15.75" thickBot="1" x14ac:dyDescent="0.3">
      <c r="A158" s="255" t="s">
        <v>178</v>
      </c>
      <c r="B158" s="255"/>
      <c r="C158" s="255"/>
      <c r="D158" s="255"/>
      <c r="E158" s="255"/>
      <c r="F158" s="240"/>
      <c r="G158" s="241"/>
      <c r="H158" s="241"/>
      <c r="I158" s="241"/>
      <c r="J158" s="241"/>
      <c r="K158" s="241"/>
      <c r="L158" s="241"/>
      <c r="M158" s="241"/>
      <c r="N158" s="241"/>
      <c r="O158" s="241"/>
      <c r="P158" s="241"/>
      <c r="Q158" s="241"/>
      <c r="R158" s="241"/>
      <c r="S158" s="241"/>
      <c r="T158" s="241"/>
      <c r="U158" s="241"/>
      <c r="V158" s="241"/>
      <c r="W158" s="241"/>
      <c r="X158" s="241"/>
      <c r="Y158" s="242"/>
    </row>
    <row r="161" spans="1:25" ht="15.75" thickBot="1" x14ac:dyDescent="0.3"/>
    <row r="162" spans="1:25" ht="16.5" thickBot="1" x14ac:dyDescent="0.3">
      <c r="A162" s="313" t="s">
        <v>175</v>
      </c>
      <c r="B162" s="313"/>
      <c r="C162" s="314"/>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6"/>
    </row>
    <row r="163" spans="1:25" ht="15.75" thickBot="1" x14ac:dyDescent="0.3"/>
    <row r="164" spans="1:25" x14ac:dyDescent="0.25">
      <c r="A164" s="255" t="s">
        <v>176</v>
      </c>
      <c r="B164" s="255"/>
      <c r="C164" s="255"/>
      <c r="D164" s="255"/>
      <c r="E164" s="255"/>
      <c r="F164" s="304"/>
      <c r="G164" s="305"/>
      <c r="H164" s="305"/>
      <c r="I164" s="305"/>
      <c r="J164" s="305"/>
      <c r="K164" s="305"/>
      <c r="L164" s="305"/>
      <c r="M164" s="305"/>
      <c r="N164" s="305"/>
      <c r="O164" s="305"/>
      <c r="P164" s="305"/>
      <c r="Q164" s="305"/>
      <c r="R164" s="305"/>
      <c r="S164" s="305"/>
      <c r="T164" s="305"/>
      <c r="U164" s="305"/>
      <c r="V164" s="305"/>
      <c r="W164" s="305"/>
      <c r="X164" s="305"/>
      <c r="Y164" s="306"/>
    </row>
    <row r="165" spans="1:25" x14ac:dyDescent="0.25">
      <c r="A165" s="182"/>
      <c r="B165" s="182"/>
      <c r="C165" s="182"/>
      <c r="D165" s="182"/>
      <c r="E165" s="182"/>
      <c r="F165" s="307"/>
      <c r="G165" s="308"/>
      <c r="H165" s="308"/>
      <c r="I165" s="308"/>
      <c r="J165" s="308"/>
      <c r="K165" s="308"/>
      <c r="L165" s="308"/>
      <c r="M165" s="308"/>
      <c r="N165" s="308"/>
      <c r="O165" s="308"/>
      <c r="P165" s="308"/>
      <c r="Q165" s="308"/>
      <c r="R165" s="308"/>
      <c r="S165" s="308"/>
      <c r="T165" s="308"/>
      <c r="U165" s="308"/>
      <c r="V165" s="308"/>
      <c r="W165" s="308"/>
      <c r="X165" s="308"/>
      <c r="Y165" s="309"/>
    </row>
    <row r="166" spans="1:25" ht="15.75" thickBot="1" x14ac:dyDescent="0.3">
      <c r="A166" s="182"/>
      <c r="B166" s="182"/>
      <c r="C166" s="182"/>
      <c r="D166" s="182"/>
      <c r="E166" s="182"/>
      <c r="F166" s="310"/>
      <c r="G166" s="311"/>
      <c r="H166" s="311"/>
      <c r="I166" s="311"/>
      <c r="J166" s="311"/>
      <c r="K166" s="311"/>
      <c r="L166" s="311"/>
      <c r="M166" s="311"/>
      <c r="N166" s="311"/>
      <c r="O166" s="311"/>
      <c r="P166" s="311"/>
      <c r="Q166" s="311"/>
      <c r="R166" s="311"/>
      <c r="S166" s="311"/>
      <c r="T166" s="311"/>
      <c r="U166" s="311"/>
      <c r="V166" s="311"/>
      <c r="W166" s="311"/>
      <c r="X166" s="311"/>
      <c r="Y166" s="312"/>
    </row>
    <row r="167" spans="1:25" ht="15.75" thickBot="1" x14ac:dyDescent="0.3"/>
    <row r="168" spans="1:25" x14ac:dyDescent="0.25">
      <c r="A168" s="255" t="s">
        <v>177</v>
      </c>
      <c r="B168" s="255"/>
      <c r="C168" s="255"/>
      <c r="D168" s="255"/>
      <c r="E168" s="255"/>
      <c r="F168" s="255"/>
      <c r="G168" s="255"/>
      <c r="H168" s="255"/>
      <c r="I168" s="304"/>
      <c r="J168" s="305"/>
      <c r="K168" s="305"/>
      <c r="L168" s="305"/>
      <c r="M168" s="305"/>
      <c r="N168" s="305"/>
      <c r="O168" s="305"/>
      <c r="P168" s="305"/>
      <c r="Q168" s="305"/>
      <c r="R168" s="305"/>
      <c r="S168" s="305"/>
      <c r="T168" s="305"/>
      <c r="U168" s="305"/>
      <c r="V168" s="305"/>
      <c r="W168" s="305"/>
      <c r="X168" s="305"/>
      <c r="Y168" s="306"/>
    </row>
    <row r="169" spans="1:25" x14ac:dyDescent="0.25">
      <c r="A169" s="182"/>
      <c r="B169" s="182"/>
      <c r="C169" s="182"/>
      <c r="D169" s="182"/>
      <c r="E169" s="182"/>
      <c r="F169" s="182"/>
      <c r="G169" s="182"/>
      <c r="H169" s="182"/>
      <c r="I169" s="307"/>
      <c r="J169" s="308"/>
      <c r="K169" s="308"/>
      <c r="L169" s="308"/>
      <c r="M169" s="308"/>
      <c r="N169" s="308"/>
      <c r="O169" s="308"/>
      <c r="P169" s="308"/>
      <c r="Q169" s="308"/>
      <c r="R169" s="308"/>
      <c r="S169" s="308"/>
      <c r="T169" s="308"/>
      <c r="U169" s="308"/>
      <c r="V169" s="308"/>
      <c r="W169" s="308"/>
      <c r="X169" s="308"/>
      <c r="Y169" s="309"/>
    </row>
    <row r="170" spans="1:25" ht="15.75" thickBot="1" x14ac:dyDescent="0.3">
      <c r="A170" s="182"/>
      <c r="B170" s="182"/>
      <c r="C170" s="182"/>
      <c r="D170" s="182"/>
      <c r="E170" s="182"/>
      <c r="F170" s="182"/>
      <c r="G170" s="182"/>
      <c r="H170" s="182"/>
      <c r="I170" s="310"/>
      <c r="J170" s="311"/>
      <c r="K170" s="311"/>
      <c r="L170" s="311"/>
      <c r="M170" s="311"/>
      <c r="N170" s="311"/>
      <c r="O170" s="311"/>
      <c r="P170" s="311"/>
      <c r="Q170" s="311"/>
      <c r="R170" s="311"/>
      <c r="S170" s="311"/>
      <c r="T170" s="311"/>
      <c r="U170" s="311"/>
      <c r="V170" s="311"/>
      <c r="W170" s="311"/>
      <c r="X170" s="311"/>
      <c r="Y170" s="312"/>
    </row>
    <row r="171" spans="1:25" ht="15.75" thickBot="1" x14ac:dyDescent="0.3"/>
    <row r="172" spans="1:25" ht="15.75" thickBot="1" x14ac:dyDescent="0.3">
      <c r="A172" s="255" t="s">
        <v>178</v>
      </c>
      <c r="B172" s="255"/>
      <c r="C172" s="255"/>
      <c r="D172" s="255"/>
      <c r="E172" s="255"/>
      <c r="F172" s="240"/>
      <c r="G172" s="241"/>
      <c r="H172" s="241"/>
      <c r="I172" s="241"/>
      <c r="J172" s="241"/>
      <c r="K172" s="241"/>
      <c r="L172" s="241"/>
      <c r="M172" s="241"/>
      <c r="N172" s="241"/>
      <c r="O172" s="241"/>
      <c r="P172" s="241"/>
      <c r="Q172" s="241"/>
      <c r="R172" s="241"/>
      <c r="S172" s="241"/>
      <c r="T172" s="241"/>
      <c r="U172" s="241"/>
      <c r="V172" s="241"/>
      <c r="W172" s="241"/>
      <c r="X172" s="241"/>
      <c r="Y172" s="242"/>
    </row>
    <row r="175" spans="1:25" ht="15.75" thickBot="1" x14ac:dyDescent="0.3"/>
    <row r="176" spans="1:25" ht="16.5" thickBot="1" x14ac:dyDescent="0.3">
      <c r="A176" s="313" t="s">
        <v>175</v>
      </c>
      <c r="B176" s="313"/>
      <c r="C176" s="314"/>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6"/>
    </row>
    <row r="177" spans="1:25" ht="15.75" thickBot="1" x14ac:dyDescent="0.3"/>
    <row r="178" spans="1:25" x14ac:dyDescent="0.25">
      <c r="A178" s="255" t="s">
        <v>176</v>
      </c>
      <c r="B178" s="255"/>
      <c r="C178" s="255"/>
      <c r="D178" s="255"/>
      <c r="E178" s="255"/>
      <c r="F178" s="304"/>
      <c r="G178" s="305"/>
      <c r="H178" s="305"/>
      <c r="I178" s="305"/>
      <c r="J178" s="305"/>
      <c r="K178" s="305"/>
      <c r="L178" s="305"/>
      <c r="M178" s="305"/>
      <c r="N178" s="305"/>
      <c r="O178" s="305"/>
      <c r="P178" s="305"/>
      <c r="Q178" s="305"/>
      <c r="R178" s="305"/>
      <c r="S178" s="305"/>
      <c r="T178" s="305"/>
      <c r="U178" s="305"/>
      <c r="V178" s="305"/>
      <c r="W178" s="305"/>
      <c r="X178" s="305"/>
      <c r="Y178" s="306"/>
    </row>
    <row r="179" spans="1:25" x14ac:dyDescent="0.25">
      <c r="A179" s="182"/>
      <c r="B179" s="182"/>
      <c r="C179" s="182"/>
      <c r="D179" s="182"/>
      <c r="E179" s="182"/>
      <c r="F179" s="307"/>
      <c r="G179" s="308"/>
      <c r="H179" s="308"/>
      <c r="I179" s="308"/>
      <c r="J179" s="308"/>
      <c r="K179" s="308"/>
      <c r="L179" s="308"/>
      <c r="M179" s="308"/>
      <c r="N179" s="308"/>
      <c r="O179" s="308"/>
      <c r="P179" s="308"/>
      <c r="Q179" s="308"/>
      <c r="R179" s="308"/>
      <c r="S179" s="308"/>
      <c r="T179" s="308"/>
      <c r="U179" s="308"/>
      <c r="V179" s="308"/>
      <c r="W179" s="308"/>
      <c r="X179" s="308"/>
      <c r="Y179" s="309"/>
    </row>
    <row r="180" spans="1:25" ht="15.75" thickBot="1" x14ac:dyDescent="0.3">
      <c r="A180" s="182"/>
      <c r="B180" s="182"/>
      <c r="C180" s="182"/>
      <c r="D180" s="182"/>
      <c r="E180" s="182"/>
      <c r="F180" s="310"/>
      <c r="G180" s="311"/>
      <c r="H180" s="311"/>
      <c r="I180" s="311"/>
      <c r="J180" s="311"/>
      <c r="K180" s="311"/>
      <c r="L180" s="311"/>
      <c r="M180" s="311"/>
      <c r="N180" s="311"/>
      <c r="O180" s="311"/>
      <c r="P180" s="311"/>
      <c r="Q180" s="311"/>
      <c r="R180" s="311"/>
      <c r="S180" s="311"/>
      <c r="T180" s="311"/>
      <c r="U180" s="311"/>
      <c r="V180" s="311"/>
      <c r="W180" s="311"/>
      <c r="X180" s="311"/>
      <c r="Y180" s="312"/>
    </row>
    <row r="181" spans="1:25" ht="15.75" thickBot="1" x14ac:dyDescent="0.3"/>
    <row r="182" spans="1:25" x14ac:dyDescent="0.25">
      <c r="A182" s="255" t="s">
        <v>177</v>
      </c>
      <c r="B182" s="255"/>
      <c r="C182" s="255"/>
      <c r="D182" s="255"/>
      <c r="E182" s="255"/>
      <c r="F182" s="255"/>
      <c r="G182" s="255"/>
      <c r="H182" s="255"/>
      <c r="I182" s="304"/>
      <c r="J182" s="305"/>
      <c r="K182" s="305"/>
      <c r="L182" s="305"/>
      <c r="M182" s="305"/>
      <c r="N182" s="305"/>
      <c r="O182" s="305"/>
      <c r="P182" s="305"/>
      <c r="Q182" s="305"/>
      <c r="R182" s="305"/>
      <c r="S182" s="305"/>
      <c r="T182" s="305"/>
      <c r="U182" s="305"/>
      <c r="V182" s="305"/>
      <c r="W182" s="305"/>
      <c r="X182" s="305"/>
      <c r="Y182" s="306"/>
    </row>
    <row r="183" spans="1:25" x14ac:dyDescent="0.25">
      <c r="A183" s="182"/>
      <c r="B183" s="182"/>
      <c r="C183" s="182"/>
      <c r="D183" s="182"/>
      <c r="E183" s="182"/>
      <c r="F183" s="182"/>
      <c r="G183" s="182"/>
      <c r="H183" s="182"/>
      <c r="I183" s="307"/>
      <c r="J183" s="308"/>
      <c r="K183" s="308"/>
      <c r="L183" s="308"/>
      <c r="M183" s="308"/>
      <c r="N183" s="308"/>
      <c r="O183" s="308"/>
      <c r="P183" s="308"/>
      <c r="Q183" s="308"/>
      <c r="R183" s="308"/>
      <c r="S183" s="308"/>
      <c r="T183" s="308"/>
      <c r="U183" s="308"/>
      <c r="V183" s="308"/>
      <c r="W183" s="308"/>
      <c r="X183" s="308"/>
      <c r="Y183" s="309"/>
    </row>
    <row r="184" spans="1:25" ht="15.75" thickBot="1" x14ac:dyDescent="0.3">
      <c r="A184" s="182"/>
      <c r="B184" s="182"/>
      <c r="C184" s="182"/>
      <c r="D184" s="182"/>
      <c r="E184" s="182"/>
      <c r="F184" s="182"/>
      <c r="G184" s="182"/>
      <c r="H184" s="182"/>
      <c r="I184" s="310"/>
      <c r="J184" s="311"/>
      <c r="K184" s="311"/>
      <c r="L184" s="311"/>
      <c r="M184" s="311"/>
      <c r="N184" s="311"/>
      <c r="O184" s="311"/>
      <c r="P184" s="311"/>
      <c r="Q184" s="311"/>
      <c r="R184" s="311"/>
      <c r="S184" s="311"/>
      <c r="T184" s="311"/>
      <c r="U184" s="311"/>
      <c r="V184" s="311"/>
      <c r="W184" s="311"/>
      <c r="X184" s="311"/>
      <c r="Y184" s="312"/>
    </row>
    <row r="185" spans="1:25" ht="15.75" thickBot="1" x14ac:dyDescent="0.3"/>
    <row r="186" spans="1:25" ht="15.75" thickBot="1" x14ac:dyDescent="0.3">
      <c r="A186" s="255" t="s">
        <v>178</v>
      </c>
      <c r="B186" s="255"/>
      <c r="C186" s="255"/>
      <c r="D186" s="255"/>
      <c r="E186" s="255"/>
      <c r="F186" s="240"/>
      <c r="G186" s="241"/>
      <c r="H186" s="241"/>
      <c r="I186" s="241"/>
      <c r="J186" s="241"/>
      <c r="K186" s="241"/>
      <c r="L186" s="241"/>
      <c r="M186" s="241"/>
      <c r="N186" s="241"/>
      <c r="O186" s="241"/>
      <c r="P186" s="241"/>
      <c r="Q186" s="241"/>
      <c r="R186" s="241"/>
      <c r="S186" s="241"/>
      <c r="T186" s="241"/>
      <c r="U186" s="241"/>
      <c r="V186" s="241"/>
      <c r="W186" s="241"/>
      <c r="X186" s="241"/>
      <c r="Y186" s="242"/>
    </row>
    <row r="189" spans="1:25" ht="15.75" thickBot="1" x14ac:dyDescent="0.3"/>
    <row r="190" spans="1:25" ht="16.5" thickBot="1" x14ac:dyDescent="0.3">
      <c r="A190" s="313" t="s">
        <v>175</v>
      </c>
      <c r="B190" s="313"/>
      <c r="C190" s="314"/>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6"/>
    </row>
    <row r="191" spans="1:25" ht="15.75" thickBot="1" x14ac:dyDescent="0.3"/>
    <row r="192" spans="1:25" x14ac:dyDescent="0.25">
      <c r="A192" s="255" t="s">
        <v>176</v>
      </c>
      <c r="B192" s="255"/>
      <c r="C192" s="255"/>
      <c r="D192" s="255"/>
      <c r="E192" s="255"/>
      <c r="F192" s="304"/>
      <c r="G192" s="305"/>
      <c r="H192" s="305"/>
      <c r="I192" s="305"/>
      <c r="J192" s="305"/>
      <c r="K192" s="305"/>
      <c r="L192" s="305"/>
      <c r="M192" s="305"/>
      <c r="N192" s="305"/>
      <c r="O192" s="305"/>
      <c r="P192" s="305"/>
      <c r="Q192" s="305"/>
      <c r="R192" s="305"/>
      <c r="S192" s="305"/>
      <c r="T192" s="305"/>
      <c r="U192" s="305"/>
      <c r="V192" s="305"/>
      <c r="W192" s="305"/>
      <c r="X192" s="305"/>
      <c r="Y192" s="306"/>
    </row>
    <row r="193" spans="1:25" x14ac:dyDescent="0.25">
      <c r="A193" s="182"/>
      <c r="B193" s="182"/>
      <c r="C193" s="182"/>
      <c r="D193" s="182"/>
      <c r="E193" s="182"/>
      <c r="F193" s="307"/>
      <c r="G193" s="308"/>
      <c r="H193" s="308"/>
      <c r="I193" s="308"/>
      <c r="J193" s="308"/>
      <c r="K193" s="308"/>
      <c r="L193" s="308"/>
      <c r="M193" s="308"/>
      <c r="N193" s="308"/>
      <c r="O193" s="308"/>
      <c r="P193" s="308"/>
      <c r="Q193" s="308"/>
      <c r="R193" s="308"/>
      <c r="S193" s="308"/>
      <c r="T193" s="308"/>
      <c r="U193" s="308"/>
      <c r="V193" s="308"/>
      <c r="W193" s="308"/>
      <c r="X193" s="308"/>
      <c r="Y193" s="309"/>
    </row>
    <row r="194" spans="1:25" ht="15.75" thickBot="1" x14ac:dyDescent="0.3">
      <c r="A194" s="182"/>
      <c r="B194" s="182"/>
      <c r="C194" s="182"/>
      <c r="D194" s="182"/>
      <c r="E194" s="182"/>
      <c r="F194" s="310"/>
      <c r="G194" s="311"/>
      <c r="H194" s="311"/>
      <c r="I194" s="311"/>
      <c r="J194" s="311"/>
      <c r="K194" s="311"/>
      <c r="L194" s="311"/>
      <c r="M194" s="311"/>
      <c r="N194" s="311"/>
      <c r="O194" s="311"/>
      <c r="P194" s="311"/>
      <c r="Q194" s="311"/>
      <c r="R194" s="311"/>
      <c r="S194" s="311"/>
      <c r="T194" s="311"/>
      <c r="U194" s="311"/>
      <c r="V194" s="311"/>
      <c r="W194" s="311"/>
      <c r="X194" s="311"/>
      <c r="Y194" s="312"/>
    </row>
    <row r="195" spans="1:25" ht="15.75" thickBot="1" x14ac:dyDescent="0.3"/>
    <row r="196" spans="1:25" x14ac:dyDescent="0.25">
      <c r="A196" s="255" t="s">
        <v>177</v>
      </c>
      <c r="B196" s="255"/>
      <c r="C196" s="255"/>
      <c r="D196" s="255"/>
      <c r="E196" s="255"/>
      <c r="F196" s="255"/>
      <c r="G196" s="255"/>
      <c r="H196" s="255"/>
      <c r="I196" s="304"/>
      <c r="J196" s="305"/>
      <c r="K196" s="305"/>
      <c r="L196" s="305"/>
      <c r="M196" s="305"/>
      <c r="N196" s="305"/>
      <c r="O196" s="305"/>
      <c r="P196" s="305"/>
      <c r="Q196" s="305"/>
      <c r="R196" s="305"/>
      <c r="S196" s="305"/>
      <c r="T196" s="305"/>
      <c r="U196" s="305"/>
      <c r="V196" s="305"/>
      <c r="W196" s="305"/>
      <c r="X196" s="305"/>
      <c r="Y196" s="306"/>
    </row>
    <row r="197" spans="1:25" x14ac:dyDescent="0.25">
      <c r="A197" s="182"/>
      <c r="B197" s="182"/>
      <c r="C197" s="182"/>
      <c r="D197" s="182"/>
      <c r="E197" s="182"/>
      <c r="F197" s="182"/>
      <c r="G197" s="182"/>
      <c r="H197" s="182"/>
      <c r="I197" s="307"/>
      <c r="J197" s="308"/>
      <c r="K197" s="308"/>
      <c r="L197" s="308"/>
      <c r="M197" s="308"/>
      <c r="N197" s="308"/>
      <c r="O197" s="308"/>
      <c r="P197" s="308"/>
      <c r="Q197" s="308"/>
      <c r="R197" s="308"/>
      <c r="S197" s="308"/>
      <c r="T197" s="308"/>
      <c r="U197" s="308"/>
      <c r="V197" s="308"/>
      <c r="W197" s="308"/>
      <c r="X197" s="308"/>
      <c r="Y197" s="309"/>
    </row>
    <row r="198" spans="1:25" ht="15.75" thickBot="1" x14ac:dyDescent="0.3">
      <c r="A198" s="182"/>
      <c r="B198" s="182"/>
      <c r="C198" s="182"/>
      <c r="D198" s="182"/>
      <c r="E198" s="182"/>
      <c r="F198" s="182"/>
      <c r="G198" s="182"/>
      <c r="H198" s="182"/>
      <c r="I198" s="310"/>
      <c r="J198" s="311"/>
      <c r="K198" s="311"/>
      <c r="L198" s="311"/>
      <c r="M198" s="311"/>
      <c r="N198" s="311"/>
      <c r="O198" s="311"/>
      <c r="P198" s="311"/>
      <c r="Q198" s="311"/>
      <c r="R198" s="311"/>
      <c r="S198" s="311"/>
      <c r="T198" s="311"/>
      <c r="U198" s="311"/>
      <c r="V198" s="311"/>
      <c r="W198" s="311"/>
      <c r="X198" s="311"/>
      <c r="Y198" s="312"/>
    </row>
    <row r="199" spans="1:25" ht="15.75" thickBot="1" x14ac:dyDescent="0.3"/>
    <row r="200" spans="1:25" ht="15.75" thickBot="1" x14ac:dyDescent="0.3">
      <c r="A200" s="255" t="s">
        <v>178</v>
      </c>
      <c r="B200" s="255"/>
      <c r="C200" s="255"/>
      <c r="D200" s="255"/>
      <c r="E200" s="255"/>
      <c r="F200" s="240"/>
      <c r="G200" s="241"/>
      <c r="H200" s="241"/>
      <c r="I200" s="241"/>
      <c r="J200" s="241"/>
      <c r="K200" s="241"/>
      <c r="L200" s="241"/>
      <c r="M200" s="241"/>
      <c r="N200" s="241"/>
      <c r="O200" s="241"/>
      <c r="P200" s="241"/>
      <c r="Q200" s="241"/>
      <c r="R200" s="241"/>
      <c r="S200" s="241"/>
      <c r="T200" s="241"/>
      <c r="U200" s="241"/>
      <c r="V200" s="241"/>
      <c r="W200" s="241"/>
      <c r="X200" s="241"/>
      <c r="Y200" s="242"/>
    </row>
    <row r="201" spans="1:25" x14ac:dyDescent="0.25">
      <c r="A201" s="182"/>
      <c r="B201" s="182"/>
      <c r="C201" s="182"/>
      <c r="D201" s="182"/>
      <c r="E201" s="182"/>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13" t="s">
        <v>175</v>
      </c>
      <c r="B204" s="313"/>
      <c r="C204" s="314"/>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6"/>
    </row>
    <row r="205" spans="1:25" ht="15.75" thickBot="1" x14ac:dyDescent="0.3"/>
    <row r="206" spans="1:25" x14ac:dyDescent="0.25">
      <c r="A206" s="255" t="s">
        <v>176</v>
      </c>
      <c r="B206" s="255"/>
      <c r="C206" s="255"/>
      <c r="D206" s="255"/>
      <c r="E206" s="255"/>
      <c r="F206" s="304"/>
      <c r="G206" s="305"/>
      <c r="H206" s="305"/>
      <c r="I206" s="305"/>
      <c r="J206" s="305"/>
      <c r="K206" s="305"/>
      <c r="L206" s="305"/>
      <c r="M206" s="305"/>
      <c r="N206" s="305"/>
      <c r="O206" s="305"/>
      <c r="P206" s="305"/>
      <c r="Q206" s="305"/>
      <c r="R206" s="305"/>
      <c r="S206" s="305"/>
      <c r="T206" s="305"/>
      <c r="U206" s="305"/>
      <c r="V206" s="305"/>
      <c r="W206" s="305"/>
      <c r="X206" s="305"/>
      <c r="Y206" s="306"/>
    </row>
    <row r="207" spans="1:25" x14ac:dyDescent="0.25">
      <c r="A207" s="182"/>
      <c r="B207" s="182"/>
      <c r="C207" s="182"/>
      <c r="D207" s="182"/>
      <c r="E207" s="182"/>
      <c r="F207" s="307"/>
      <c r="G207" s="308"/>
      <c r="H207" s="308"/>
      <c r="I207" s="308"/>
      <c r="J207" s="308"/>
      <c r="K207" s="308"/>
      <c r="L207" s="308"/>
      <c r="M207" s="308"/>
      <c r="N207" s="308"/>
      <c r="O207" s="308"/>
      <c r="P207" s="308"/>
      <c r="Q207" s="308"/>
      <c r="R207" s="308"/>
      <c r="S207" s="308"/>
      <c r="T207" s="308"/>
      <c r="U207" s="308"/>
      <c r="V207" s="308"/>
      <c r="W207" s="308"/>
      <c r="X207" s="308"/>
      <c r="Y207" s="309"/>
    </row>
    <row r="208" spans="1:25" ht="15.75" thickBot="1" x14ac:dyDescent="0.3">
      <c r="A208" s="182"/>
      <c r="B208" s="182"/>
      <c r="C208" s="182"/>
      <c r="D208" s="182"/>
      <c r="E208" s="182"/>
      <c r="F208" s="310"/>
      <c r="G208" s="311"/>
      <c r="H208" s="311"/>
      <c r="I208" s="311"/>
      <c r="J208" s="311"/>
      <c r="K208" s="311"/>
      <c r="L208" s="311"/>
      <c r="M208" s="311"/>
      <c r="N208" s="311"/>
      <c r="O208" s="311"/>
      <c r="P208" s="311"/>
      <c r="Q208" s="311"/>
      <c r="R208" s="311"/>
      <c r="S208" s="311"/>
      <c r="T208" s="311"/>
      <c r="U208" s="311"/>
      <c r="V208" s="311"/>
      <c r="W208" s="311"/>
      <c r="X208" s="311"/>
      <c r="Y208" s="312"/>
    </row>
    <row r="209" spans="1:25" ht="15.75" thickBot="1" x14ac:dyDescent="0.3"/>
    <row r="210" spans="1:25" x14ac:dyDescent="0.25">
      <c r="A210" s="255" t="s">
        <v>177</v>
      </c>
      <c r="B210" s="255"/>
      <c r="C210" s="255"/>
      <c r="D210" s="255"/>
      <c r="E210" s="255"/>
      <c r="F210" s="255"/>
      <c r="G210" s="255"/>
      <c r="H210" s="255"/>
      <c r="I210" s="304"/>
      <c r="J210" s="305"/>
      <c r="K210" s="305"/>
      <c r="L210" s="305"/>
      <c r="M210" s="305"/>
      <c r="N210" s="305"/>
      <c r="O210" s="305"/>
      <c r="P210" s="305"/>
      <c r="Q210" s="305"/>
      <c r="R210" s="305"/>
      <c r="S210" s="305"/>
      <c r="T210" s="305"/>
      <c r="U210" s="305"/>
      <c r="V210" s="305"/>
      <c r="W210" s="305"/>
      <c r="X210" s="305"/>
      <c r="Y210" s="306"/>
    </row>
    <row r="211" spans="1:25" x14ac:dyDescent="0.25">
      <c r="A211" s="182"/>
      <c r="B211" s="182"/>
      <c r="C211" s="182"/>
      <c r="D211" s="182"/>
      <c r="E211" s="182"/>
      <c r="F211" s="182"/>
      <c r="G211" s="182"/>
      <c r="H211" s="182"/>
      <c r="I211" s="307"/>
      <c r="J211" s="308"/>
      <c r="K211" s="308"/>
      <c r="L211" s="308"/>
      <c r="M211" s="308"/>
      <c r="N211" s="308"/>
      <c r="O211" s="308"/>
      <c r="P211" s="308"/>
      <c r="Q211" s="308"/>
      <c r="R211" s="308"/>
      <c r="S211" s="308"/>
      <c r="T211" s="308"/>
      <c r="U211" s="308"/>
      <c r="V211" s="308"/>
      <c r="W211" s="308"/>
      <c r="X211" s="308"/>
      <c r="Y211" s="309"/>
    </row>
    <row r="212" spans="1:25" ht="15.75" thickBot="1" x14ac:dyDescent="0.3">
      <c r="A212" s="182"/>
      <c r="B212" s="182"/>
      <c r="C212" s="182"/>
      <c r="D212" s="182"/>
      <c r="E212" s="182"/>
      <c r="F212" s="182"/>
      <c r="G212" s="182"/>
      <c r="H212" s="182"/>
      <c r="I212" s="310"/>
      <c r="J212" s="311"/>
      <c r="K212" s="311"/>
      <c r="L212" s="311"/>
      <c r="M212" s="311"/>
      <c r="N212" s="311"/>
      <c r="O212" s="311"/>
      <c r="P212" s="311"/>
      <c r="Q212" s="311"/>
      <c r="R212" s="311"/>
      <c r="S212" s="311"/>
      <c r="T212" s="311"/>
      <c r="U212" s="311"/>
      <c r="V212" s="311"/>
      <c r="W212" s="311"/>
      <c r="X212" s="311"/>
      <c r="Y212" s="312"/>
    </row>
    <row r="213" spans="1:25" ht="15.75" thickBot="1" x14ac:dyDescent="0.3"/>
    <row r="214" spans="1:25" ht="15.75" thickBot="1" x14ac:dyDescent="0.3">
      <c r="A214" s="255" t="s">
        <v>178</v>
      </c>
      <c r="B214" s="255"/>
      <c r="C214" s="255"/>
      <c r="D214" s="255"/>
      <c r="E214" s="255"/>
      <c r="F214" s="240"/>
      <c r="G214" s="241"/>
      <c r="H214" s="241"/>
      <c r="I214" s="241"/>
      <c r="J214" s="241"/>
      <c r="K214" s="241"/>
      <c r="L214" s="241"/>
      <c r="M214" s="241"/>
      <c r="N214" s="241"/>
      <c r="O214" s="241"/>
      <c r="P214" s="241"/>
      <c r="Q214" s="241"/>
      <c r="R214" s="241"/>
      <c r="S214" s="241"/>
      <c r="T214" s="241"/>
      <c r="U214" s="241"/>
      <c r="V214" s="241"/>
      <c r="W214" s="241"/>
      <c r="X214" s="241"/>
      <c r="Y214" s="242"/>
    </row>
    <row r="215" spans="1:25" x14ac:dyDescent="0.25">
      <c r="A215" s="182"/>
      <c r="B215" s="182"/>
      <c r="C215" s="182"/>
      <c r="D215" s="182"/>
      <c r="E215" s="182"/>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13" t="s">
        <v>175</v>
      </c>
      <c r="B218" s="313"/>
      <c r="C218" s="314"/>
      <c r="D218" s="315"/>
      <c r="E218" s="315"/>
      <c r="F218" s="315"/>
      <c r="G218" s="315"/>
      <c r="H218" s="315"/>
      <c r="I218" s="315"/>
      <c r="J218" s="315"/>
      <c r="K218" s="315"/>
      <c r="L218" s="315"/>
      <c r="M218" s="315"/>
      <c r="N218" s="315"/>
      <c r="O218" s="315"/>
      <c r="P218" s="315"/>
      <c r="Q218" s="315"/>
      <c r="R218" s="315"/>
      <c r="S218" s="315"/>
      <c r="T218" s="315"/>
      <c r="U218" s="315"/>
      <c r="V218" s="315"/>
      <c r="W218" s="315"/>
      <c r="X218" s="315"/>
      <c r="Y218" s="316"/>
    </row>
    <row r="219" spans="1:25" ht="15.75" thickBot="1" x14ac:dyDescent="0.3"/>
    <row r="220" spans="1:25" x14ac:dyDescent="0.25">
      <c r="A220" s="255" t="s">
        <v>176</v>
      </c>
      <c r="B220" s="255"/>
      <c r="C220" s="255"/>
      <c r="D220" s="255"/>
      <c r="E220" s="255"/>
      <c r="F220" s="304"/>
      <c r="G220" s="305"/>
      <c r="H220" s="305"/>
      <c r="I220" s="305"/>
      <c r="J220" s="305"/>
      <c r="K220" s="305"/>
      <c r="L220" s="305"/>
      <c r="M220" s="305"/>
      <c r="N220" s="305"/>
      <c r="O220" s="305"/>
      <c r="P220" s="305"/>
      <c r="Q220" s="305"/>
      <c r="R220" s="305"/>
      <c r="S220" s="305"/>
      <c r="T220" s="305"/>
      <c r="U220" s="305"/>
      <c r="V220" s="305"/>
      <c r="W220" s="305"/>
      <c r="X220" s="305"/>
      <c r="Y220" s="306"/>
    </row>
    <row r="221" spans="1:25" x14ac:dyDescent="0.25">
      <c r="A221" s="182"/>
      <c r="B221" s="182"/>
      <c r="C221" s="182"/>
      <c r="D221" s="182"/>
      <c r="E221" s="182"/>
      <c r="F221" s="307"/>
      <c r="G221" s="308"/>
      <c r="H221" s="308"/>
      <c r="I221" s="308"/>
      <c r="J221" s="308"/>
      <c r="K221" s="308"/>
      <c r="L221" s="308"/>
      <c r="M221" s="308"/>
      <c r="N221" s="308"/>
      <c r="O221" s="308"/>
      <c r="P221" s="308"/>
      <c r="Q221" s="308"/>
      <c r="R221" s="308"/>
      <c r="S221" s="308"/>
      <c r="T221" s="308"/>
      <c r="U221" s="308"/>
      <c r="V221" s="308"/>
      <c r="W221" s="308"/>
      <c r="X221" s="308"/>
      <c r="Y221" s="309"/>
    </row>
    <row r="222" spans="1:25" ht="15.75" thickBot="1" x14ac:dyDescent="0.3">
      <c r="A222" s="182"/>
      <c r="B222" s="182"/>
      <c r="C222" s="182"/>
      <c r="D222" s="182"/>
      <c r="E222" s="182"/>
      <c r="F222" s="310"/>
      <c r="G222" s="311"/>
      <c r="H222" s="311"/>
      <c r="I222" s="311"/>
      <c r="J222" s="311"/>
      <c r="K222" s="311"/>
      <c r="L222" s="311"/>
      <c r="M222" s="311"/>
      <c r="N222" s="311"/>
      <c r="O222" s="311"/>
      <c r="P222" s="311"/>
      <c r="Q222" s="311"/>
      <c r="R222" s="311"/>
      <c r="S222" s="311"/>
      <c r="T222" s="311"/>
      <c r="U222" s="311"/>
      <c r="V222" s="311"/>
      <c r="W222" s="311"/>
      <c r="X222" s="311"/>
      <c r="Y222" s="312"/>
    </row>
    <row r="223" spans="1:25" ht="15.75" thickBot="1" x14ac:dyDescent="0.3"/>
    <row r="224" spans="1:25" x14ac:dyDescent="0.25">
      <c r="A224" s="255" t="s">
        <v>177</v>
      </c>
      <c r="B224" s="255"/>
      <c r="C224" s="255"/>
      <c r="D224" s="255"/>
      <c r="E224" s="255"/>
      <c r="F224" s="255"/>
      <c r="G224" s="255"/>
      <c r="H224" s="255"/>
      <c r="I224" s="304"/>
      <c r="J224" s="305"/>
      <c r="K224" s="305"/>
      <c r="L224" s="305"/>
      <c r="M224" s="305"/>
      <c r="N224" s="305"/>
      <c r="O224" s="305"/>
      <c r="P224" s="305"/>
      <c r="Q224" s="305"/>
      <c r="R224" s="305"/>
      <c r="S224" s="305"/>
      <c r="T224" s="305"/>
      <c r="U224" s="305"/>
      <c r="V224" s="305"/>
      <c r="W224" s="305"/>
      <c r="X224" s="305"/>
      <c r="Y224" s="306"/>
    </row>
    <row r="225" spans="1:25" x14ac:dyDescent="0.25">
      <c r="A225" s="182"/>
      <c r="B225" s="182"/>
      <c r="C225" s="182"/>
      <c r="D225" s="182"/>
      <c r="E225" s="182"/>
      <c r="F225" s="182"/>
      <c r="G225" s="182"/>
      <c r="H225" s="182"/>
      <c r="I225" s="307"/>
      <c r="J225" s="308"/>
      <c r="K225" s="308"/>
      <c r="L225" s="308"/>
      <c r="M225" s="308"/>
      <c r="N225" s="308"/>
      <c r="O225" s="308"/>
      <c r="P225" s="308"/>
      <c r="Q225" s="308"/>
      <c r="R225" s="308"/>
      <c r="S225" s="308"/>
      <c r="T225" s="308"/>
      <c r="U225" s="308"/>
      <c r="V225" s="308"/>
      <c r="W225" s="308"/>
      <c r="X225" s="308"/>
      <c r="Y225" s="309"/>
    </row>
    <row r="226" spans="1:25" ht="15.75" thickBot="1" x14ac:dyDescent="0.3">
      <c r="A226" s="182"/>
      <c r="B226" s="182"/>
      <c r="C226" s="182"/>
      <c r="D226" s="182"/>
      <c r="E226" s="182"/>
      <c r="F226" s="182"/>
      <c r="G226" s="182"/>
      <c r="H226" s="182"/>
      <c r="I226" s="310"/>
      <c r="J226" s="311"/>
      <c r="K226" s="311"/>
      <c r="L226" s="311"/>
      <c r="M226" s="311"/>
      <c r="N226" s="311"/>
      <c r="O226" s="311"/>
      <c r="P226" s="311"/>
      <c r="Q226" s="311"/>
      <c r="R226" s="311"/>
      <c r="S226" s="311"/>
      <c r="T226" s="311"/>
      <c r="U226" s="311"/>
      <c r="V226" s="311"/>
      <c r="W226" s="311"/>
      <c r="X226" s="311"/>
      <c r="Y226" s="312"/>
    </row>
    <row r="227" spans="1:25" ht="15.75" thickBot="1" x14ac:dyDescent="0.3"/>
    <row r="228" spans="1:25" ht="15.75" thickBot="1" x14ac:dyDescent="0.3">
      <c r="A228" s="255" t="s">
        <v>178</v>
      </c>
      <c r="B228" s="255"/>
      <c r="C228" s="255"/>
      <c r="D228" s="255"/>
      <c r="E228" s="255"/>
      <c r="F228" s="240"/>
      <c r="G228" s="241"/>
      <c r="H228" s="241"/>
      <c r="I228" s="241"/>
      <c r="J228" s="241"/>
      <c r="K228" s="241"/>
      <c r="L228" s="241"/>
      <c r="M228" s="241"/>
      <c r="N228" s="241"/>
      <c r="O228" s="241"/>
      <c r="P228" s="241"/>
      <c r="Q228" s="241"/>
      <c r="R228" s="241"/>
      <c r="S228" s="241"/>
      <c r="T228" s="241"/>
      <c r="U228" s="241"/>
      <c r="V228" s="241"/>
      <c r="W228" s="241"/>
      <c r="X228" s="241"/>
      <c r="Y228" s="242"/>
    </row>
  </sheetData>
  <customSheetViews>
    <customSheetView guid="{08C97B7F-67EE-4463-AA3D-5024C5CFCC42}">
      <selection activeCell="C36" sqref="C36:Y36"/>
      <pageMargins left="0" right="0" top="0" bottom="0" header="0" footer="0"/>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9" sqref="Y9"/>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I54" sqref="I54"/>
    </sheetView>
  </sheetViews>
  <sheetFormatPr defaultRowHeight="15" x14ac:dyDescent="0.25"/>
  <sheetData>
    <row r="1" spans="1:24" x14ac:dyDescent="0.25">
      <c r="A1" s="320" t="s">
        <v>179</v>
      </c>
      <c r="B1" s="320"/>
      <c r="C1" s="320"/>
      <c r="D1" s="320"/>
      <c r="E1" s="320"/>
      <c r="F1" s="320"/>
      <c r="G1" s="320"/>
      <c r="H1" s="320"/>
    </row>
    <row r="5" spans="1:24" ht="16.5" thickBot="1" x14ac:dyDescent="0.3">
      <c r="A5" s="246" t="s">
        <v>180</v>
      </c>
      <c r="B5" s="246"/>
      <c r="C5" s="246"/>
      <c r="D5" s="246"/>
    </row>
    <row r="6" spans="1:24" x14ac:dyDescent="0.25">
      <c r="A6" s="258"/>
      <c r="B6" s="259"/>
      <c r="C6" s="259"/>
      <c r="D6" s="259"/>
      <c r="E6" s="259"/>
      <c r="F6" s="259"/>
      <c r="G6" s="259"/>
      <c r="H6" s="259"/>
      <c r="I6" s="259"/>
      <c r="J6" s="259"/>
      <c r="K6" s="259"/>
      <c r="L6" s="259"/>
      <c r="M6" s="259"/>
      <c r="N6" s="259"/>
      <c r="O6" s="259"/>
      <c r="P6" s="259"/>
      <c r="Q6" s="259"/>
      <c r="R6" s="259"/>
      <c r="S6" s="259"/>
      <c r="T6" s="259"/>
      <c r="U6" s="259"/>
      <c r="V6" s="259"/>
      <c r="W6" s="259"/>
      <c r="X6" s="260"/>
    </row>
    <row r="7" spans="1:24" x14ac:dyDescent="0.25">
      <c r="A7" s="261"/>
      <c r="B7" s="262"/>
      <c r="C7" s="262"/>
      <c r="D7" s="262"/>
      <c r="E7" s="262"/>
      <c r="F7" s="262"/>
      <c r="G7" s="262"/>
      <c r="H7" s="262"/>
      <c r="I7" s="262"/>
      <c r="J7" s="262"/>
      <c r="K7" s="262"/>
      <c r="L7" s="262"/>
      <c r="M7" s="262"/>
      <c r="N7" s="262"/>
      <c r="O7" s="262"/>
      <c r="P7" s="262"/>
      <c r="Q7" s="262"/>
      <c r="R7" s="262"/>
      <c r="S7" s="262"/>
      <c r="T7" s="262"/>
      <c r="U7" s="262"/>
      <c r="V7" s="262"/>
      <c r="W7" s="262"/>
      <c r="X7" s="263"/>
    </row>
    <row r="8" spans="1:24" x14ac:dyDescent="0.25">
      <c r="A8" s="261"/>
      <c r="B8" s="262"/>
      <c r="C8" s="262"/>
      <c r="D8" s="262"/>
      <c r="E8" s="262"/>
      <c r="F8" s="262"/>
      <c r="G8" s="262"/>
      <c r="H8" s="262"/>
      <c r="I8" s="262"/>
      <c r="J8" s="262"/>
      <c r="K8" s="262"/>
      <c r="L8" s="262"/>
      <c r="M8" s="262"/>
      <c r="N8" s="262"/>
      <c r="O8" s="262"/>
      <c r="P8" s="262"/>
      <c r="Q8" s="262"/>
      <c r="R8" s="262"/>
      <c r="S8" s="262"/>
      <c r="T8" s="262"/>
      <c r="U8" s="262"/>
      <c r="V8" s="262"/>
      <c r="W8" s="262"/>
      <c r="X8" s="263"/>
    </row>
    <row r="9" spans="1:24" x14ac:dyDescent="0.25">
      <c r="A9" s="261"/>
      <c r="B9" s="262"/>
      <c r="C9" s="262"/>
      <c r="D9" s="262"/>
      <c r="E9" s="262"/>
      <c r="F9" s="262"/>
      <c r="G9" s="262"/>
      <c r="H9" s="262"/>
      <c r="I9" s="262"/>
      <c r="J9" s="262"/>
      <c r="K9" s="262"/>
      <c r="L9" s="262"/>
      <c r="M9" s="262"/>
      <c r="N9" s="262"/>
      <c r="O9" s="262"/>
      <c r="P9" s="262"/>
      <c r="Q9" s="262"/>
      <c r="R9" s="262"/>
      <c r="S9" s="262"/>
      <c r="T9" s="262"/>
      <c r="U9" s="262"/>
      <c r="V9" s="262"/>
      <c r="W9" s="262"/>
      <c r="X9" s="263"/>
    </row>
    <row r="10" spans="1:24"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263"/>
    </row>
    <row r="11" spans="1:24"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263"/>
    </row>
    <row r="12" spans="1:24" ht="15.75" thickBot="1" x14ac:dyDescent="0.3">
      <c r="A12" s="264"/>
      <c r="B12" s="265"/>
      <c r="C12" s="265"/>
      <c r="D12" s="265"/>
      <c r="E12" s="265"/>
      <c r="F12" s="265"/>
      <c r="G12" s="265"/>
      <c r="H12" s="265"/>
      <c r="I12" s="265"/>
      <c r="J12" s="265"/>
      <c r="K12" s="265"/>
      <c r="L12" s="265"/>
      <c r="M12" s="265"/>
      <c r="N12" s="265"/>
      <c r="O12" s="265"/>
      <c r="P12" s="265"/>
      <c r="Q12" s="265"/>
      <c r="R12" s="265"/>
      <c r="S12" s="265"/>
      <c r="T12" s="265"/>
      <c r="U12" s="265"/>
      <c r="V12" s="265"/>
      <c r="W12" s="265"/>
      <c r="X12" s="266"/>
    </row>
    <row r="15" spans="1:24" ht="16.5" thickBot="1" x14ac:dyDescent="0.3">
      <c r="A15" s="319" t="s">
        <v>181</v>
      </c>
      <c r="B15" s="319"/>
      <c r="C15" s="319"/>
      <c r="D15" s="319"/>
      <c r="E15" s="319"/>
      <c r="F15" s="319"/>
    </row>
    <row r="16" spans="1:24" x14ac:dyDescent="0.25">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60"/>
    </row>
    <row r="17" spans="1:24" x14ac:dyDescent="0.25">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3"/>
    </row>
    <row r="18" spans="1:24" x14ac:dyDescent="0.25">
      <c r="A18" s="261"/>
      <c r="B18" s="262"/>
      <c r="C18" s="262"/>
      <c r="D18" s="262"/>
      <c r="E18" s="262"/>
      <c r="F18" s="262"/>
      <c r="G18" s="262"/>
      <c r="H18" s="262"/>
      <c r="I18" s="262"/>
      <c r="J18" s="262"/>
      <c r="K18" s="262"/>
      <c r="L18" s="262"/>
      <c r="M18" s="262"/>
      <c r="N18" s="262"/>
      <c r="O18" s="262"/>
      <c r="P18" s="262"/>
      <c r="Q18" s="262"/>
      <c r="R18" s="262"/>
      <c r="S18" s="262"/>
      <c r="T18" s="262"/>
      <c r="U18" s="262"/>
      <c r="V18" s="262"/>
      <c r="W18" s="262"/>
      <c r="X18" s="263"/>
    </row>
    <row r="19" spans="1:24" x14ac:dyDescent="0.25">
      <c r="A19" s="261"/>
      <c r="B19" s="262"/>
      <c r="C19" s="262"/>
      <c r="D19" s="262"/>
      <c r="E19" s="262"/>
      <c r="F19" s="262"/>
      <c r="G19" s="262"/>
      <c r="H19" s="262"/>
      <c r="I19" s="262"/>
      <c r="J19" s="262"/>
      <c r="K19" s="262"/>
      <c r="L19" s="262"/>
      <c r="M19" s="262"/>
      <c r="N19" s="262"/>
      <c r="O19" s="262"/>
      <c r="P19" s="262"/>
      <c r="Q19" s="262"/>
      <c r="R19" s="262"/>
      <c r="S19" s="262"/>
      <c r="T19" s="262"/>
      <c r="U19" s="262"/>
      <c r="V19" s="262"/>
      <c r="W19" s="262"/>
      <c r="X19" s="263"/>
    </row>
    <row r="20" spans="1:24" x14ac:dyDescent="0.2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3"/>
    </row>
    <row r="21" spans="1:24" x14ac:dyDescent="0.25">
      <c r="A21" s="261"/>
      <c r="B21" s="262"/>
      <c r="C21" s="262"/>
      <c r="D21" s="262"/>
      <c r="E21" s="262"/>
      <c r="F21" s="262"/>
      <c r="G21" s="262"/>
      <c r="H21" s="262"/>
      <c r="I21" s="262"/>
      <c r="J21" s="262"/>
      <c r="K21" s="262"/>
      <c r="L21" s="262"/>
      <c r="M21" s="262"/>
      <c r="N21" s="262"/>
      <c r="O21" s="262"/>
      <c r="P21" s="262"/>
      <c r="Q21" s="262"/>
      <c r="R21" s="262"/>
      <c r="S21" s="262"/>
      <c r="T21" s="262"/>
      <c r="U21" s="262"/>
      <c r="V21" s="262"/>
      <c r="W21" s="262"/>
      <c r="X21" s="263"/>
    </row>
    <row r="22" spans="1:24" ht="15.75" thickBot="1" x14ac:dyDescent="0.3">
      <c r="A22" s="264"/>
      <c r="B22" s="265"/>
      <c r="C22" s="265"/>
      <c r="D22" s="265"/>
      <c r="E22" s="265"/>
      <c r="F22" s="265"/>
      <c r="G22" s="265"/>
      <c r="H22" s="265"/>
      <c r="I22" s="265"/>
      <c r="J22" s="265"/>
      <c r="K22" s="265"/>
      <c r="L22" s="265"/>
      <c r="M22" s="265"/>
      <c r="N22" s="265"/>
      <c r="O22" s="265"/>
      <c r="P22" s="265"/>
      <c r="Q22" s="265"/>
      <c r="R22" s="265"/>
      <c r="S22" s="265"/>
      <c r="T22" s="265"/>
      <c r="U22" s="265"/>
      <c r="V22" s="265"/>
      <c r="W22" s="265"/>
      <c r="X22" s="266"/>
    </row>
    <row r="25" spans="1:24" ht="16.5" thickBot="1" x14ac:dyDescent="0.3">
      <c r="A25" s="246" t="s">
        <v>182</v>
      </c>
      <c r="B25" s="246"/>
      <c r="C25" s="246"/>
      <c r="D25" s="246"/>
    </row>
    <row r="26" spans="1:24" x14ac:dyDescent="0.25">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60"/>
    </row>
    <row r="27" spans="1:24" x14ac:dyDescent="0.25">
      <c r="A27" s="261"/>
      <c r="B27" s="262"/>
      <c r="C27" s="262"/>
      <c r="D27" s="262"/>
      <c r="E27" s="262"/>
      <c r="F27" s="262"/>
      <c r="G27" s="262"/>
      <c r="H27" s="262"/>
      <c r="I27" s="262"/>
      <c r="J27" s="262"/>
      <c r="K27" s="262"/>
      <c r="L27" s="262"/>
      <c r="M27" s="262"/>
      <c r="N27" s="262"/>
      <c r="O27" s="262"/>
      <c r="P27" s="262"/>
      <c r="Q27" s="262"/>
      <c r="R27" s="262"/>
      <c r="S27" s="262"/>
      <c r="T27" s="262"/>
      <c r="U27" s="262"/>
      <c r="V27" s="262"/>
      <c r="W27" s="262"/>
      <c r="X27" s="263"/>
    </row>
    <row r="28" spans="1:24" x14ac:dyDescent="0.25">
      <c r="A28" s="261"/>
      <c r="B28" s="262"/>
      <c r="C28" s="262"/>
      <c r="D28" s="262"/>
      <c r="E28" s="262"/>
      <c r="F28" s="262"/>
      <c r="G28" s="262"/>
      <c r="H28" s="262"/>
      <c r="I28" s="262"/>
      <c r="J28" s="262"/>
      <c r="K28" s="262"/>
      <c r="L28" s="262"/>
      <c r="M28" s="262"/>
      <c r="N28" s="262"/>
      <c r="O28" s="262"/>
      <c r="P28" s="262"/>
      <c r="Q28" s="262"/>
      <c r="R28" s="262"/>
      <c r="S28" s="262"/>
      <c r="T28" s="262"/>
      <c r="U28" s="262"/>
      <c r="V28" s="262"/>
      <c r="W28" s="262"/>
      <c r="X28" s="263"/>
    </row>
    <row r="29" spans="1:24" x14ac:dyDescent="0.25">
      <c r="A29" s="261"/>
      <c r="B29" s="262"/>
      <c r="C29" s="262"/>
      <c r="D29" s="262"/>
      <c r="E29" s="262"/>
      <c r="F29" s="262"/>
      <c r="G29" s="262"/>
      <c r="H29" s="262"/>
      <c r="I29" s="262"/>
      <c r="J29" s="262"/>
      <c r="K29" s="262"/>
      <c r="L29" s="262"/>
      <c r="M29" s="262"/>
      <c r="N29" s="262"/>
      <c r="O29" s="262"/>
      <c r="P29" s="262"/>
      <c r="Q29" s="262"/>
      <c r="R29" s="262"/>
      <c r="S29" s="262"/>
      <c r="T29" s="262"/>
      <c r="U29" s="262"/>
      <c r="V29" s="262"/>
      <c r="W29" s="262"/>
      <c r="X29" s="263"/>
    </row>
    <row r="30" spans="1:24" x14ac:dyDescent="0.25">
      <c r="A30" s="261"/>
      <c r="B30" s="262"/>
      <c r="C30" s="262"/>
      <c r="D30" s="262"/>
      <c r="E30" s="262"/>
      <c r="F30" s="262"/>
      <c r="G30" s="262"/>
      <c r="H30" s="262"/>
      <c r="I30" s="262"/>
      <c r="J30" s="262"/>
      <c r="K30" s="262"/>
      <c r="L30" s="262"/>
      <c r="M30" s="262"/>
      <c r="N30" s="262"/>
      <c r="O30" s="262"/>
      <c r="P30" s="262"/>
      <c r="Q30" s="262"/>
      <c r="R30" s="262"/>
      <c r="S30" s="262"/>
      <c r="T30" s="262"/>
      <c r="U30" s="262"/>
      <c r="V30" s="262"/>
      <c r="W30" s="262"/>
      <c r="X30" s="263"/>
    </row>
    <row r="31" spans="1:24" x14ac:dyDescent="0.25">
      <c r="A31" s="261"/>
      <c r="B31" s="262"/>
      <c r="C31" s="262"/>
      <c r="D31" s="262"/>
      <c r="E31" s="262"/>
      <c r="F31" s="262"/>
      <c r="G31" s="262"/>
      <c r="H31" s="262"/>
      <c r="I31" s="262"/>
      <c r="J31" s="262"/>
      <c r="K31" s="262"/>
      <c r="L31" s="262"/>
      <c r="M31" s="262"/>
      <c r="N31" s="262"/>
      <c r="O31" s="262"/>
      <c r="P31" s="262"/>
      <c r="Q31" s="262"/>
      <c r="R31" s="262"/>
      <c r="S31" s="262"/>
      <c r="T31" s="262"/>
      <c r="U31" s="262"/>
      <c r="V31" s="262"/>
      <c r="W31" s="262"/>
      <c r="X31" s="263"/>
    </row>
    <row r="32" spans="1:24" ht="15.75" thickBot="1" x14ac:dyDescent="0.3">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6"/>
    </row>
    <row r="35" spans="1:24" ht="16.5" thickBot="1" x14ac:dyDescent="0.3">
      <c r="A35" s="319" t="s">
        <v>183</v>
      </c>
      <c r="B35" s="319"/>
      <c r="C35" s="319"/>
      <c r="D35" s="319"/>
      <c r="E35" s="319"/>
      <c r="F35" s="319"/>
    </row>
    <row r="36" spans="1:24" x14ac:dyDescent="0.25">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60"/>
    </row>
    <row r="37" spans="1:24" x14ac:dyDescent="0.25">
      <c r="A37" s="261"/>
      <c r="B37" s="262"/>
      <c r="C37" s="262"/>
      <c r="D37" s="262"/>
      <c r="E37" s="262"/>
      <c r="F37" s="262"/>
      <c r="G37" s="262"/>
      <c r="H37" s="262"/>
      <c r="I37" s="262"/>
      <c r="J37" s="262"/>
      <c r="K37" s="262"/>
      <c r="L37" s="262"/>
      <c r="M37" s="262"/>
      <c r="N37" s="262"/>
      <c r="O37" s="262"/>
      <c r="P37" s="262"/>
      <c r="Q37" s="262"/>
      <c r="R37" s="262"/>
      <c r="S37" s="262"/>
      <c r="T37" s="262"/>
      <c r="U37" s="262"/>
      <c r="V37" s="262"/>
      <c r="W37" s="262"/>
      <c r="X37" s="263"/>
    </row>
    <row r="38" spans="1:24" x14ac:dyDescent="0.25">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3"/>
    </row>
    <row r="39" spans="1:24" x14ac:dyDescent="0.25">
      <c r="A39" s="261"/>
      <c r="B39" s="262"/>
      <c r="C39" s="262"/>
      <c r="D39" s="262"/>
      <c r="E39" s="262"/>
      <c r="F39" s="262"/>
      <c r="G39" s="262"/>
      <c r="H39" s="262"/>
      <c r="I39" s="262"/>
      <c r="J39" s="262"/>
      <c r="K39" s="262"/>
      <c r="L39" s="262"/>
      <c r="M39" s="262"/>
      <c r="N39" s="262"/>
      <c r="O39" s="262"/>
      <c r="P39" s="262"/>
      <c r="Q39" s="262"/>
      <c r="R39" s="262"/>
      <c r="S39" s="262"/>
      <c r="T39" s="262"/>
      <c r="U39" s="262"/>
      <c r="V39" s="262"/>
      <c r="W39" s="262"/>
      <c r="X39" s="263"/>
    </row>
    <row r="40" spans="1:24" x14ac:dyDescent="0.25">
      <c r="A40" s="261"/>
      <c r="B40" s="262"/>
      <c r="C40" s="262"/>
      <c r="D40" s="262"/>
      <c r="E40" s="262"/>
      <c r="F40" s="262"/>
      <c r="G40" s="262"/>
      <c r="H40" s="262"/>
      <c r="I40" s="262"/>
      <c r="J40" s="262"/>
      <c r="K40" s="262"/>
      <c r="L40" s="262"/>
      <c r="M40" s="262"/>
      <c r="N40" s="262"/>
      <c r="O40" s="262"/>
      <c r="P40" s="262"/>
      <c r="Q40" s="262"/>
      <c r="R40" s="262"/>
      <c r="S40" s="262"/>
      <c r="T40" s="262"/>
      <c r="U40" s="262"/>
      <c r="V40" s="262"/>
      <c r="W40" s="262"/>
      <c r="X40" s="263"/>
    </row>
    <row r="41" spans="1:24" x14ac:dyDescent="0.25">
      <c r="A41" s="261"/>
      <c r="B41" s="262"/>
      <c r="C41" s="262"/>
      <c r="D41" s="262"/>
      <c r="E41" s="262"/>
      <c r="F41" s="262"/>
      <c r="G41" s="262"/>
      <c r="H41" s="262"/>
      <c r="I41" s="262"/>
      <c r="J41" s="262"/>
      <c r="K41" s="262"/>
      <c r="L41" s="262"/>
      <c r="M41" s="262"/>
      <c r="N41" s="262"/>
      <c r="O41" s="262"/>
      <c r="P41" s="262"/>
      <c r="Q41" s="262"/>
      <c r="R41" s="262"/>
      <c r="S41" s="262"/>
      <c r="T41" s="262"/>
      <c r="U41" s="262"/>
      <c r="V41" s="262"/>
      <c r="W41" s="262"/>
      <c r="X41" s="263"/>
    </row>
    <row r="42" spans="1:24" ht="15.75" thickBot="1" x14ac:dyDescent="0.3">
      <c r="A42" s="264"/>
      <c r="B42" s="265"/>
      <c r="C42" s="265"/>
      <c r="D42" s="265"/>
      <c r="E42" s="265"/>
      <c r="F42" s="265"/>
      <c r="G42" s="265"/>
      <c r="H42" s="265"/>
      <c r="I42" s="265"/>
      <c r="J42" s="265"/>
      <c r="K42" s="265"/>
      <c r="L42" s="265"/>
      <c r="M42" s="265"/>
      <c r="N42" s="265"/>
      <c r="O42" s="265"/>
      <c r="P42" s="265"/>
      <c r="Q42" s="265"/>
      <c r="R42" s="265"/>
      <c r="S42" s="265"/>
      <c r="T42" s="265"/>
      <c r="U42" s="265"/>
      <c r="V42" s="265"/>
      <c r="W42" s="265"/>
      <c r="X42" s="266"/>
    </row>
    <row r="45" spans="1:24" ht="16.5" thickBot="1" x14ac:dyDescent="0.3">
      <c r="A45" s="319" t="s">
        <v>184</v>
      </c>
      <c r="B45" s="319"/>
      <c r="C45" s="319"/>
      <c r="D45" s="319"/>
      <c r="E45" s="319"/>
      <c r="F45" s="319"/>
      <c r="G45" s="319"/>
      <c r="H45" s="319"/>
    </row>
    <row r="46" spans="1:24" x14ac:dyDescent="0.25">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60"/>
    </row>
    <row r="47" spans="1:24" x14ac:dyDescent="0.25">
      <c r="A47" s="261"/>
      <c r="B47" s="262"/>
      <c r="C47" s="262"/>
      <c r="D47" s="262"/>
      <c r="E47" s="262"/>
      <c r="F47" s="262"/>
      <c r="G47" s="262"/>
      <c r="H47" s="262"/>
      <c r="I47" s="262"/>
      <c r="J47" s="262"/>
      <c r="K47" s="262"/>
      <c r="L47" s="262"/>
      <c r="M47" s="262"/>
      <c r="N47" s="262"/>
      <c r="O47" s="262"/>
      <c r="P47" s="262"/>
      <c r="Q47" s="262"/>
      <c r="R47" s="262"/>
      <c r="S47" s="262"/>
      <c r="T47" s="262"/>
      <c r="U47" s="262"/>
      <c r="V47" s="262"/>
      <c r="W47" s="262"/>
      <c r="X47" s="263"/>
    </row>
    <row r="48" spans="1:24" x14ac:dyDescent="0.25">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3"/>
    </row>
    <row r="49" spans="1:24" x14ac:dyDescent="0.25">
      <c r="A49" s="261"/>
      <c r="B49" s="262"/>
      <c r="C49" s="262"/>
      <c r="D49" s="262"/>
      <c r="E49" s="262"/>
      <c r="F49" s="262"/>
      <c r="G49" s="262"/>
      <c r="H49" s="262"/>
      <c r="I49" s="262"/>
      <c r="J49" s="262"/>
      <c r="K49" s="262"/>
      <c r="L49" s="262"/>
      <c r="M49" s="262"/>
      <c r="N49" s="262"/>
      <c r="O49" s="262"/>
      <c r="P49" s="262"/>
      <c r="Q49" s="262"/>
      <c r="R49" s="262"/>
      <c r="S49" s="262"/>
      <c r="T49" s="262"/>
      <c r="U49" s="262"/>
      <c r="V49" s="262"/>
      <c r="W49" s="262"/>
      <c r="X49" s="263"/>
    </row>
    <row r="50" spans="1:24" x14ac:dyDescent="0.25">
      <c r="A50" s="261"/>
      <c r="B50" s="262"/>
      <c r="C50" s="262"/>
      <c r="D50" s="262"/>
      <c r="E50" s="262"/>
      <c r="F50" s="262"/>
      <c r="G50" s="262"/>
      <c r="H50" s="262"/>
      <c r="I50" s="262"/>
      <c r="J50" s="262"/>
      <c r="K50" s="262"/>
      <c r="L50" s="262"/>
      <c r="M50" s="262"/>
      <c r="N50" s="262"/>
      <c r="O50" s="262"/>
      <c r="P50" s="262"/>
      <c r="Q50" s="262"/>
      <c r="R50" s="262"/>
      <c r="S50" s="262"/>
      <c r="T50" s="262"/>
      <c r="U50" s="262"/>
      <c r="V50" s="262"/>
      <c r="W50" s="262"/>
      <c r="X50" s="263"/>
    </row>
    <row r="51" spans="1:24" x14ac:dyDescent="0.25">
      <c r="A51" s="261"/>
      <c r="B51" s="262"/>
      <c r="C51" s="262"/>
      <c r="D51" s="262"/>
      <c r="E51" s="262"/>
      <c r="F51" s="262"/>
      <c r="G51" s="262"/>
      <c r="H51" s="262"/>
      <c r="I51" s="262"/>
      <c r="J51" s="262"/>
      <c r="K51" s="262"/>
      <c r="L51" s="262"/>
      <c r="M51" s="262"/>
      <c r="N51" s="262"/>
      <c r="O51" s="262"/>
      <c r="P51" s="262"/>
      <c r="Q51" s="262"/>
      <c r="R51" s="262"/>
      <c r="S51" s="262"/>
      <c r="T51" s="262"/>
      <c r="U51" s="262"/>
      <c r="V51" s="262"/>
      <c r="W51" s="262"/>
      <c r="X51" s="263"/>
    </row>
    <row r="52" spans="1:24" ht="15.75" thickBot="1" x14ac:dyDescent="0.3">
      <c r="A52" s="264"/>
      <c r="B52" s="265"/>
      <c r="C52" s="265"/>
      <c r="D52" s="265"/>
      <c r="E52" s="265"/>
      <c r="F52" s="265"/>
      <c r="G52" s="265"/>
      <c r="H52" s="265"/>
      <c r="I52" s="265"/>
      <c r="J52" s="265"/>
      <c r="K52" s="265"/>
      <c r="L52" s="265"/>
      <c r="M52" s="265"/>
      <c r="N52" s="265"/>
      <c r="O52" s="265"/>
      <c r="P52" s="265"/>
      <c r="Q52" s="265"/>
      <c r="R52" s="265"/>
      <c r="S52" s="265"/>
      <c r="T52" s="265"/>
      <c r="U52" s="265"/>
      <c r="V52" s="265"/>
      <c r="W52" s="265"/>
      <c r="X52" s="266"/>
    </row>
  </sheetData>
  <customSheetViews>
    <customSheetView guid="{08C97B7F-67EE-4463-AA3D-5024C5CFCC42}">
      <selection activeCell="H32" sqref="H32"/>
      <pageMargins left="0" right="0" top="0" bottom="0" header="0" footer="0"/>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M31" sqref="M31"/>
    </sheetView>
  </sheetViews>
  <sheetFormatPr defaultRowHeight="15" x14ac:dyDescent="0.25"/>
  <sheetData>
    <row r="2" spans="1:25" ht="15.75" customHeight="1" x14ac:dyDescent="0.25">
      <c r="A2" s="321" t="s">
        <v>185</v>
      </c>
      <c r="B2" s="321"/>
      <c r="C2" s="321"/>
      <c r="D2" s="321"/>
      <c r="E2" s="321"/>
      <c r="F2" s="321"/>
      <c r="G2" s="321"/>
      <c r="H2" s="321"/>
      <c r="I2" s="321"/>
      <c r="J2" s="321"/>
      <c r="K2" s="321"/>
      <c r="L2" s="321"/>
      <c r="M2" s="321"/>
      <c r="N2" s="321"/>
      <c r="O2" s="321"/>
      <c r="P2" s="321"/>
      <c r="Q2" s="321"/>
      <c r="R2" s="321"/>
      <c r="S2" s="321"/>
      <c r="T2" s="321"/>
      <c r="U2" s="321"/>
      <c r="V2" s="321"/>
      <c r="W2" s="321"/>
      <c r="X2" s="321"/>
      <c r="Y2" s="321"/>
    </row>
    <row r="3" spans="1:25" x14ac:dyDescent="0.25">
      <c r="A3" s="321"/>
      <c r="B3" s="321"/>
      <c r="C3" s="321"/>
      <c r="D3" s="321"/>
      <c r="E3" s="321"/>
      <c r="F3" s="321"/>
      <c r="G3" s="321"/>
      <c r="H3" s="321"/>
      <c r="I3" s="321"/>
      <c r="J3" s="321"/>
      <c r="K3" s="321"/>
      <c r="L3" s="321"/>
      <c r="M3" s="321"/>
      <c r="N3" s="321"/>
      <c r="O3" s="321"/>
      <c r="P3" s="321"/>
      <c r="Q3" s="321"/>
      <c r="R3" s="321"/>
      <c r="S3" s="321"/>
      <c r="T3" s="321"/>
      <c r="U3" s="321"/>
      <c r="V3" s="321"/>
      <c r="W3" s="321"/>
      <c r="X3" s="321"/>
      <c r="Y3" s="321"/>
    </row>
    <row r="4" spans="1:25" x14ac:dyDescent="0.25">
      <c r="A4" s="321"/>
      <c r="B4" s="321"/>
      <c r="C4" s="321"/>
      <c r="D4" s="321"/>
      <c r="E4" s="321"/>
      <c r="F4" s="321"/>
      <c r="G4" s="321"/>
      <c r="H4" s="321"/>
      <c r="I4" s="321"/>
      <c r="J4" s="321"/>
      <c r="K4" s="321"/>
      <c r="L4" s="321"/>
      <c r="M4" s="321"/>
      <c r="N4" s="321"/>
      <c r="O4" s="321"/>
      <c r="P4" s="321"/>
      <c r="Q4" s="321"/>
      <c r="R4" s="321"/>
      <c r="S4" s="321"/>
      <c r="T4" s="321"/>
      <c r="U4" s="321"/>
      <c r="V4" s="321"/>
      <c r="W4" s="321"/>
      <c r="X4" s="321"/>
      <c r="Y4" s="321"/>
    </row>
    <row r="5" spans="1:25" x14ac:dyDescent="0.25">
      <c r="A5" s="321"/>
      <c r="B5" s="321"/>
      <c r="C5" s="321"/>
      <c r="D5" s="321"/>
      <c r="E5" s="321"/>
      <c r="F5" s="321"/>
      <c r="G5" s="321"/>
      <c r="H5" s="321"/>
      <c r="I5" s="321"/>
      <c r="J5" s="321"/>
      <c r="K5" s="321"/>
      <c r="L5" s="321"/>
      <c r="M5" s="321"/>
      <c r="N5" s="321"/>
      <c r="O5" s="321"/>
      <c r="P5" s="321"/>
      <c r="Q5" s="321"/>
      <c r="R5" s="321"/>
      <c r="S5" s="321"/>
      <c r="T5" s="321"/>
      <c r="U5" s="321"/>
      <c r="V5" s="321"/>
      <c r="W5" s="321"/>
      <c r="X5" s="321"/>
      <c r="Y5" s="321"/>
    </row>
    <row r="6" spans="1:25" x14ac:dyDescent="0.25">
      <c r="A6" s="321"/>
      <c r="B6" s="321"/>
      <c r="C6" s="321"/>
      <c r="D6" s="321"/>
      <c r="E6" s="321"/>
      <c r="F6" s="321"/>
      <c r="G6" s="321"/>
      <c r="H6" s="321"/>
      <c r="I6" s="321"/>
      <c r="J6" s="321"/>
      <c r="K6" s="321"/>
      <c r="L6" s="321"/>
      <c r="M6" s="321"/>
      <c r="N6" s="321"/>
      <c r="O6" s="321"/>
      <c r="P6" s="321"/>
      <c r="Q6" s="321"/>
      <c r="R6" s="321"/>
      <c r="S6" s="321"/>
      <c r="T6" s="321"/>
      <c r="U6" s="321"/>
      <c r="V6" s="321"/>
      <c r="W6" s="321"/>
      <c r="X6" s="321"/>
      <c r="Y6" s="321"/>
    </row>
    <row r="7" spans="1:25" x14ac:dyDescent="0.25">
      <c r="A7" s="321"/>
      <c r="B7" s="321"/>
      <c r="C7" s="321"/>
      <c r="D7" s="321"/>
      <c r="E7" s="321"/>
      <c r="F7" s="321"/>
      <c r="G7" s="321"/>
      <c r="H7" s="321"/>
      <c r="I7" s="321"/>
      <c r="J7" s="321"/>
      <c r="K7" s="321"/>
      <c r="L7" s="321"/>
      <c r="M7" s="321"/>
      <c r="N7" s="321"/>
      <c r="O7" s="321"/>
      <c r="P7" s="321"/>
      <c r="Q7" s="321"/>
      <c r="R7" s="321"/>
      <c r="S7" s="321"/>
      <c r="T7" s="321"/>
      <c r="U7" s="321"/>
      <c r="V7" s="321"/>
      <c r="W7" s="321"/>
      <c r="X7" s="321"/>
      <c r="Y7" s="321"/>
    </row>
    <row r="8" spans="1:25" x14ac:dyDescent="0.25">
      <c r="A8" s="321"/>
      <c r="B8" s="321"/>
      <c r="C8" s="321"/>
      <c r="D8" s="321"/>
      <c r="E8" s="321"/>
      <c r="F8" s="321"/>
      <c r="G8" s="321"/>
      <c r="H8" s="321"/>
      <c r="I8" s="321"/>
      <c r="J8" s="321"/>
      <c r="K8" s="321"/>
      <c r="L8" s="321"/>
      <c r="M8" s="321"/>
      <c r="N8" s="321"/>
      <c r="O8" s="321"/>
      <c r="P8" s="321"/>
      <c r="Q8" s="321"/>
      <c r="R8" s="321"/>
      <c r="S8" s="321"/>
      <c r="T8" s="321"/>
      <c r="U8" s="321"/>
      <c r="V8" s="321"/>
      <c r="W8" s="321"/>
      <c r="X8" s="321"/>
      <c r="Y8" s="321"/>
    </row>
    <row r="9" spans="1:25" x14ac:dyDescent="0.25">
      <c r="A9" s="321"/>
      <c r="B9" s="321"/>
      <c r="C9" s="321"/>
      <c r="D9" s="321"/>
      <c r="E9" s="321"/>
      <c r="F9" s="321"/>
      <c r="G9" s="321"/>
      <c r="H9" s="321"/>
      <c r="I9" s="321"/>
      <c r="J9" s="321"/>
      <c r="K9" s="321"/>
      <c r="L9" s="321"/>
      <c r="M9" s="321"/>
      <c r="N9" s="321"/>
      <c r="O9" s="321"/>
      <c r="P9" s="321"/>
      <c r="Q9" s="321"/>
      <c r="R9" s="321"/>
      <c r="S9" s="321"/>
      <c r="T9" s="321"/>
      <c r="U9" s="321"/>
      <c r="V9" s="321"/>
      <c r="W9" s="321"/>
      <c r="X9" s="321"/>
      <c r="Y9" s="321"/>
    </row>
    <row r="10" spans="1:25" x14ac:dyDescent="0.25">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row>
    <row r="11" spans="1:25" x14ac:dyDescent="0.2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row>
    <row r="12" spans="1:25" x14ac:dyDescent="0.25">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row>
    <row r="13" spans="1:25" x14ac:dyDescent="0.25">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row>
    <row r="14" spans="1:25" x14ac:dyDescent="0.25">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row>
    <row r="15" spans="1:25" x14ac:dyDescent="0.25">
      <c r="A15" s="321"/>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row>
    <row r="16" spans="1:25" x14ac:dyDescent="0.25">
      <c r="A16" s="321"/>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row>
    <row r="17" spans="1:25" x14ac:dyDescent="0.25">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row>
    <row r="18" spans="1:25" x14ac:dyDescent="0.25">
      <c r="A18" s="321"/>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row>
    <row r="19" spans="1:25" x14ac:dyDescent="0.25">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row>
    <row r="20" spans="1:25" x14ac:dyDescent="0.25">
      <c r="A20" s="321"/>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row>
    <row r="21" spans="1:25" x14ac:dyDescent="0.25">
      <c r="A21" s="321"/>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row>
    <row r="22" spans="1:25" x14ac:dyDescent="0.25">
      <c r="A22" s="321"/>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row>
    <row r="23" spans="1:25" x14ac:dyDescent="0.25">
      <c r="A23" s="321"/>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row>
    <row r="24" spans="1:25" x14ac:dyDescent="0.25">
      <c r="A24" s="321"/>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row>
    <row r="25" spans="1:25" x14ac:dyDescent="0.25">
      <c r="A25" s="321"/>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row>
    <row r="26" spans="1:25" x14ac:dyDescent="0.25">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zoomScale="85" zoomScaleNormal="85" workbookViewId="0">
      <selection activeCell="AA51" sqref="AA51"/>
    </sheetView>
  </sheetViews>
  <sheetFormatPr defaultRowHeight="12.75" x14ac:dyDescent="0.2"/>
  <cols>
    <col min="1" max="1" width="3.140625" style="101" customWidth="1"/>
    <col min="2" max="8" width="3.85546875" style="101" customWidth="1"/>
    <col min="9" max="9" width="1.85546875" style="101" customWidth="1"/>
    <col min="10" max="10" width="8.42578125" style="102" customWidth="1"/>
    <col min="11" max="11" width="32" style="101" customWidth="1"/>
    <col min="12" max="12" width="4.85546875" style="101" customWidth="1"/>
    <col min="13" max="19" width="3.85546875" style="101" customWidth="1"/>
    <col min="20" max="20" width="1.85546875" style="101" customWidth="1"/>
    <col min="21" max="21" width="4.42578125" style="101" customWidth="1"/>
    <col min="22" max="22" width="30.7109375" style="101" customWidth="1"/>
    <col min="23" max="23" width="2.85546875" style="101" customWidth="1"/>
    <col min="24" max="24" width="3.140625" style="101" customWidth="1"/>
    <col min="25" max="25" width="7.85546875" style="101" customWidth="1"/>
    <col min="26" max="16384" width="9.140625" style="101"/>
  </cols>
  <sheetData>
    <row r="1" spans="1:28" ht="18" x14ac:dyDescent="0.25">
      <c r="A1" s="334" t="s">
        <v>186</v>
      </c>
      <c r="B1" s="334"/>
      <c r="C1" s="334"/>
      <c r="D1" s="334"/>
      <c r="E1" s="334"/>
      <c r="F1" s="334"/>
      <c r="G1" s="334"/>
      <c r="H1" s="334"/>
      <c r="I1" s="334"/>
      <c r="J1" s="334"/>
      <c r="K1" s="334"/>
      <c r="L1" s="99"/>
      <c r="M1" s="99"/>
      <c r="N1" s="99"/>
      <c r="O1" s="99"/>
      <c r="P1" s="99"/>
      <c r="Q1" s="99"/>
      <c r="R1" s="99"/>
      <c r="S1" s="99"/>
      <c r="T1" s="99"/>
      <c r="U1" s="99"/>
      <c r="V1" s="99"/>
      <c r="W1" s="100"/>
      <c r="Y1" s="102"/>
    </row>
    <row r="2" spans="1:28" x14ac:dyDescent="0.2">
      <c r="A2" s="335" t="s">
        <v>187</v>
      </c>
      <c r="B2" s="335"/>
      <c r="C2" s="335"/>
      <c r="D2" s="335"/>
      <c r="E2" s="335"/>
      <c r="F2" s="335"/>
      <c r="G2" s="335"/>
      <c r="H2" s="335"/>
      <c r="I2" s="335"/>
      <c r="J2" s="335"/>
      <c r="K2" s="335"/>
      <c r="L2" s="103"/>
      <c r="M2" s="104"/>
      <c r="N2" s="104"/>
      <c r="O2" s="104"/>
      <c r="P2" s="104"/>
      <c r="Q2" s="104"/>
      <c r="R2" s="104"/>
      <c r="S2" s="104"/>
      <c r="T2" s="104"/>
      <c r="U2" s="103"/>
      <c r="V2" s="105" t="s">
        <v>188</v>
      </c>
      <c r="W2" s="100"/>
      <c r="Y2" s="106"/>
    </row>
    <row r="3" spans="1:28" x14ac:dyDescent="0.2">
      <c r="A3" s="103"/>
      <c r="B3" s="103"/>
      <c r="C3" s="103"/>
      <c r="D3" s="107"/>
      <c r="E3" s="107"/>
      <c r="F3" s="103"/>
      <c r="G3" s="103"/>
      <c r="H3" s="103"/>
      <c r="I3" s="108"/>
      <c r="J3" s="109"/>
      <c r="K3" s="103"/>
      <c r="L3" s="103"/>
      <c r="M3" s="103"/>
      <c r="N3" s="103"/>
      <c r="O3" s="107"/>
      <c r="P3" s="107"/>
      <c r="Q3" s="103"/>
      <c r="R3" s="103"/>
      <c r="S3" s="103"/>
      <c r="T3" s="108"/>
      <c r="U3" s="110"/>
      <c r="V3" s="103"/>
      <c r="W3" s="100"/>
      <c r="Y3" s="102"/>
    </row>
    <row r="4" spans="1:28" x14ac:dyDescent="0.2">
      <c r="A4" s="103"/>
      <c r="B4" s="103"/>
      <c r="C4" s="103"/>
      <c r="D4" s="336" t="s">
        <v>189</v>
      </c>
      <c r="E4" s="337"/>
      <c r="F4" s="329">
        <v>2017</v>
      </c>
      <c r="G4" s="338"/>
      <c r="H4" s="330"/>
      <c r="I4" s="103"/>
      <c r="J4" s="109"/>
      <c r="K4" s="336" t="s">
        <v>190</v>
      </c>
      <c r="L4" s="337"/>
      <c r="M4" s="329">
        <v>1</v>
      </c>
      <c r="N4" s="330"/>
      <c r="O4" s="326"/>
      <c r="P4" s="327"/>
      <c r="Q4" s="327"/>
      <c r="R4" s="327"/>
      <c r="S4" s="327"/>
      <c r="T4" s="103"/>
      <c r="U4" s="103"/>
      <c r="V4" s="103"/>
      <c r="W4" s="100"/>
      <c r="Y4" s="106"/>
    </row>
    <row r="5" spans="1:28" x14ac:dyDescent="0.2">
      <c r="A5" s="103"/>
      <c r="B5" s="103"/>
      <c r="C5" s="103"/>
      <c r="D5" s="103"/>
      <c r="E5" s="103"/>
      <c r="F5" s="103"/>
      <c r="G5" s="103"/>
      <c r="H5" s="103"/>
      <c r="I5" s="103"/>
      <c r="J5" s="109"/>
      <c r="K5" s="103"/>
      <c r="L5" s="103"/>
      <c r="M5" s="103"/>
      <c r="N5" s="103"/>
      <c r="O5" s="103"/>
      <c r="P5" s="103"/>
      <c r="Q5" s="103"/>
      <c r="R5" s="103"/>
      <c r="S5" s="103"/>
      <c r="T5" s="103"/>
      <c r="U5" s="103"/>
      <c r="V5" s="103"/>
      <c r="W5" s="100"/>
      <c r="Y5" s="111"/>
    </row>
    <row r="6" spans="1:28" x14ac:dyDescent="0.2">
      <c r="Y6" s="112"/>
    </row>
    <row r="7" spans="1:28" s="113" customFormat="1" ht="18" customHeight="1" x14ac:dyDescent="0.2">
      <c r="B7" s="328" t="s">
        <v>191</v>
      </c>
      <c r="C7" s="328"/>
      <c r="D7" s="328"/>
      <c r="E7" s="328"/>
      <c r="F7" s="328"/>
      <c r="G7" s="328"/>
      <c r="H7" s="328"/>
      <c r="I7" s="328"/>
      <c r="J7" s="328"/>
      <c r="K7" s="328"/>
      <c r="L7" s="328"/>
      <c r="M7" s="328"/>
      <c r="N7" s="328"/>
      <c r="O7" s="328"/>
      <c r="P7" s="328"/>
      <c r="Q7" s="328"/>
      <c r="R7" s="328"/>
      <c r="S7" s="328"/>
      <c r="T7" s="328"/>
      <c r="U7" s="328"/>
      <c r="V7" s="328"/>
      <c r="Y7" s="325"/>
    </row>
    <row r="8" spans="1:28" s="114" customFormat="1" ht="6" customHeight="1" x14ac:dyDescent="0.2">
      <c r="B8" s="115"/>
      <c r="C8" s="115"/>
      <c r="D8" s="115"/>
      <c r="E8" s="115"/>
      <c r="F8" s="115"/>
      <c r="G8" s="115"/>
      <c r="H8" s="115"/>
      <c r="I8" s="115"/>
      <c r="J8" s="116"/>
      <c r="K8" s="115"/>
      <c r="L8" s="117"/>
      <c r="M8" s="115"/>
      <c r="N8" s="115"/>
      <c r="O8" s="115"/>
      <c r="P8" s="115"/>
      <c r="Q8" s="115"/>
      <c r="R8" s="115"/>
      <c r="S8" s="115"/>
      <c r="T8" s="115"/>
      <c r="U8" s="115"/>
      <c r="V8" s="115"/>
      <c r="Y8" s="325"/>
    </row>
    <row r="9" spans="1:28" s="118" customFormat="1" ht="13.5" x14ac:dyDescent="0.3">
      <c r="B9" s="322">
        <f>DATE(year,7,1)</f>
        <v>42917</v>
      </c>
      <c r="C9" s="323"/>
      <c r="D9" s="323"/>
      <c r="E9" s="323"/>
      <c r="F9" s="323"/>
      <c r="G9" s="323"/>
      <c r="H9" s="323"/>
      <c r="I9" s="119"/>
      <c r="J9" s="324" t="s">
        <v>192</v>
      </c>
      <c r="K9" s="324"/>
      <c r="L9" s="120"/>
      <c r="M9" s="322">
        <f>DATE(year+1,1,1)</f>
        <v>43101</v>
      </c>
      <c r="N9" s="323"/>
      <c r="O9" s="323"/>
      <c r="P9" s="323"/>
      <c r="Q9" s="323"/>
      <c r="R9" s="323"/>
      <c r="S9" s="323"/>
      <c r="T9" s="120"/>
      <c r="U9" s="324" t="s">
        <v>193</v>
      </c>
      <c r="V9" s="324"/>
      <c r="Y9" s="325"/>
      <c r="Z9" s="121"/>
      <c r="AA9" s="121"/>
      <c r="AB9" s="121"/>
    </row>
    <row r="10" spans="1:28" s="117" customFormat="1" x14ac:dyDescent="0.2">
      <c r="B10" s="122" t="str">
        <f>IF(startday=1,INDEX(weekDayNames,1),INDEX(weekDayNames,2))</f>
        <v>Su</v>
      </c>
      <c r="C10" s="123" t="str">
        <f>IF(startday=1,INDEX(weekDayNames,2),INDEX(weekDayNames,3))</f>
        <v>M</v>
      </c>
      <c r="D10" s="123" t="str">
        <f>IF(startday=1,INDEX(weekDayNames,3),INDEX(weekDayNames,4))</f>
        <v>Tu</v>
      </c>
      <c r="E10" s="123" t="str">
        <f>IF(startday=1,INDEX(weekDayNames,4),INDEX(weekDayNames,5))</f>
        <v>W</v>
      </c>
      <c r="F10" s="123" t="str">
        <f>IF(startday=1,INDEX(weekDayNames,5),INDEX(weekDayNames,6))</f>
        <v>Th</v>
      </c>
      <c r="G10" s="123" t="str">
        <f>IF(startday=1,INDEX(weekDayNames,6),INDEX(weekDayNames,7))</f>
        <v>F</v>
      </c>
      <c r="H10" s="122" t="str">
        <f>IF(startday=1,INDEX(weekDayNames,7),INDEX(weekDayNames,1))</f>
        <v>Sa</v>
      </c>
      <c r="I10" s="120"/>
      <c r="J10" s="332" t="s">
        <v>194</v>
      </c>
      <c r="K10" s="332"/>
      <c r="L10" s="120"/>
      <c r="M10" s="122" t="str">
        <f>IF(startday=1,INDEX(weekDayNames,1),INDEX(weekDayNames,2))</f>
        <v>Su</v>
      </c>
      <c r="N10" s="123" t="str">
        <f>IF(startday=1,INDEX(weekDayNames,2),INDEX(weekDayNames,3))</f>
        <v>M</v>
      </c>
      <c r="O10" s="123" t="str">
        <f>IF(startday=1,INDEX(weekDayNames,3),INDEX(weekDayNames,4))</f>
        <v>Tu</v>
      </c>
      <c r="P10" s="123" t="str">
        <f>IF(startday=1,INDEX(weekDayNames,4),INDEX(weekDayNames,5))</f>
        <v>W</v>
      </c>
      <c r="Q10" s="123" t="str">
        <f>IF(startday=1,INDEX(weekDayNames,5),INDEX(weekDayNames,6))</f>
        <v>Th</v>
      </c>
      <c r="R10" s="123" t="str">
        <f>IF(startday=1,INDEX(weekDayNames,6),INDEX(weekDayNames,7))</f>
        <v>F</v>
      </c>
      <c r="S10" s="122" t="str">
        <f>IF(startday=1,INDEX(weekDayNames,7),INDEX(weekDayNames,1))</f>
        <v>Sa</v>
      </c>
      <c r="T10" s="120"/>
      <c r="U10" s="124">
        <v>10</v>
      </c>
      <c r="V10" s="125" t="s">
        <v>195</v>
      </c>
      <c r="Y10" s="325"/>
    </row>
    <row r="11" spans="1:28" s="117" customFormat="1" x14ac:dyDescent="0.2">
      <c r="B11" s="126" t="str">
        <f t="array" ref="B11:H16">IF(MONTH(B9)&lt;&gt;MONTH(DATE(YEAR(B9),MONTH(B9),1)-WEEKDAY(DATE(YEAR(B9),MONTH(B9),1),startday)+(WeekNo-1)*7+WeekDay),"",DATE(YEAR(B9),MONTH(B9),1)-WEEKDAY(DATE(YEAR(B9),MONTH(B9),1),startday)+(WeekNo-1)*7+WeekDay)</f>
        <v/>
      </c>
      <c r="C11" s="127" t="str">
        <v/>
      </c>
      <c r="D11" s="128" t="str">
        <v/>
      </c>
      <c r="E11" s="127" t="str">
        <v/>
      </c>
      <c r="F11" s="127" t="str">
        <v/>
      </c>
      <c r="G11" s="128" t="str">
        <v/>
      </c>
      <c r="H11" s="126">
        <v>42917</v>
      </c>
      <c r="I11" s="120"/>
      <c r="J11" s="333" t="s">
        <v>196</v>
      </c>
      <c r="K11" s="333"/>
      <c r="L11" s="120"/>
      <c r="M11" s="126" t="str">
        <f t="array" ref="M11:S16">IF(MONTH(M9)&lt;&gt;MONTH(DATE(YEAR(M9),MONTH(M9),1)-WEEKDAY(DATE(YEAR(M9),MONTH(M9),1),startday)+(WeekNo-1)*7+WeekDay),"",DATE(YEAR(M9),MONTH(M9),1)-WEEKDAY(DATE(YEAR(M9),MONTH(M9),1),startday)+(WeekNo-1)*7+WeekDay)</f>
        <v/>
      </c>
      <c r="N11" s="127">
        <v>43101</v>
      </c>
      <c r="O11" s="127">
        <v>43102</v>
      </c>
      <c r="P11" s="127">
        <v>43103</v>
      </c>
      <c r="Q11" s="127">
        <v>43104</v>
      </c>
      <c r="R11" s="127">
        <v>43105</v>
      </c>
      <c r="S11" s="126">
        <v>43106</v>
      </c>
      <c r="T11" s="120"/>
      <c r="U11" s="177">
        <v>16</v>
      </c>
      <c r="V11" s="132" t="s">
        <v>197</v>
      </c>
      <c r="Y11" s="325"/>
    </row>
    <row r="12" spans="1:28" s="117" customFormat="1" x14ac:dyDescent="0.2">
      <c r="B12" s="126">
        <v>42918</v>
      </c>
      <c r="C12" s="129">
        <v>42919</v>
      </c>
      <c r="D12" s="127">
        <v>42920</v>
      </c>
      <c r="E12" s="127">
        <v>42921</v>
      </c>
      <c r="F12" s="127">
        <v>42922</v>
      </c>
      <c r="G12" s="127">
        <v>42923</v>
      </c>
      <c r="H12" s="126">
        <v>42924</v>
      </c>
      <c r="I12" s="120"/>
      <c r="J12" s="331" t="s">
        <v>198</v>
      </c>
      <c r="K12" s="331"/>
      <c r="L12" s="120"/>
      <c r="M12" s="126">
        <v>43107</v>
      </c>
      <c r="N12" s="127">
        <v>43108</v>
      </c>
      <c r="O12" s="127">
        <v>43109</v>
      </c>
      <c r="P12" s="131">
        <v>43110</v>
      </c>
      <c r="Q12" s="127">
        <v>43111</v>
      </c>
      <c r="R12" s="127">
        <v>43112</v>
      </c>
      <c r="S12" s="126">
        <v>43113</v>
      </c>
      <c r="T12" s="120"/>
      <c r="U12" s="124">
        <v>24</v>
      </c>
      <c r="V12" s="125" t="s">
        <v>195</v>
      </c>
      <c r="Y12" s="133"/>
      <c r="Z12" s="134"/>
      <c r="AA12" s="134"/>
      <c r="AB12" s="134"/>
    </row>
    <row r="13" spans="1:28" s="117" customFormat="1" ht="11.25" customHeight="1" x14ac:dyDescent="0.2">
      <c r="B13" s="126">
        <v>42925</v>
      </c>
      <c r="C13" s="127">
        <v>42926</v>
      </c>
      <c r="D13" s="127">
        <v>42927</v>
      </c>
      <c r="E13" s="127">
        <v>42928</v>
      </c>
      <c r="F13" s="127">
        <v>42929</v>
      </c>
      <c r="G13" s="127">
        <v>42930</v>
      </c>
      <c r="H13" s="126">
        <v>42931</v>
      </c>
      <c r="I13" s="120"/>
      <c r="J13" s="135"/>
      <c r="K13" s="136"/>
      <c r="L13" s="120"/>
      <c r="M13" s="126">
        <v>43114</v>
      </c>
      <c r="N13" s="127">
        <v>43115</v>
      </c>
      <c r="O13" s="176">
        <v>43116</v>
      </c>
      <c r="P13" s="127">
        <v>43117</v>
      </c>
      <c r="Q13" s="127">
        <v>43118</v>
      </c>
      <c r="R13" s="176">
        <v>43119</v>
      </c>
      <c r="S13" s="126">
        <v>43120</v>
      </c>
      <c r="T13" s="120"/>
      <c r="U13" s="177">
        <v>30</v>
      </c>
      <c r="V13" s="132" t="s">
        <v>197</v>
      </c>
      <c r="Y13" s="135"/>
      <c r="Z13" s="136"/>
      <c r="AA13" s="134"/>
      <c r="AB13" s="134"/>
    </row>
    <row r="14" spans="1:28" s="117" customFormat="1" ht="11.25" x14ac:dyDescent="0.2">
      <c r="B14" s="126">
        <v>42932</v>
      </c>
      <c r="C14" s="127">
        <v>42933</v>
      </c>
      <c r="D14" s="127">
        <v>42934</v>
      </c>
      <c r="E14" s="127">
        <v>42935</v>
      </c>
      <c r="F14" s="127">
        <v>42936</v>
      </c>
      <c r="G14" s="127">
        <v>42937</v>
      </c>
      <c r="H14" s="126">
        <v>42938</v>
      </c>
      <c r="I14" s="120"/>
      <c r="J14" s="137">
        <v>3</v>
      </c>
      <c r="K14" s="136" t="s">
        <v>199</v>
      </c>
      <c r="L14" s="120"/>
      <c r="M14" s="126">
        <v>43121</v>
      </c>
      <c r="N14" s="127">
        <v>43122</v>
      </c>
      <c r="O14" s="127">
        <v>43123</v>
      </c>
      <c r="P14" s="131">
        <v>43124</v>
      </c>
      <c r="Q14" s="127">
        <v>43125</v>
      </c>
      <c r="R14" s="127">
        <v>43126</v>
      </c>
      <c r="S14" s="126">
        <v>43127</v>
      </c>
      <c r="T14" s="120"/>
      <c r="U14" s="138">
        <v>31</v>
      </c>
      <c r="V14" s="139" t="s">
        <v>200</v>
      </c>
      <c r="Y14" s="135"/>
      <c r="Z14" s="136"/>
      <c r="AA14" s="134"/>
      <c r="AB14" s="134"/>
    </row>
    <row r="15" spans="1:28" s="117" customFormat="1" ht="11.25" x14ac:dyDescent="0.2">
      <c r="B15" s="126">
        <v>42939</v>
      </c>
      <c r="C15" s="127">
        <v>42940</v>
      </c>
      <c r="D15" s="127">
        <v>42941</v>
      </c>
      <c r="E15" s="127">
        <v>42942</v>
      </c>
      <c r="F15" s="130">
        <v>42943</v>
      </c>
      <c r="G15" s="127">
        <v>42944</v>
      </c>
      <c r="H15" s="126">
        <v>42945</v>
      </c>
      <c r="I15" s="120"/>
      <c r="J15" s="175">
        <v>31</v>
      </c>
      <c r="K15" s="136" t="s">
        <v>201</v>
      </c>
      <c r="L15" s="120"/>
      <c r="M15" s="126">
        <v>43128</v>
      </c>
      <c r="N15" s="127">
        <v>43129</v>
      </c>
      <c r="O15" s="176">
        <v>43130</v>
      </c>
      <c r="P15" s="129">
        <v>43131</v>
      </c>
      <c r="Q15" s="127" t="str">
        <v/>
      </c>
      <c r="R15" s="128" t="str">
        <v/>
      </c>
      <c r="S15" s="126" t="str">
        <v/>
      </c>
      <c r="T15" s="120"/>
      <c r="U15" s="140"/>
      <c r="V15" s="132"/>
      <c r="Y15" s="135"/>
      <c r="Z15" s="136"/>
      <c r="AA15" s="134"/>
      <c r="AB15" s="134"/>
    </row>
    <row r="16" spans="1:28" s="117" customFormat="1" ht="11.25" x14ac:dyDescent="0.2">
      <c r="B16" s="126">
        <v>42946</v>
      </c>
      <c r="C16" s="176">
        <v>42947</v>
      </c>
      <c r="D16" s="127" t="str">
        <v/>
      </c>
      <c r="E16" s="127" t="str">
        <v/>
      </c>
      <c r="F16" s="127" t="str">
        <v/>
      </c>
      <c r="G16" s="127" t="str">
        <v/>
      </c>
      <c r="H16" s="126" t="str">
        <v/>
      </c>
      <c r="I16" s="120"/>
      <c r="K16" s="136" t="s">
        <v>202</v>
      </c>
      <c r="L16" s="120"/>
      <c r="M16" s="126" t="str">
        <v/>
      </c>
      <c r="N16" s="127" t="str">
        <v/>
      </c>
      <c r="O16" s="127" t="str">
        <v/>
      </c>
      <c r="P16" s="127" t="str">
        <v/>
      </c>
      <c r="Q16" s="127" t="str">
        <v/>
      </c>
      <c r="R16" s="127" t="str">
        <v/>
      </c>
      <c r="S16" s="126" t="str">
        <v/>
      </c>
      <c r="T16" s="120"/>
      <c r="Y16" s="135"/>
      <c r="Z16" s="136"/>
      <c r="AA16" s="134"/>
      <c r="AB16" s="134"/>
    </row>
    <row r="17" spans="2:40" s="117" customFormat="1" ht="4.5" customHeight="1" x14ac:dyDescent="0.3">
      <c r="B17" s="120"/>
      <c r="C17" s="120"/>
      <c r="D17" s="120"/>
      <c r="E17" s="120"/>
      <c r="F17" s="120"/>
      <c r="G17" s="120"/>
      <c r="H17" s="120"/>
      <c r="I17" s="120"/>
      <c r="J17" s="141"/>
      <c r="K17" s="120"/>
      <c r="L17" s="120"/>
      <c r="M17" s="120"/>
      <c r="N17" s="120"/>
      <c r="O17" s="120"/>
      <c r="P17" s="120"/>
      <c r="Q17" s="120"/>
      <c r="R17" s="120"/>
      <c r="S17" s="120"/>
      <c r="T17" s="120"/>
      <c r="U17" s="118"/>
      <c r="V17" s="118"/>
      <c r="Y17" s="135"/>
      <c r="Z17" s="136"/>
      <c r="AA17" s="134"/>
      <c r="AB17" s="134"/>
      <c r="AF17" s="142"/>
      <c r="AG17" s="120"/>
      <c r="AM17" s="142"/>
      <c r="AN17" s="120"/>
    </row>
    <row r="18" spans="2:40" s="118" customFormat="1" ht="13.5" x14ac:dyDescent="0.3">
      <c r="B18" s="322">
        <f>DATE(year,8,1)</f>
        <v>42948</v>
      </c>
      <c r="C18" s="323"/>
      <c r="D18" s="323"/>
      <c r="E18" s="323"/>
      <c r="F18" s="323"/>
      <c r="G18" s="323"/>
      <c r="H18" s="323"/>
      <c r="I18" s="119"/>
      <c r="J18" s="324" t="s">
        <v>203</v>
      </c>
      <c r="K18" s="324"/>
      <c r="L18" s="120"/>
      <c r="M18" s="322">
        <f>DATE(year+1,2,1)</f>
        <v>43132</v>
      </c>
      <c r="N18" s="323"/>
      <c r="O18" s="323"/>
      <c r="P18" s="323"/>
      <c r="Q18" s="323"/>
      <c r="R18" s="323"/>
      <c r="S18" s="323"/>
      <c r="T18" s="120"/>
      <c r="U18" s="324" t="s">
        <v>204</v>
      </c>
      <c r="V18" s="324"/>
      <c r="Y18" s="135"/>
      <c r="Z18" s="136"/>
      <c r="AA18" s="134"/>
      <c r="AB18" s="143"/>
      <c r="AC18" s="144"/>
    </row>
    <row r="19" spans="2:40" s="117" customFormat="1" ht="11.25" x14ac:dyDescent="0.2">
      <c r="B19" s="122" t="str">
        <f>IF(startday=1,INDEX(weekDayNames,1),INDEX(weekDayNames,2))</f>
        <v>Su</v>
      </c>
      <c r="C19" s="123" t="str">
        <f>IF(startday=1,INDEX(weekDayNames,2),INDEX(weekDayNames,3))</f>
        <v>M</v>
      </c>
      <c r="D19" s="123" t="str">
        <f>IF(startday=1,INDEX(weekDayNames,3),INDEX(weekDayNames,4))</f>
        <v>Tu</v>
      </c>
      <c r="E19" s="123" t="str">
        <f>IF(startday=1,INDEX(weekDayNames,4),INDEX(weekDayNames,5))</f>
        <v>W</v>
      </c>
      <c r="F19" s="123" t="str">
        <f>IF(startday=1,INDEX(weekDayNames,5),INDEX(weekDayNames,6))</f>
        <v>Th</v>
      </c>
      <c r="G19" s="123" t="str">
        <f>IF(startday=1,INDEX(weekDayNames,6),INDEX(weekDayNames,7))</f>
        <v>F</v>
      </c>
      <c r="H19" s="122" t="str">
        <f>IF(startday=1,INDEX(weekDayNames,7),INDEX(weekDayNames,1))</f>
        <v>Sa</v>
      </c>
      <c r="I19" s="120"/>
      <c r="J19" s="145">
        <v>9</v>
      </c>
      <c r="K19" s="125" t="s">
        <v>195</v>
      </c>
      <c r="M19" s="122" t="str">
        <f>IF(startday=1,INDEX(weekDayNames,1),INDEX(weekDayNames,2))</f>
        <v>Su</v>
      </c>
      <c r="N19" s="123" t="str">
        <f>IF(startday=1,INDEX(weekDayNames,2),INDEX(weekDayNames,3))</f>
        <v>M</v>
      </c>
      <c r="O19" s="123" t="str">
        <f>IF(startday=1,INDEX(weekDayNames,3),INDEX(weekDayNames,4))</f>
        <v>Tu</v>
      </c>
      <c r="P19" s="123" t="str">
        <f>IF(startday=1,INDEX(weekDayNames,4),INDEX(weekDayNames,5))</f>
        <v>W</v>
      </c>
      <c r="Q19" s="123" t="str">
        <f>IF(startday=1,INDEX(weekDayNames,5),INDEX(weekDayNames,6))</f>
        <v>Th</v>
      </c>
      <c r="R19" s="123" t="str">
        <f>IF(startday=1,INDEX(weekDayNames,6),INDEX(weekDayNames,7))</f>
        <v>F</v>
      </c>
      <c r="S19" s="122" t="str">
        <f>IF(startday=1,INDEX(weekDayNames,7),INDEX(weekDayNames,1))</f>
        <v>Sa</v>
      </c>
      <c r="T19" s="120"/>
      <c r="U19" s="146">
        <v>7</v>
      </c>
      <c r="V19" s="125" t="s">
        <v>195</v>
      </c>
      <c r="Y19" s="147"/>
      <c r="AA19" s="134"/>
      <c r="AB19" s="134"/>
    </row>
    <row r="20" spans="2:40" s="117" customFormat="1" ht="11.25" x14ac:dyDescent="0.2">
      <c r="B20" s="126" t="str">
        <f t="array" ref="B20:H25">IF(MONTH(B18)&lt;&gt;MONTH(DATE(YEAR(B18),MONTH(B18),1)-WEEKDAY(DATE(YEAR(B18),MONTH(B18),1),startday)+(WeekNo-1)*7+WeekDay),"",DATE(YEAR(B18),MONTH(B18),1)-WEEKDAY(DATE(YEAR(B18),MONTH(B18),1),startday)+(WeekNo-1)*7+WeekDay)</f>
        <v/>
      </c>
      <c r="C20" s="127" t="str">
        <v/>
      </c>
      <c r="D20" s="127">
        <v>42948</v>
      </c>
      <c r="E20" s="127">
        <v>42949</v>
      </c>
      <c r="F20" s="127">
        <v>42950</v>
      </c>
      <c r="G20" s="127">
        <v>42951</v>
      </c>
      <c r="H20" s="126">
        <v>42952</v>
      </c>
      <c r="I20" s="120"/>
      <c r="J20" s="177">
        <v>15</v>
      </c>
      <c r="K20" s="148" t="s">
        <v>197</v>
      </c>
      <c r="M20" s="126" t="str">
        <f t="array" ref="M20:S25">IF(MONTH(M18)&lt;&gt;MONTH(DATE(YEAR(M18),MONTH(M18),1)-WEEKDAY(DATE(YEAR(M18),MONTH(M18),1),startday)+(WeekNo-1)*7+WeekDay),"",DATE(YEAR(M18),MONTH(M18),1)-WEEKDAY(DATE(YEAR(M18),MONTH(M18),1),startday)+(WeekNo-1)*7+WeekDay)</f>
        <v/>
      </c>
      <c r="N20" s="127" t="str">
        <v/>
      </c>
      <c r="O20" s="127" t="str">
        <v/>
      </c>
      <c r="P20" s="127" t="str">
        <v/>
      </c>
      <c r="Q20" s="127">
        <v>43132</v>
      </c>
      <c r="R20" s="127">
        <v>43133</v>
      </c>
      <c r="S20" s="126">
        <v>43134</v>
      </c>
      <c r="T20" s="120"/>
      <c r="U20" s="177">
        <v>13</v>
      </c>
      <c r="V20" s="132" t="s">
        <v>197</v>
      </c>
      <c r="Y20" s="147"/>
    </row>
    <row r="21" spans="2:40" s="117" customFormat="1" ht="13.5" x14ac:dyDescent="0.3">
      <c r="B21" s="126">
        <v>42953</v>
      </c>
      <c r="C21" s="127">
        <v>42954</v>
      </c>
      <c r="D21" s="127">
        <v>42955</v>
      </c>
      <c r="E21" s="131">
        <v>42956</v>
      </c>
      <c r="F21" s="127">
        <v>42957</v>
      </c>
      <c r="G21" s="127">
        <v>42958</v>
      </c>
      <c r="H21" s="126">
        <v>42959</v>
      </c>
      <c r="I21" s="120"/>
      <c r="J21" s="145">
        <v>23</v>
      </c>
      <c r="K21" s="125" t="s">
        <v>195</v>
      </c>
      <c r="L21" s="120"/>
      <c r="M21" s="126">
        <v>43135</v>
      </c>
      <c r="N21" s="127">
        <v>43136</v>
      </c>
      <c r="O21" s="127">
        <v>43137</v>
      </c>
      <c r="P21" s="131">
        <v>43138</v>
      </c>
      <c r="Q21" s="127">
        <v>43139</v>
      </c>
      <c r="R21" s="127">
        <v>43140</v>
      </c>
      <c r="S21" s="126">
        <v>43141</v>
      </c>
      <c r="T21" s="120"/>
      <c r="U21" s="146">
        <v>21</v>
      </c>
      <c r="V21" s="125" t="s">
        <v>195</v>
      </c>
      <c r="Y21" s="147"/>
      <c r="AA21" s="118"/>
      <c r="AB21" s="118"/>
    </row>
    <row r="22" spans="2:40" s="117" customFormat="1" ht="11.25" customHeight="1" x14ac:dyDescent="0.2">
      <c r="B22" s="126">
        <v>42960</v>
      </c>
      <c r="C22" s="127">
        <v>42961</v>
      </c>
      <c r="D22" s="176">
        <v>42962</v>
      </c>
      <c r="E22" s="127">
        <v>42963</v>
      </c>
      <c r="F22" s="127">
        <v>42964</v>
      </c>
      <c r="G22" s="127">
        <v>42965</v>
      </c>
      <c r="H22" s="126">
        <v>42966</v>
      </c>
      <c r="I22" s="120"/>
      <c r="J22" s="177">
        <v>29</v>
      </c>
      <c r="K22" s="148" t="s">
        <v>197</v>
      </c>
      <c r="L22" s="120"/>
      <c r="M22" s="126">
        <v>43142</v>
      </c>
      <c r="N22" s="127">
        <v>43143</v>
      </c>
      <c r="O22" s="176">
        <v>43144</v>
      </c>
      <c r="P22" s="127">
        <v>43145</v>
      </c>
      <c r="Q22" s="127">
        <v>43146</v>
      </c>
      <c r="R22" s="127">
        <v>43147</v>
      </c>
      <c r="S22" s="126">
        <v>43148</v>
      </c>
      <c r="T22" s="120"/>
      <c r="U22" s="177">
        <v>27</v>
      </c>
      <c r="V22" s="132" t="s">
        <v>197</v>
      </c>
      <c r="Y22" s="147"/>
    </row>
    <row r="23" spans="2:40" s="117" customFormat="1" ht="11.25" customHeight="1" x14ac:dyDescent="0.2">
      <c r="B23" s="126">
        <v>42967</v>
      </c>
      <c r="C23" s="127">
        <v>42968</v>
      </c>
      <c r="D23" s="127">
        <v>42969</v>
      </c>
      <c r="E23" s="131">
        <v>42970</v>
      </c>
      <c r="F23" s="127">
        <v>42971</v>
      </c>
      <c r="G23" s="127">
        <v>42972</v>
      </c>
      <c r="H23" s="126">
        <v>42973</v>
      </c>
      <c r="I23" s="120"/>
      <c r="J23" s="137">
        <v>31</v>
      </c>
      <c r="K23" s="149" t="s">
        <v>205</v>
      </c>
      <c r="L23" s="120"/>
      <c r="M23" s="126">
        <v>43149</v>
      </c>
      <c r="N23" s="127">
        <v>43150</v>
      </c>
      <c r="O23" s="127">
        <v>43151</v>
      </c>
      <c r="P23" s="131">
        <v>43152</v>
      </c>
      <c r="Q23" s="127">
        <v>43153</v>
      </c>
      <c r="R23" s="127">
        <v>43154</v>
      </c>
      <c r="S23" s="126">
        <v>43155</v>
      </c>
      <c r="T23" s="120"/>
      <c r="U23" s="150" t="s">
        <v>206</v>
      </c>
      <c r="V23" s="150"/>
      <c r="AA23" s="135"/>
    </row>
    <row r="24" spans="2:40" s="117" customFormat="1" ht="12.75" customHeight="1" x14ac:dyDescent="0.2">
      <c r="B24" s="126">
        <v>42974</v>
      </c>
      <c r="C24" s="127">
        <v>42975</v>
      </c>
      <c r="D24" s="176">
        <v>42976</v>
      </c>
      <c r="E24" s="127">
        <v>42977</v>
      </c>
      <c r="F24" s="129">
        <v>42978</v>
      </c>
      <c r="G24" s="130" t="str">
        <v/>
      </c>
      <c r="H24" s="126" t="str">
        <v/>
      </c>
      <c r="I24" s="120"/>
      <c r="K24" s="149" t="s">
        <v>207</v>
      </c>
      <c r="L24" s="120"/>
      <c r="M24" s="126">
        <v>43156</v>
      </c>
      <c r="N24" s="127">
        <v>43157</v>
      </c>
      <c r="O24" s="176">
        <v>43158</v>
      </c>
      <c r="P24" s="127">
        <v>43159</v>
      </c>
      <c r="Q24" s="127" t="str">
        <v/>
      </c>
      <c r="R24" s="127" t="str">
        <v/>
      </c>
      <c r="S24" s="126" t="str">
        <v/>
      </c>
      <c r="T24" s="120"/>
    </row>
    <row r="25" spans="2:40" s="117" customFormat="1" ht="6" customHeight="1" x14ac:dyDescent="0.2">
      <c r="B25" s="126" t="str">
        <v/>
      </c>
      <c r="C25" s="127" t="str">
        <v/>
      </c>
      <c r="D25" s="127" t="str">
        <v/>
      </c>
      <c r="E25" s="127" t="str">
        <v/>
      </c>
      <c r="F25" s="127" t="str">
        <v/>
      </c>
      <c r="G25" s="127" t="str">
        <v/>
      </c>
      <c r="H25" s="126" t="str">
        <v/>
      </c>
      <c r="I25" s="120"/>
      <c r="L25" s="120"/>
      <c r="M25" s="126" t="str">
        <v/>
      </c>
      <c r="N25" s="127" t="str">
        <v/>
      </c>
      <c r="O25" s="127" t="str">
        <v/>
      </c>
      <c r="P25" s="127" t="str">
        <v/>
      </c>
      <c r="Q25" s="127" t="str">
        <v/>
      </c>
      <c r="R25" s="127" t="str">
        <v/>
      </c>
      <c r="S25" s="126" t="str">
        <v/>
      </c>
      <c r="T25" s="120"/>
    </row>
    <row r="26" spans="2:40" s="117" customFormat="1" ht="4.5" customHeight="1" x14ac:dyDescent="0.2">
      <c r="B26" s="120"/>
      <c r="C26" s="120"/>
      <c r="D26" s="120"/>
      <c r="E26" s="120"/>
      <c r="F26" s="120"/>
      <c r="G26" s="120"/>
      <c r="H26" s="120"/>
      <c r="I26" s="120"/>
      <c r="L26" s="120"/>
      <c r="M26" s="120"/>
      <c r="N26" s="120"/>
      <c r="O26" s="120"/>
      <c r="P26" s="120"/>
      <c r="Q26" s="120"/>
      <c r="R26" s="120"/>
      <c r="S26" s="120"/>
      <c r="T26" s="120"/>
      <c r="Y26" s="185"/>
    </row>
    <row r="27" spans="2:40" s="117" customFormat="1" ht="11.25" x14ac:dyDescent="0.2">
      <c r="B27" s="322">
        <f>DATE(year,9,1)</f>
        <v>42979</v>
      </c>
      <c r="C27" s="323"/>
      <c r="D27" s="323"/>
      <c r="E27" s="323"/>
      <c r="F27" s="323"/>
      <c r="G27" s="323"/>
      <c r="H27" s="323"/>
      <c r="I27" s="120"/>
      <c r="J27" s="324" t="s">
        <v>208</v>
      </c>
      <c r="K27" s="324"/>
      <c r="L27" s="120"/>
      <c r="M27" s="322">
        <f>DATE(year+1,3,1)</f>
        <v>43160</v>
      </c>
      <c r="N27" s="323"/>
      <c r="O27" s="323"/>
      <c r="P27" s="323"/>
      <c r="Q27" s="323"/>
      <c r="R27" s="323"/>
      <c r="S27" s="323"/>
      <c r="T27" s="120"/>
      <c r="U27" s="324" t="s">
        <v>209</v>
      </c>
      <c r="V27" s="324"/>
      <c r="Y27" s="147"/>
    </row>
    <row r="28" spans="2:40" s="117" customFormat="1" ht="11.25" x14ac:dyDescent="0.2">
      <c r="B28" s="122" t="str">
        <f>IF(startday=1,INDEX(weekDayNames,1),INDEX(weekDayNames,2))</f>
        <v>Su</v>
      </c>
      <c r="C28" s="123" t="str">
        <f>IF(startday=1,INDEX(weekDayNames,2),INDEX(weekDayNames,3))</f>
        <v>M</v>
      </c>
      <c r="D28" s="123" t="str">
        <f>IF(startday=1,INDEX(weekDayNames,3),INDEX(weekDayNames,4))</f>
        <v>Tu</v>
      </c>
      <c r="E28" s="123" t="str">
        <f>IF(startday=1,INDEX(weekDayNames,4),INDEX(weekDayNames,5))</f>
        <v>W</v>
      </c>
      <c r="F28" s="123" t="str">
        <f>IF(startday=1,INDEX(weekDayNames,5),INDEX(weekDayNames,6))</f>
        <v>Th</v>
      </c>
      <c r="G28" s="123" t="str">
        <f>IF(startday=1,INDEX(weekDayNames,6),INDEX(weekDayNames,7))</f>
        <v>F</v>
      </c>
      <c r="H28" s="122" t="str">
        <f>IF(startday=1,INDEX(weekDayNames,7),INDEX(weekDayNames,1))</f>
        <v>Sa</v>
      </c>
      <c r="I28" s="120"/>
      <c r="J28" s="124">
        <v>6</v>
      </c>
      <c r="K28" s="125" t="s">
        <v>195</v>
      </c>
      <c r="L28" s="120"/>
      <c r="M28" s="122" t="str">
        <f>IF(startday=1,INDEX(weekDayNames,1),INDEX(weekDayNames,2))</f>
        <v>Su</v>
      </c>
      <c r="N28" s="123" t="str">
        <f>IF(startday=1,INDEX(weekDayNames,2),INDEX(weekDayNames,3))</f>
        <v>M</v>
      </c>
      <c r="O28" s="123" t="str">
        <f>IF(startday=1,INDEX(weekDayNames,3),INDEX(weekDayNames,4))</f>
        <v>Tu</v>
      </c>
      <c r="P28" s="123" t="str">
        <f>IF(startday=1,INDEX(weekDayNames,4),INDEX(weekDayNames,5))</f>
        <v>W</v>
      </c>
      <c r="Q28" s="123" t="str">
        <f>IF(startday=1,INDEX(weekDayNames,5),INDEX(weekDayNames,6))</f>
        <v>Th</v>
      </c>
      <c r="R28" s="123" t="str">
        <f>IF(startday=1,INDEX(weekDayNames,6),INDEX(weekDayNames,7))</f>
        <v>F</v>
      </c>
      <c r="S28" s="122" t="str">
        <f>IF(startday=1,INDEX(weekDayNames,7),INDEX(weekDayNames,1))</f>
        <v>Sa</v>
      </c>
      <c r="T28" s="120"/>
      <c r="U28" s="151" t="s">
        <v>210</v>
      </c>
      <c r="V28" s="117" t="s">
        <v>211</v>
      </c>
    </row>
    <row r="29" spans="2:40" s="117" customFormat="1" ht="11.25" x14ac:dyDescent="0.2">
      <c r="B29" s="126" t="str">
        <f t="array" ref="B29:H34">IF(MONTH(B27)&lt;&gt;MONTH(DATE(YEAR(B27),MONTH(B27),1)-WEEKDAY(DATE(YEAR(B27),MONTH(B27),1),startday)+(WeekNo-1)*7+WeekDay),"",DATE(YEAR(B27),MONTH(B27),1)-WEEKDAY(DATE(YEAR(B27),MONTH(B27),1),startday)+(WeekNo-1)*7+WeekDay)</f>
        <v/>
      </c>
      <c r="C29" s="130" t="str">
        <v/>
      </c>
      <c r="D29" s="127" t="str">
        <v/>
      </c>
      <c r="E29" s="127" t="str">
        <v/>
      </c>
      <c r="F29" s="127" t="str">
        <v/>
      </c>
      <c r="G29" s="127">
        <v>42979</v>
      </c>
      <c r="H29" s="126">
        <v>42980</v>
      </c>
      <c r="I29" s="120"/>
      <c r="J29" s="177">
        <v>12</v>
      </c>
      <c r="K29" s="132" t="s">
        <v>197</v>
      </c>
      <c r="L29" s="120"/>
      <c r="M29" s="126" t="str">
        <f t="array" ref="M29:S34">IF(MONTH(M27)&lt;&gt;MONTH(DATE(YEAR(M27),MONTH(M27),1)-WEEKDAY(DATE(YEAR(M27),MONTH(M27),1),startday)+(WeekNo-1)*7+WeekDay),"",DATE(YEAR(M27),MONTH(M27),1)-WEEKDAY(DATE(YEAR(M27),MONTH(M27),1),startday)+(WeekNo-1)*7+WeekDay)</f>
        <v/>
      </c>
      <c r="N29" s="127" t="str">
        <v/>
      </c>
      <c r="O29" s="127" t="str">
        <v/>
      </c>
      <c r="P29" s="127" t="str">
        <v/>
      </c>
      <c r="Q29" s="127">
        <v>43160</v>
      </c>
      <c r="R29" s="127">
        <v>43161</v>
      </c>
      <c r="S29" s="126">
        <v>43162</v>
      </c>
      <c r="T29" s="120"/>
      <c r="U29" s="177">
        <v>13</v>
      </c>
      <c r="V29" s="132" t="s">
        <v>197</v>
      </c>
      <c r="Y29" s="147"/>
    </row>
    <row r="30" spans="2:40" s="117" customFormat="1" ht="11.25" x14ac:dyDescent="0.2">
      <c r="B30" s="126">
        <v>42981</v>
      </c>
      <c r="C30" s="127">
        <v>42982</v>
      </c>
      <c r="D30" s="127">
        <v>42983</v>
      </c>
      <c r="E30" s="131">
        <v>42984</v>
      </c>
      <c r="F30" s="127">
        <v>42985</v>
      </c>
      <c r="G30" s="127">
        <v>42986</v>
      </c>
      <c r="H30" s="126">
        <v>42987</v>
      </c>
      <c r="I30" s="120"/>
      <c r="J30" s="153" t="s">
        <v>212</v>
      </c>
      <c r="K30" s="154" t="s">
        <v>213</v>
      </c>
      <c r="L30" s="120"/>
      <c r="M30" s="126">
        <v>43163</v>
      </c>
      <c r="N30" s="127">
        <v>43164</v>
      </c>
      <c r="O30" s="127">
        <v>43165</v>
      </c>
      <c r="P30" s="127">
        <v>43166</v>
      </c>
      <c r="Q30" s="131">
        <v>43167</v>
      </c>
      <c r="R30" s="131">
        <v>43168</v>
      </c>
      <c r="S30" s="126">
        <v>43169</v>
      </c>
      <c r="T30" s="120"/>
      <c r="U30" s="155">
        <v>21</v>
      </c>
      <c r="V30" s="125" t="s">
        <v>195</v>
      </c>
      <c r="Y30" s="147"/>
    </row>
    <row r="31" spans="2:40" s="118" customFormat="1" ht="13.5" customHeight="1" x14ac:dyDescent="0.3">
      <c r="B31" s="126">
        <v>42988</v>
      </c>
      <c r="C31" s="127">
        <v>42989</v>
      </c>
      <c r="D31" s="176">
        <v>42990</v>
      </c>
      <c r="E31" s="127">
        <v>42991</v>
      </c>
      <c r="F31" s="127">
        <v>42992</v>
      </c>
      <c r="G31" s="127">
        <v>42993</v>
      </c>
      <c r="H31" s="126">
        <v>42994</v>
      </c>
      <c r="I31" s="120"/>
      <c r="J31" s="177">
        <v>26</v>
      </c>
      <c r="K31" s="132" t="s">
        <v>197</v>
      </c>
      <c r="L31" s="120"/>
      <c r="M31" s="126">
        <v>43170</v>
      </c>
      <c r="N31" s="127">
        <v>43171</v>
      </c>
      <c r="O31" s="176">
        <v>43172</v>
      </c>
      <c r="P31" s="127">
        <v>43173</v>
      </c>
      <c r="Q31" s="127">
        <v>43174</v>
      </c>
      <c r="R31" s="127">
        <v>43175</v>
      </c>
      <c r="S31" s="126">
        <v>43176</v>
      </c>
      <c r="T31" s="120"/>
      <c r="U31" s="177">
        <v>27</v>
      </c>
      <c r="V31" s="132" t="s">
        <v>197</v>
      </c>
      <c r="AA31" s="117"/>
      <c r="AB31" s="117"/>
    </row>
    <row r="32" spans="2:40" s="117" customFormat="1" ht="13.5" x14ac:dyDescent="0.3">
      <c r="B32" s="126">
        <v>42995</v>
      </c>
      <c r="C32" s="127">
        <v>42996</v>
      </c>
      <c r="D32" s="127">
        <v>42997</v>
      </c>
      <c r="E32" s="127">
        <v>42998</v>
      </c>
      <c r="F32" s="131">
        <v>42999</v>
      </c>
      <c r="G32" s="131">
        <v>43000</v>
      </c>
      <c r="H32" s="152">
        <v>43001</v>
      </c>
      <c r="I32" s="120"/>
      <c r="L32" s="120"/>
      <c r="M32" s="126">
        <v>43177</v>
      </c>
      <c r="N32" s="127">
        <v>43178</v>
      </c>
      <c r="O32" s="127">
        <v>43179</v>
      </c>
      <c r="P32" s="131">
        <v>43180</v>
      </c>
      <c r="Q32" s="127">
        <v>43181</v>
      </c>
      <c r="R32" s="127">
        <v>43182</v>
      </c>
      <c r="S32" s="126">
        <v>43183</v>
      </c>
      <c r="T32" s="136"/>
      <c r="U32" s="156" t="s">
        <v>214</v>
      </c>
      <c r="V32" s="154" t="s">
        <v>215</v>
      </c>
      <c r="AA32" s="118"/>
    </row>
    <row r="33" spans="2:28" s="117" customFormat="1" ht="11.25" x14ac:dyDescent="0.2">
      <c r="B33" s="126">
        <v>43002</v>
      </c>
      <c r="C33" s="127">
        <v>43003</v>
      </c>
      <c r="D33" s="176">
        <v>43004</v>
      </c>
      <c r="E33" s="127">
        <v>43005</v>
      </c>
      <c r="F33" s="127">
        <v>43006</v>
      </c>
      <c r="G33" s="127">
        <v>43007</v>
      </c>
      <c r="H33" s="126">
        <v>43008</v>
      </c>
      <c r="I33" s="120"/>
      <c r="J33" s="157"/>
      <c r="K33" s="158"/>
      <c r="L33" s="120"/>
      <c r="M33" s="126">
        <v>43184</v>
      </c>
      <c r="N33" s="127">
        <v>43185</v>
      </c>
      <c r="O33" s="176">
        <v>43186</v>
      </c>
      <c r="P33" s="127">
        <v>43187</v>
      </c>
      <c r="Q33" s="127">
        <v>43188</v>
      </c>
      <c r="R33" s="127">
        <v>43189</v>
      </c>
      <c r="S33" s="126">
        <v>43190</v>
      </c>
      <c r="T33" s="120"/>
    </row>
    <row r="34" spans="2:28" s="117" customFormat="1" ht="5.25" customHeight="1" x14ac:dyDescent="0.3">
      <c r="B34" s="126" t="str">
        <v/>
      </c>
      <c r="C34" s="127" t="str">
        <v/>
      </c>
      <c r="D34" s="127" t="str">
        <v/>
      </c>
      <c r="E34" s="127" t="str">
        <v/>
      </c>
      <c r="F34" s="127" t="str">
        <v/>
      </c>
      <c r="G34" s="127" t="str">
        <v/>
      </c>
      <c r="H34" s="126" t="str">
        <v/>
      </c>
      <c r="I34" s="120"/>
      <c r="J34" s="141"/>
      <c r="K34" s="136"/>
      <c r="L34" s="120"/>
      <c r="M34" s="126" t="str">
        <v/>
      </c>
      <c r="N34" s="127" t="str">
        <v/>
      </c>
      <c r="O34" s="127" t="str">
        <v/>
      </c>
      <c r="P34" s="127" t="str">
        <v/>
      </c>
      <c r="Q34" s="127" t="str">
        <v/>
      </c>
      <c r="R34" s="127" t="str">
        <v/>
      </c>
      <c r="S34" s="126" t="str">
        <v/>
      </c>
      <c r="T34" s="120"/>
      <c r="U34" s="159"/>
      <c r="V34" s="158"/>
      <c r="Y34" s="325"/>
      <c r="Z34" s="118"/>
      <c r="AB34" s="118"/>
    </row>
    <row r="35" spans="2:28" s="117" customFormat="1" ht="5.25" customHeight="1" x14ac:dyDescent="0.2">
      <c r="B35" s="120"/>
      <c r="C35" s="120"/>
      <c r="D35" s="120"/>
      <c r="E35" s="120"/>
      <c r="F35" s="120"/>
      <c r="G35" s="120"/>
      <c r="H35" s="120"/>
      <c r="I35" s="120"/>
      <c r="L35" s="120"/>
      <c r="M35" s="120"/>
      <c r="N35" s="120"/>
      <c r="O35" s="120"/>
      <c r="P35" s="120"/>
      <c r="Q35" s="120"/>
      <c r="R35" s="120"/>
      <c r="S35" s="120"/>
      <c r="T35" s="120"/>
      <c r="U35" s="120"/>
      <c r="V35" s="120"/>
      <c r="Y35" s="325"/>
    </row>
    <row r="36" spans="2:28" s="117" customFormat="1" ht="11.25" x14ac:dyDescent="0.2">
      <c r="B36" s="322">
        <f>DATE(year,10,1)</f>
        <v>43009</v>
      </c>
      <c r="C36" s="323"/>
      <c r="D36" s="323"/>
      <c r="E36" s="323"/>
      <c r="F36" s="323"/>
      <c r="G36" s="323"/>
      <c r="H36" s="323"/>
      <c r="I36" s="120"/>
      <c r="J36" s="324" t="s">
        <v>216</v>
      </c>
      <c r="K36" s="324"/>
      <c r="L36" s="120"/>
      <c r="M36" s="322">
        <f>DATE(year+1,4,1)</f>
        <v>43191</v>
      </c>
      <c r="N36" s="323"/>
      <c r="O36" s="323"/>
      <c r="P36" s="323"/>
      <c r="Q36" s="323"/>
      <c r="R36" s="323"/>
      <c r="S36" s="323"/>
      <c r="T36" s="120"/>
      <c r="U36" s="324" t="s">
        <v>217</v>
      </c>
      <c r="V36" s="324"/>
      <c r="Y36" s="325"/>
    </row>
    <row r="37" spans="2:28" s="117" customFormat="1" ht="11.25" x14ac:dyDescent="0.2">
      <c r="B37" s="122" t="str">
        <f>IF(startday=1,INDEX(weekDayNames,1),INDEX(weekDayNames,2))</f>
        <v>Su</v>
      </c>
      <c r="C37" s="123" t="str">
        <f>IF(startday=1,INDEX(weekDayNames,2),INDEX(weekDayNames,3))</f>
        <v>M</v>
      </c>
      <c r="D37" s="123" t="str">
        <f>IF(startday=1,INDEX(weekDayNames,3),INDEX(weekDayNames,4))</f>
        <v>Tu</v>
      </c>
      <c r="E37" s="123" t="str">
        <f>IF(startday=1,INDEX(weekDayNames,4),INDEX(weekDayNames,5))</f>
        <v>W</v>
      </c>
      <c r="F37" s="123" t="str">
        <f>IF(startday=1,INDEX(weekDayNames,5),INDEX(weekDayNames,6))</f>
        <v>Th</v>
      </c>
      <c r="G37" s="123" t="str">
        <f>IF(startday=1,INDEX(weekDayNames,6),INDEX(weekDayNames,7))</f>
        <v>F</v>
      </c>
      <c r="H37" s="122" t="str">
        <f>IF(startday=1,INDEX(weekDayNames,7),INDEX(weekDayNames,1))</f>
        <v>Sa</v>
      </c>
      <c r="I37" s="120"/>
      <c r="J37" s="178" t="s">
        <v>218</v>
      </c>
      <c r="K37" s="117" t="s">
        <v>219</v>
      </c>
      <c r="L37" s="120"/>
      <c r="M37" s="122" t="str">
        <f>IF(startday=1,INDEX(weekDayNames,1),INDEX(weekDayNames,2))</f>
        <v>Su</v>
      </c>
      <c r="N37" s="123" t="str">
        <f>IF(startday=1,INDEX(weekDayNames,2),INDEX(weekDayNames,3))</f>
        <v>M</v>
      </c>
      <c r="O37" s="123" t="str">
        <f>IF(startday=1,INDEX(weekDayNames,3),INDEX(weekDayNames,4))</f>
        <v>Tu</v>
      </c>
      <c r="P37" s="123" t="str">
        <f>IF(startday=1,INDEX(weekDayNames,4),INDEX(weekDayNames,5))</f>
        <v>W</v>
      </c>
      <c r="Q37" s="123" t="str">
        <f>IF(startday=1,INDEX(weekDayNames,5),INDEX(weekDayNames,6))</f>
        <v>Th</v>
      </c>
      <c r="R37" s="123" t="str">
        <f>IF(startday=1,INDEX(weekDayNames,6),INDEX(weekDayNames,7))</f>
        <v>F</v>
      </c>
      <c r="S37" s="122" t="str">
        <f>IF(startday=1,INDEX(weekDayNames,7),INDEX(weekDayNames,1))</f>
        <v>Sa</v>
      </c>
      <c r="T37" s="120"/>
      <c r="U37" s="124">
        <v>4</v>
      </c>
      <c r="V37" s="125" t="s">
        <v>195</v>
      </c>
      <c r="Y37" s="325"/>
    </row>
    <row r="38" spans="2:28" s="117" customFormat="1" ht="13.5" x14ac:dyDescent="0.3">
      <c r="B38" s="126">
        <f t="array" ref="B38:H43">IF(MONTH(B36)&lt;&gt;MONTH(DATE(YEAR(B36),MONTH(B36),1)-WEEKDAY(DATE(YEAR(B36),MONTH(B36),1),startday)+(WeekNo-1)*7+WeekDay),"",DATE(YEAR(B36),MONTH(B36),1)-WEEKDAY(DATE(YEAR(B36),MONTH(B36),1),startday)+(WeekNo-1)*7+WeekDay)</f>
        <v>43009</v>
      </c>
      <c r="C38" s="127">
        <v>43010</v>
      </c>
      <c r="D38" s="127">
        <v>43011</v>
      </c>
      <c r="E38" s="176">
        <v>43012</v>
      </c>
      <c r="F38" s="176">
        <v>43013</v>
      </c>
      <c r="G38" s="127">
        <v>43014</v>
      </c>
      <c r="H38" s="126">
        <v>43015</v>
      </c>
      <c r="I38" s="136"/>
      <c r="J38" s="124">
        <v>18</v>
      </c>
      <c r="K38" s="125" t="s">
        <v>195</v>
      </c>
      <c r="L38" s="120"/>
      <c r="M38" s="126">
        <f t="array" ref="M38:S43">IF(MONTH(M36)&lt;&gt;MONTH(DATE(YEAR(M36),MONTH(M36),1)-WEEKDAY(DATE(YEAR(M36),MONTH(M36),1),startday)+(WeekNo-1)*7+WeekDay),"",DATE(YEAR(M36),MONTH(M36),1)-WEEKDAY(DATE(YEAR(M36),MONTH(M36),1),startday)+(WeekNo-1)*7+WeekDay)</f>
        <v>43191</v>
      </c>
      <c r="N38" s="127">
        <v>43192</v>
      </c>
      <c r="O38" s="127">
        <v>43193</v>
      </c>
      <c r="P38" s="131">
        <v>43194</v>
      </c>
      <c r="Q38" s="127">
        <v>43195</v>
      </c>
      <c r="R38" s="127">
        <v>43196</v>
      </c>
      <c r="S38" s="126">
        <v>43197</v>
      </c>
      <c r="T38" s="120"/>
      <c r="U38" s="177">
        <v>10</v>
      </c>
      <c r="V38" s="132" t="s">
        <v>197</v>
      </c>
      <c r="Y38" s="325"/>
      <c r="AA38" s="118"/>
    </row>
    <row r="39" spans="2:28" s="117" customFormat="1" ht="11.25" x14ac:dyDescent="0.2">
      <c r="B39" s="126">
        <v>43016</v>
      </c>
      <c r="C39" s="127">
        <v>43017</v>
      </c>
      <c r="D39" s="127">
        <v>43018</v>
      </c>
      <c r="E39" s="127">
        <v>43019</v>
      </c>
      <c r="F39" s="127">
        <v>43020</v>
      </c>
      <c r="G39" s="127">
        <v>43021</v>
      </c>
      <c r="H39" s="126">
        <v>43022</v>
      </c>
      <c r="I39" s="136"/>
      <c r="J39" s="177">
        <v>24</v>
      </c>
      <c r="K39" s="132" t="s">
        <v>197</v>
      </c>
      <c r="L39" s="120"/>
      <c r="M39" s="126">
        <v>43198</v>
      </c>
      <c r="N39" s="127">
        <v>43199</v>
      </c>
      <c r="O39" s="176">
        <v>43200</v>
      </c>
      <c r="P39" s="127">
        <v>43201</v>
      </c>
      <c r="Q39" s="127">
        <v>43202</v>
      </c>
      <c r="R39" s="127">
        <v>43203</v>
      </c>
      <c r="S39" s="126">
        <v>43204</v>
      </c>
      <c r="T39" s="120"/>
      <c r="U39" s="155">
        <v>18</v>
      </c>
      <c r="V39" s="125" t="s">
        <v>195</v>
      </c>
      <c r="Y39" s="147"/>
    </row>
    <row r="40" spans="2:28" s="118" customFormat="1" ht="13.5" customHeight="1" x14ac:dyDescent="0.3">
      <c r="B40" s="160">
        <v>43023</v>
      </c>
      <c r="C40" s="130">
        <v>43024</v>
      </c>
      <c r="D40" s="130">
        <v>43025</v>
      </c>
      <c r="E40" s="131">
        <v>43026</v>
      </c>
      <c r="F40" s="127">
        <v>43027</v>
      </c>
      <c r="G40" s="127">
        <v>43028</v>
      </c>
      <c r="H40" s="161">
        <v>43029</v>
      </c>
      <c r="I40" s="120"/>
      <c r="J40" s="137">
        <v>31</v>
      </c>
      <c r="K40" s="139" t="s">
        <v>220</v>
      </c>
      <c r="L40" s="120"/>
      <c r="M40" s="126">
        <v>43205</v>
      </c>
      <c r="N40" s="127">
        <v>43206</v>
      </c>
      <c r="O40" s="127">
        <v>43207</v>
      </c>
      <c r="P40" s="131">
        <v>43208</v>
      </c>
      <c r="Q40" s="127">
        <v>43209</v>
      </c>
      <c r="R40" s="127">
        <v>43210</v>
      </c>
      <c r="S40" s="126">
        <v>43211</v>
      </c>
      <c r="T40" s="120"/>
      <c r="U40" s="177">
        <v>24</v>
      </c>
      <c r="V40" s="132" t="s">
        <v>197</v>
      </c>
      <c r="AA40" s="117"/>
      <c r="AB40" s="117"/>
    </row>
    <row r="41" spans="2:28" s="117" customFormat="1" ht="11.25" x14ac:dyDescent="0.2">
      <c r="B41" s="126">
        <v>43030</v>
      </c>
      <c r="C41" s="127">
        <v>43031</v>
      </c>
      <c r="D41" s="176">
        <v>43032</v>
      </c>
      <c r="E41" s="127">
        <v>43033</v>
      </c>
      <c r="F41" s="127">
        <v>43034</v>
      </c>
      <c r="G41" s="127">
        <v>43035</v>
      </c>
      <c r="H41" s="126">
        <v>43036</v>
      </c>
      <c r="I41" s="120"/>
      <c r="J41" s="154"/>
      <c r="K41" s="154"/>
      <c r="L41" s="120"/>
      <c r="M41" s="126">
        <v>43212</v>
      </c>
      <c r="N41" s="127">
        <v>43213</v>
      </c>
      <c r="O41" s="176">
        <v>43214</v>
      </c>
      <c r="P41" s="131">
        <v>43215</v>
      </c>
      <c r="Q41" s="127">
        <v>43216</v>
      </c>
      <c r="R41" s="127">
        <v>43217</v>
      </c>
      <c r="S41" s="126">
        <v>43218</v>
      </c>
      <c r="T41" s="120"/>
      <c r="U41" s="162">
        <v>30</v>
      </c>
      <c r="V41" s="139" t="s">
        <v>221</v>
      </c>
    </row>
    <row r="42" spans="2:28" s="117" customFormat="1" ht="11.25" x14ac:dyDescent="0.2">
      <c r="B42" s="126">
        <v>43037</v>
      </c>
      <c r="C42" s="127">
        <v>43038</v>
      </c>
      <c r="D42" s="129">
        <v>43039</v>
      </c>
      <c r="E42" s="127" t="str">
        <v/>
      </c>
      <c r="F42" s="127" t="str">
        <v/>
      </c>
      <c r="G42" s="128" t="str">
        <v/>
      </c>
      <c r="H42" s="126" t="str">
        <v/>
      </c>
      <c r="I42" s="120"/>
      <c r="L42" s="120"/>
      <c r="M42" s="126">
        <v>43219</v>
      </c>
      <c r="N42" s="162">
        <v>43220</v>
      </c>
      <c r="O42" s="163" t="str">
        <v/>
      </c>
      <c r="P42" s="127" t="str">
        <v/>
      </c>
      <c r="Q42" s="127" t="str">
        <v/>
      </c>
      <c r="R42" s="128" t="str">
        <v/>
      </c>
      <c r="S42" s="126" t="str">
        <v/>
      </c>
      <c r="T42" s="120"/>
      <c r="U42" s="164"/>
      <c r="V42" s="165"/>
    </row>
    <row r="43" spans="2:28" s="117" customFormat="1" ht="1.5" customHeight="1" x14ac:dyDescent="0.3">
      <c r="B43" s="160" t="str">
        <v/>
      </c>
      <c r="C43" s="127" t="str">
        <v/>
      </c>
      <c r="D43" s="127" t="str">
        <v/>
      </c>
      <c r="E43" s="127" t="str">
        <v/>
      </c>
      <c r="F43" s="127" t="str">
        <v/>
      </c>
      <c r="G43" s="127" t="str">
        <v/>
      </c>
      <c r="H43" s="126" t="str">
        <v/>
      </c>
      <c r="I43" s="120"/>
      <c r="J43" s="139"/>
      <c r="K43" s="139"/>
      <c r="L43" s="120"/>
      <c r="M43" s="126" t="str">
        <v/>
      </c>
      <c r="N43" s="127" t="str">
        <v/>
      </c>
      <c r="O43" s="127" t="str">
        <v/>
      </c>
      <c r="P43" s="127" t="str">
        <v/>
      </c>
      <c r="Q43" s="127" t="str">
        <v/>
      </c>
      <c r="R43" s="127" t="str">
        <v/>
      </c>
      <c r="S43" s="126" t="str">
        <v/>
      </c>
      <c r="T43" s="120"/>
      <c r="AB43" s="118"/>
    </row>
    <row r="44" spans="2:28" s="117" customFormat="1" ht="5.25" customHeight="1" x14ac:dyDescent="0.2">
      <c r="B44" s="120"/>
      <c r="C44" s="120"/>
      <c r="D44" s="120"/>
      <c r="E44" s="120"/>
      <c r="F44" s="120"/>
      <c r="G44" s="120"/>
      <c r="H44" s="120"/>
      <c r="I44" s="120"/>
      <c r="L44" s="120"/>
      <c r="M44" s="120"/>
      <c r="N44" s="120"/>
      <c r="O44" s="120"/>
      <c r="P44" s="120"/>
      <c r="Q44" s="120"/>
      <c r="R44" s="120"/>
      <c r="S44" s="120"/>
      <c r="T44" s="120"/>
    </row>
    <row r="45" spans="2:28" s="117" customFormat="1" ht="11.25" x14ac:dyDescent="0.2">
      <c r="B45" s="322">
        <f>DATE(year,11,1)</f>
        <v>43040</v>
      </c>
      <c r="C45" s="323"/>
      <c r="D45" s="323"/>
      <c r="E45" s="323"/>
      <c r="F45" s="323"/>
      <c r="G45" s="323"/>
      <c r="H45" s="323"/>
      <c r="I45" s="120"/>
      <c r="J45" s="324" t="s">
        <v>222</v>
      </c>
      <c r="K45" s="324"/>
      <c r="L45" s="120"/>
      <c r="M45" s="322">
        <f>DATE(year+1,5,1)</f>
        <v>43221</v>
      </c>
      <c r="N45" s="323"/>
      <c r="O45" s="323"/>
      <c r="P45" s="323"/>
      <c r="Q45" s="323"/>
      <c r="R45" s="323"/>
      <c r="S45" s="323"/>
      <c r="T45" s="120"/>
      <c r="U45" s="324" t="s">
        <v>223</v>
      </c>
      <c r="V45" s="324"/>
    </row>
    <row r="46" spans="2:28" s="117" customFormat="1" ht="11.25" x14ac:dyDescent="0.2">
      <c r="B46" s="122" t="str">
        <f>IF(startday=1,INDEX(weekDayNames,1),INDEX(weekDayNames,2))</f>
        <v>Su</v>
      </c>
      <c r="C46" s="123" t="str">
        <f>IF(startday=1,INDEX(weekDayNames,2),INDEX(weekDayNames,3))</f>
        <v>M</v>
      </c>
      <c r="D46" s="123" t="str">
        <f>IF(startday=1,INDEX(weekDayNames,3),INDEX(weekDayNames,4))</f>
        <v>Tu</v>
      </c>
      <c r="E46" s="123" t="str">
        <f>IF(startday=1,INDEX(weekDayNames,4),INDEX(weekDayNames,5))</f>
        <v>W</v>
      </c>
      <c r="F46" s="123" t="str">
        <f>IF(startday=1,INDEX(weekDayNames,5),INDEX(weekDayNames,6))</f>
        <v>Th</v>
      </c>
      <c r="G46" s="123" t="str">
        <f>IF(startday=1,INDEX(weekDayNames,6),INDEX(weekDayNames,7))</f>
        <v>F</v>
      </c>
      <c r="H46" s="122" t="str">
        <f>IF(startday=1,INDEX(weekDayNames,7),INDEX(weekDayNames,1))</f>
        <v>Sa</v>
      </c>
      <c r="I46" s="120"/>
      <c r="J46" s="179">
        <v>1</v>
      </c>
      <c r="K46" s="166" t="s">
        <v>224</v>
      </c>
      <c r="L46" s="120"/>
      <c r="M46" s="122" t="str">
        <f>IF(startday=1,INDEX(weekDayNames,1),INDEX(weekDayNames,2))</f>
        <v>Su</v>
      </c>
      <c r="N46" s="123" t="str">
        <f>IF(startday=1,INDEX(weekDayNames,2),INDEX(weekDayNames,3))</f>
        <v>M</v>
      </c>
      <c r="O46" s="123" t="str">
        <f>IF(startday=1,INDEX(weekDayNames,3),INDEX(weekDayNames,4))</f>
        <v>Tu</v>
      </c>
      <c r="P46" s="123" t="str">
        <f>IF(startday=1,INDEX(weekDayNames,4),INDEX(weekDayNames,5))</f>
        <v>W</v>
      </c>
      <c r="Q46" s="123" t="str">
        <f>IF(startday=1,INDEX(weekDayNames,5),INDEX(weekDayNames,6))</f>
        <v>Th</v>
      </c>
      <c r="R46" s="123" t="str">
        <f>IF(startday=1,INDEX(weekDayNames,6),INDEX(weekDayNames,7))</f>
        <v>F</v>
      </c>
      <c r="S46" s="122" t="str">
        <f>IF(startday=1,INDEX(weekDayNames,7),INDEX(weekDayNames,1))</f>
        <v>Sa</v>
      </c>
      <c r="T46" s="120"/>
      <c r="U46" s="180">
        <v>1</v>
      </c>
      <c r="V46" s="167" t="s">
        <v>225</v>
      </c>
    </row>
    <row r="47" spans="2:28" s="117" customFormat="1" ht="12" customHeight="1" x14ac:dyDescent="0.2">
      <c r="B47" s="126" t="str">
        <f t="array" ref="B47:H52">IF(MONTH(B45)&lt;&gt;MONTH(DATE(YEAR(B45),MONTH(B45),1)-WEEKDAY(DATE(YEAR(B45),MONTH(B45),1),startday)+(WeekNo-1)*7+WeekDay),"",DATE(YEAR(B45),MONTH(B45),1)-WEEKDAY(DATE(YEAR(B45),MONTH(B45),1),startday)+(WeekNo-1)*7+WeekDay)</f>
        <v/>
      </c>
      <c r="C47" s="127" t="str">
        <v/>
      </c>
      <c r="D47" s="168" t="str">
        <v/>
      </c>
      <c r="E47" s="176">
        <v>43040</v>
      </c>
      <c r="F47" s="127">
        <v>43041</v>
      </c>
      <c r="G47" s="127">
        <v>43042</v>
      </c>
      <c r="H47" s="126">
        <v>43043</v>
      </c>
      <c r="I47" s="120"/>
      <c r="J47" s="179">
        <v>1</v>
      </c>
      <c r="K47" s="166" t="s">
        <v>226</v>
      </c>
      <c r="L47" s="120"/>
      <c r="M47" s="126" t="str">
        <f t="array" ref="M47:S52">IF(MONTH(M45)&lt;&gt;MONTH(DATE(YEAR(M45),MONTH(M45),1)-WEEKDAY(DATE(YEAR(M45),MONTH(M45),1),startday)+(WeekNo-1)*7+WeekDay),"",DATE(YEAR(M45),MONTH(M45),1)-WEEKDAY(DATE(YEAR(M45),MONTH(M45),1),startday)+(WeekNo-1)*7+WeekDay)</f>
        <v/>
      </c>
      <c r="N47" s="163" t="str">
        <v/>
      </c>
      <c r="O47" s="176">
        <v>43221</v>
      </c>
      <c r="P47" s="131">
        <v>43222</v>
      </c>
      <c r="Q47" s="127">
        <v>43223</v>
      </c>
      <c r="R47" s="127">
        <v>43224</v>
      </c>
      <c r="S47" s="126">
        <v>43225</v>
      </c>
      <c r="T47" s="120"/>
      <c r="U47" s="146">
        <v>2</v>
      </c>
      <c r="V47" s="125" t="s">
        <v>195</v>
      </c>
    </row>
    <row r="48" spans="2:28" s="117" customFormat="1" ht="13.5" customHeight="1" x14ac:dyDescent="0.2">
      <c r="B48" s="126">
        <v>43044</v>
      </c>
      <c r="C48" s="127">
        <v>43045</v>
      </c>
      <c r="D48" s="176">
        <v>43046</v>
      </c>
      <c r="E48" s="127">
        <v>43047</v>
      </c>
      <c r="F48" s="127">
        <v>43048</v>
      </c>
      <c r="G48" s="127">
        <v>43049</v>
      </c>
      <c r="H48" s="126">
        <v>43050</v>
      </c>
      <c r="I48" s="120"/>
      <c r="J48" s="145">
        <v>1</v>
      </c>
      <c r="K48" s="125" t="s">
        <v>195</v>
      </c>
      <c r="L48" s="120"/>
      <c r="M48" s="126">
        <v>43226</v>
      </c>
      <c r="N48" s="127">
        <v>43227</v>
      </c>
      <c r="O48" s="176">
        <v>43228</v>
      </c>
      <c r="P48" s="127">
        <v>43229</v>
      </c>
      <c r="Q48" s="127">
        <v>43230</v>
      </c>
      <c r="R48" s="127">
        <v>43231</v>
      </c>
      <c r="S48" s="126">
        <v>43232</v>
      </c>
      <c r="T48" s="120"/>
      <c r="U48" s="177">
        <v>8</v>
      </c>
      <c r="V48" s="132" t="s">
        <v>197</v>
      </c>
      <c r="Y48" s="185"/>
    </row>
    <row r="49" spans="2:28" s="118" customFormat="1" ht="13.5" x14ac:dyDescent="0.3">
      <c r="B49" s="126">
        <v>43051</v>
      </c>
      <c r="C49" s="127">
        <v>43052</v>
      </c>
      <c r="D49" s="127">
        <v>43053</v>
      </c>
      <c r="E49" s="131">
        <v>43054</v>
      </c>
      <c r="F49" s="127">
        <v>43055</v>
      </c>
      <c r="G49" s="127">
        <v>43056</v>
      </c>
      <c r="H49" s="126">
        <v>43057</v>
      </c>
      <c r="I49" s="120"/>
      <c r="J49" s="177">
        <v>7</v>
      </c>
      <c r="K49" s="132" t="s">
        <v>197</v>
      </c>
      <c r="L49" s="120"/>
      <c r="M49" s="126">
        <v>43233</v>
      </c>
      <c r="N49" s="127">
        <v>43234</v>
      </c>
      <c r="O49" s="127">
        <v>43235</v>
      </c>
      <c r="P49" s="131">
        <v>43236</v>
      </c>
      <c r="Q49" s="127">
        <v>43237</v>
      </c>
      <c r="R49" s="127">
        <v>43238</v>
      </c>
      <c r="S49" s="126">
        <v>43239</v>
      </c>
      <c r="T49" s="120"/>
      <c r="U49" s="146">
        <v>16</v>
      </c>
      <c r="V49" s="125" t="s">
        <v>195</v>
      </c>
      <c r="Y49" s="147"/>
      <c r="Z49" s="117"/>
      <c r="AA49" s="117"/>
      <c r="AB49" s="117"/>
    </row>
    <row r="50" spans="2:28" s="117" customFormat="1" ht="13.5" x14ac:dyDescent="0.3">
      <c r="B50" s="126">
        <v>43058</v>
      </c>
      <c r="C50" s="127">
        <v>43059</v>
      </c>
      <c r="D50" s="176">
        <v>43060</v>
      </c>
      <c r="E50" s="127">
        <v>43061</v>
      </c>
      <c r="F50" s="127">
        <v>43062</v>
      </c>
      <c r="G50" s="127">
        <v>43063</v>
      </c>
      <c r="H50" s="126">
        <v>43064</v>
      </c>
      <c r="I50" s="120"/>
      <c r="J50" s="124">
        <v>15</v>
      </c>
      <c r="K50" s="125" t="s">
        <v>195</v>
      </c>
      <c r="L50" s="120"/>
      <c r="M50" s="126">
        <v>43240</v>
      </c>
      <c r="N50" s="127">
        <v>43241</v>
      </c>
      <c r="O50" s="176">
        <v>43242</v>
      </c>
      <c r="P50" s="127">
        <v>43243</v>
      </c>
      <c r="Q50" s="127">
        <v>43244</v>
      </c>
      <c r="R50" s="127">
        <v>43245</v>
      </c>
      <c r="S50" s="126">
        <v>43246</v>
      </c>
      <c r="T50" s="120"/>
      <c r="U50" s="177">
        <v>22</v>
      </c>
      <c r="V50" s="132" t="s">
        <v>197</v>
      </c>
      <c r="Y50" s="147"/>
      <c r="AA50" s="118"/>
    </row>
    <row r="51" spans="2:28" s="117" customFormat="1" ht="11.25" x14ac:dyDescent="0.2">
      <c r="B51" s="126">
        <v>43065</v>
      </c>
      <c r="C51" s="127">
        <v>43066</v>
      </c>
      <c r="D51" s="127">
        <v>43067</v>
      </c>
      <c r="E51" s="127">
        <v>43068</v>
      </c>
      <c r="F51" s="127">
        <v>43069</v>
      </c>
      <c r="G51" s="127" t="str">
        <v/>
      </c>
      <c r="H51" s="126" t="str">
        <v/>
      </c>
      <c r="I51" s="120"/>
      <c r="J51" s="177">
        <v>21</v>
      </c>
      <c r="K51" s="132" t="s">
        <v>197</v>
      </c>
      <c r="L51" s="120"/>
      <c r="M51" s="126">
        <v>43247</v>
      </c>
      <c r="N51" s="127">
        <v>43248</v>
      </c>
      <c r="O51" s="127">
        <v>43249</v>
      </c>
      <c r="P51" s="131">
        <v>43250</v>
      </c>
      <c r="Q51" s="127">
        <v>43251</v>
      </c>
      <c r="R51" s="127" t="str">
        <v/>
      </c>
      <c r="S51" s="126" t="str">
        <v/>
      </c>
      <c r="T51" s="120"/>
      <c r="U51" s="146">
        <v>30</v>
      </c>
      <c r="V51" s="125" t="s">
        <v>195</v>
      </c>
      <c r="Y51" s="147"/>
    </row>
    <row r="52" spans="2:28" s="117" customFormat="1" ht="13.5" x14ac:dyDescent="0.3">
      <c r="B52" s="126" t="str">
        <v/>
      </c>
      <c r="C52" s="127" t="str">
        <v/>
      </c>
      <c r="D52" s="127" t="str">
        <v/>
      </c>
      <c r="E52" s="127" t="str">
        <v/>
      </c>
      <c r="F52" s="127" t="str">
        <v/>
      </c>
      <c r="G52" s="127" t="str">
        <v/>
      </c>
      <c r="H52" s="126" t="str">
        <v/>
      </c>
      <c r="I52" s="120"/>
      <c r="J52" s="169"/>
      <c r="K52" s="134"/>
      <c r="L52" s="120"/>
      <c r="M52" s="126" t="str">
        <v/>
      </c>
      <c r="N52" s="127" t="str">
        <v/>
      </c>
      <c r="O52" s="127" t="str">
        <v/>
      </c>
      <c r="P52" s="127" t="str">
        <v/>
      </c>
      <c r="Q52" s="127" t="str">
        <v/>
      </c>
      <c r="R52" s="127" t="str">
        <v/>
      </c>
      <c r="S52" s="126" t="str">
        <v/>
      </c>
      <c r="T52" s="120"/>
      <c r="U52" s="170"/>
      <c r="V52" s="120"/>
      <c r="Y52" s="171"/>
      <c r="Z52" s="118"/>
      <c r="AB52" s="118"/>
    </row>
    <row r="53" spans="2:28" s="117" customFormat="1" ht="5.25" customHeight="1" x14ac:dyDescent="0.3">
      <c r="B53" s="120"/>
      <c r="C53" s="120"/>
      <c r="D53" s="120"/>
      <c r="E53" s="120"/>
      <c r="F53" s="120"/>
      <c r="G53" s="120"/>
      <c r="H53" s="120"/>
      <c r="I53" s="120"/>
      <c r="L53" s="120"/>
      <c r="M53" s="118"/>
      <c r="N53" s="118"/>
      <c r="O53" s="118"/>
      <c r="P53" s="118"/>
      <c r="Q53" s="118"/>
      <c r="R53" s="118"/>
      <c r="S53" s="118"/>
      <c r="T53" s="120"/>
      <c r="U53" s="118"/>
      <c r="V53" s="118"/>
      <c r="Y53" s="147"/>
    </row>
    <row r="54" spans="2:28" s="117" customFormat="1" ht="11.25" x14ac:dyDescent="0.2">
      <c r="B54" s="322">
        <f>DATE(year,12,1)</f>
        <v>43070</v>
      </c>
      <c r="C54" s="323"/>
      <c r="D54" s="323"/>
      <c r="E54" s="323"/>
      <c r="F54" s="323"/>
      <c r="G54" s="323"/>
      <c r="H54" s="323"/>
      <c r="I54" s="120"/>
      <c r="J54" s="324" t="s">
        <v>227</v>
      </c>
      <c r="K54" s="324"/>
      <c r="L54" s="120"/>
      <c r="M54" s="322">
        <f>DATE(year+1,6,1)</f>
        <v>43252</v>
      </c>
      <c r="N54" s="323"/>
      <c r="O54" s="323"/>
      <c r="P54" s="323"/>
      <c r="Q54" s="323"/>
      <c r="R54" s="323"/>
      <c r="S54" s="323"/>
      <c r="T54" s="120"/>
      <c r="U54" s="324" t="s">
        <v>228</v>
      </c>
      <c r="V54" s="324"/>
    </row>
    <row r="55" spans="2:28" s="117" customFormat="1" ht="11.25" x14ac:dyDescent="0.2">
      <c r="B55" s="122" t="str">
        <f>IF(startday=1,INDEX(weekDayNames,1),INDEX(weekDayNames,2))</f>
        <v>Su</v>
      </c>
      <c r="C55" s="123" t="str">
        <f>IF(startday=1,INDEX(weekDayNames,2),INDEX(weekDayNames,3))</f>
        <v>M</v>
      </c>
      <c r="D55" s="123" t="str">
        <f>IF(startday=1,INDEX(weekDayNames,3),INDEX(weekDayNames,4))</f>
        <v>Tu</v>
      </c>
      <c r="E55" s="123" t="str">
        <f>IF(startday=1,INDEX(weekDayNames,4),INDEX(weekDayNames,5))</f>
        <v>W</v>
      </c>
      <c r="F55" s="123" t="str">
        <f>IF(startday=1,INDEX(weekDayNames,5),INDEX(weekDayNames,6))</f>
        <v>Th</v>
      </c>
      <c r="G55" s="123" t="str">
        <f>IF(startday=1,INDEX(weekDayNames,6),INDEX(weekDayNames,7))</f>
        <v>F</v>
      </c>
      <c r="H55" s="122" t="str">
        <f>IF(startday=1,INDEX(weekDayNames,7),INDEX(weekDayNames,1))</f>
        <v>Sa</v>
      </c>
      <c r="I55" s="120"/>
      <c r="J55" s="177">
        <v>5</v>
      </c>
      <c r="K55" s="132" t="s">
        <v>197</v>
      </c>
      <c r="L55" s="120"/>
      <c r="M55" s="122" t="str">
        <f>IF(startday=1,INDEX(weekDayNames,1),INDEX(weekDayNames,2))</f>
        <v>Su</v>
      </c>
      <c r="N55" s="123" t="str">
        <f>IF(startday=1,INDEX(weekDayNames,2),INDEX(weekDayNames,3))</f>
        <v>M</v>
      </c>
      <c r="O55" s="123" t="str">
        <f>IF(startday=1,INDEX(weekDayNames,3),INDEX(weekDayNames,4))</f>
        <v>Tu</v>
      </c>
      <c r="P55" s="123" t="str">
        <f>IF(startday=1,INDEX(weekDayNames,4),INDEX(weekDayNames,5))</f>
        <v>W</v>
      </c>
      <c r="Q55" s="123" t="str">
        <f>IF(startday=1,INDEX(weekDayNames,5),INDEX(weekDayNames,6))</f>
        <v>Th</v>
      </c>
      <c r="R55" s="123" t="str">
        <f>IF(startday=1,INDEX(weekDayNames,6),INDEX(weekDayNames,7))</f>
        <v>F</v>
      </c>
      <c r="S55" s="122" t="str">
        <f>IF(startday=1,INDEX(weekDayNames,7),INDEX(weekDayNames,1))</f>
        <v>Sa</v>
      </c>
      <c r="T55" s="120"/>
      <c r="U55" s="177">
        <v>5</v>
      </c>
      <c r="V55" s="132" t="s">
        <v>197</v>
      </c>
    </row>
    <row r="56" spans="2:28" s="117" customFormat="1" ht="11.25" x14ac:dyDescent="0.2">
      <c r="B56" s="126" t="str">
        <f t="array" ref="B56:H61">IF(MONTH(B54)&lt;&gt;MONTH(DATE(YEAR(B54),MONTH(B54),1)-WEEKDAY(DATE(YEAR(B54),MONTH(B54),1),startday)+(WeekNo-1)*7+WeekDay),"",DATE(YEAR(B54),MONTH(B54),1)-WEEKDAY(DATE(YEAR(B54),MONTH(B54),1),startday)+(WeekNo-1)*7+WeekDay)</f>
        <v/>
      </c>
      <c r="C56" s="127" t="str">
        <v/>
      </c>
      <c r="D56" s="127" t="str">
        <v/>
      </c>
      <c r="E56" s="127" t="str">
        <v/>
      </c>
      <c r="F56" s="128" t="str">
        <v/>
      </c>
      <c r="G56" s="127">
        <v>43070</v>
      </c>
      <c r="H56" s="126">
        <v>43071</v>
      </c>
      <c r="I56" s="120"/>
      <c r="J56" s="124">
        <v>13</v>
      </c>
      <c r="K56" s="125" t="s">
        <v>195</v>
      </c>
      <c r="L56" s="120"/>
      <c r="M56" s="126" t="str">
        <f t="array" ref="M56:S61">IF(MONTH(M54)&lt;&gt;MONTH(DATE(YEAR(M54),MONTH(M54),1)-WEEKDAY(DATE(YEAR(M54),MONTH(M54),1),startday)+(WeekNo-1)*7+WeekDay),"",DATE(YEAR(M54),MONTH(M54),1)-WEEKDAY(DATE(YEAR(M54),MONTH(M54),1),startday)+(WeekNo-1)*7+WeekDay)</f>
        <v/>
      </c>
      <c r="N56" s="127" t="str">
        <v/>
      </c>
      <c r="O56" s="127" t="str">
        <v/>
      </c>
      <c r="P56" s="127" t="str">
        <v/>
      </c>
      <c r="Q56" s="127" t="str">
        <v/>
      </c>
      <c r="R56" s="127">
        <v>43252</v>
      </c>
      <c r="S56" s="126">
        <v>43253</v>
      </c>
      <c r="T56" s="120"/>
      <c r="U56" s="146">
        <v>13</v>
      </c>
      <c r="V56" s="125" t="s">
        <v>195</v>
      </c>
    </row>
    <row r="57" spans="2:28" s="117" customFormat="1" ht="11.25" x14ac:dyDescent="0.2">
      <c r="B57" s="126">
        <v>43072</v>
      </c>
      <c r="C57" s="127">
        <v>43073</v>
      </c>
      <c r="D57" s="176">
        <v>43074</v>
      </c>
      <c r="E57" s="127">
        <v>43075</v>
      </c>
      <c r="F57" s="127">
        <v>43076</v>
      </c>
      <c r="G57" s="127">
        <v>43077</v>
      </c>
      <c r="H57" s="126">
        <v>43078</v>
      </c>
      <c r="I57" s="120"/>
      <c r="J57" s="177">
        <v>19</v>
      </c>
      <c r="K57" s="132" t="s">
        <v>197</v>
      </c>
      <c r="L57" s="120"/>
      <c r="M57" s="126">
        <v>43254</v>
      </c>
      <c r="N57" s="127">
        <v>43255</v>
      </c>
      <c r="O57" s="176">
        <v>43256</v>
      </c>
      <c r="P57" s="127">
        <v>43257</v>
      </c>
      <c r="Q57" s="127">
        <v>43258</v>
      </c>
      <c r="R57" s="127">
        <v>43259</v>
      </c>
      <c r="S57" s="126">
        <v>43260</v>
      </c>
      <c r="T57" s="120"/>
      <c r="U57" s="177">
        <v>19</v>
      </c>
      <c r="V57" s="132" t="s">
        <v>197</v>
      </c>
    </row>
    <row r="58" spans="2:28" s="117" customFormat="1" ht="12" customHeight="1" x14ac:dyDescent="0.2">
      <c r="B58" s="126">
        <v>43079</v>
      </c>
      <c r="C58" s="127">
        <v>43080</v>
      </c>
      <c r="D58" s="127">
        <v>43081</v>
      </c>
      <c r="E58" s="131">
        <v>43082</v>
      </c>
      <c r="F58" s="127">
        <v>43083</v>
      </c>
      <c r="G58" s="127">
        <v>43084</v>
      </c>
      <c r="H58" s="126">
        <v>43085</v>
      </c>
      <c r="I58" s="120"/>
      <c r="J58" s="145">
        <v>27</v>
      </c>
      <c r="K58" s="125" t="s">
        <v>195</v>
      </c>
      <c r="L58" s="120"/>
      <c r="M58" s="126">
        <v>43261</v>
      </c>
      <c r="N58" s="127">
        <v>43262</v>
      </c>
      <c r="O58" s="127">
        <v>43263</v>
      </c>
      <c r="P58" s="131">
        <v>43264</v>
      </c>
      <c r="Q58" s="127">
        <v>43265</v>
      </c>
      <c r="R58" s="127">
        <v>43266</v>
      </c>
      <c r="S58" s="126">
        <v>43267</v>
      </c>
      <c r="T58" s="120"/>
      <c r="U58" s="146">
        <v>27</v>
      </c>
      <c r="V58" s="125" t="s">
        <v>195</v>
      </c>
    </row>
    <row r="59" spans="2:28" s="118" customFormat="1" ht="12" customHeight="1" x14ac:dyDescent="0.3">
      <c r="B59" s="126">
        <v>43086</v>
      </c>
      <c r="C59" s="127">
        <v>43087</v>
      </c>
      <c r="D59" s="176">
        <v>43088</v>
      </c>
      <c r="E59" s="127">
        <v>43089</v>
      </c>
      <c r="F59" s="127">
        <v>43090</v>
      </c>
      <c r="G59" s="127">
        <v>43091</v>
      </c>
      <c r="H59" s="126">
        <v>43092</v>
      </c>
      <c r="I59" s="120"/>
      <c r="J59" s="175">
        <v>30</v>
      </c>
      <c r="K59" s="172" t="s">
        <v>229</v>
      </c>
      <c r="L59" s="120"/>
      <c r="M59" s="126">
        <v>43268</v>
      </c>
      <c r="N59" s="127">
        <v>43269</v>
      </c>
      <c r="O59" s="176">
        <v>43270</v>
      </c>
      <c r="P59" s="127">
        <v>43271</v>
      </c>
      <c r="Q59" s="127">
        <v>43272</v>
      </c>
      <c r="R59" s="127">
        <v>43273</v>
      </c>
      <c r="S59" s="126">
        <v>43274</v>
      </c>
      <c r="T59" s="120"/>
      <c r="U59" s="173">
        <v>30</v>
      </c>
      <c r="V59" s="136" t="s">
        <v>230</v>
      </c>
      <c r="Y59" s="117"/>
      <c r="Z59" s="117"/>
      <c r="AA59" s="117"/>
      <c r="AB59" s="117"/>
    </row>
    <row r="60" spans="2:28" s="117" customFormat="1" ht="11.25" customHeight="1" x14ac:dyDescent="0.3">
      <c r="B60" s="126">
        <v>43093</v>
      </c>
      <c r="C60" s="127">
        <v>43094</v>
      </c>
      <c r="D60" s="127">
        <v>43095</v>
      </c>
      <c r="E60" s="131">
        <v>43096</v>
      </c>
      <c r="F60" s="127">
        <v>43097</v>
      </c>
      <c r="G60" s="176">
        <v>43098</v>
      </c>
      <c r="H60" s="126">
        <v>43099</v>
      </c>
      <c r="I60" s="120"/>
      <c r="L60" s="120"/>
      <c r="M60" s="126">
        <v>43275</v>
      </c>
      <c r="N60" s="127">
        <v>43276</v>
      </c>
      <c r="O60" s="127">
        <v>43277</v>
      </c>
      <c r="P60" s="131">
        <v>43278</v>
      </c>
      <c r="Q60" s="127">
        <v>43279</v>
      </c>
      <c r="R60" s="129">
        <v>43280</v>
      </c>
      <c r="S60" s="126">
        <v>43281</v>
      </c>
      <c r="T60" s="120"/>
      <c r="U60" s="142"/>
      <c r="V60" s="120"/>
      <c r="AA60" s="118"/>
    </row>
    <row r="61" spans="2:28" s="117" customFormat="1" ht="11.25" x14ac:dyDescent="0.2">
      <c r="B61" s="126">
        <v>43100</v>
      </c>
      <c r="C61" s="127" t="str">
        <v/>
      </c>
      <c r="D61" s="127" t="str">
        <v/>
      </c>
      <c r="E61" s="127" t="str">
        <v/>
      </c>
      <c r="F61" s="127" t="str">
        <v/>
      </c>
      <c r="G61" s="127" t="str">
        <v/>
      </c>
      <c r="H61" s="126" t="str">
        <v/>
      </c>
      <c r="I61" s="120"/>
      <c r="L61" s="120"/>
      <c r="M61" s="126" t="str">
        <v/>
      </c>
      <c r="N61" s="127" t="str">
        <v/>
      </c>
      <c r="O61" s="127" t="str">
        <v/>
      </c>
      <c r="P61" s="131" t="str">
        <v/>
      </c>
      <c r="Q61" s="127" t="str">
        <v/>
      </c>
      <c r="R61" s="127" t="str">
        <v/>
      </c>
      <c r="S61" s="126" t="str">
        <v/>
      </c>
      <c r="T61" s="120"/>
      <c r="U61" s="142"/>
      <c r="V61" s="120"/>
    </row>
    <row r="62" spans="2:28" s="117" customFormat="1" ht="14.25" x14ac:dyDescent="0.3">
      <c r="B62" s="120"/>
      <c r="C62" s="120"/>
      <c r="D62" s="120"/>
      <c r="E62" s="120"/>
      <c r="F62" s="120"/>
      <c r="G62" s="120"/>
      <c r="H62" s="120"/>
      <c r="I62" s="120"/>
      <c r="J62" s="141"/>
      <c r="K62" s="120"/>
      <c r="L62" s="120"/>
      <c r="M62" s="101"/>
      <c r="N62" s="101"/>
      <c r="O62" s="101"/>
      <c r="P62" s="101"/>
      <c r="Q62" s="101"/>
      <c r="R62" s="101"/>
      <c r="S62" s="101"/>
      <c r="T62" s="120"/>
      <c r="U62" s="142"/>
      <c r="V62" s="120"/>
      <c r="Y62" s="118"/>
      <c r="Z62" s="118"/>
      <c r="AB62" s="118"/>
    </row>
    <row r="63" spans="2:28" s="117" customFormat="1" x14ac:dyDescent="0.2">
      <c r="B63" s="101"/>
      <c r="C63" s="101"/>
      <c r="D63" s="101"/>
      <c r="E63" s="101"/>
      <c r="F63" s="101"/>
      <c r="G63" s="101"/>
      <c r="H63" s="101"/>
      <c r="I63" s="120"/>
      <c r="J63" s="141"/>
      <c r="K63" s="120"/>
      <c r="L63" s="120"/>
      <c r="M63" s="101"/>
      <c r="N63" s="101"/>
      <c r="O63" s="101"/>
      <c r="P63" s="101"/>
      <c r="Q63" s="101"/>
      <c r="R63" s="101"/>
      <c r="S63" s="101"/>
      <c r="T63" s="120"/>
      <c r="U63" s="120"/>
      <c r="V63" s="120"/>
    </row>
    <row r="64" spans="2:28" s="117" customFormat="1" x14ac:dyDescent="0.2">
      <c r="B64" s="101"/>
      <c r="C64" s="101"/>
      <c r="D64" s="101"/>
      <c r="E64" s="101"/>
      <c r="F64" s="101"/>
      <c r="G64" s="101"/>
      <c r="H64" s="101"/>
      <c r="I64" s="101"/>
      <c r="J64" s="102"/>
      <c r="K64" s="101"/>
      <c r="L64" s="101"/>
      <c r="M64" s="101"/>
      <c r="N64" s="101"/>
      <c r="O64" s="101"/>
      <c r="P64" s="101"/>
      <c r="Q64" s="101"/>
      <c r="R64" s="101"/>
      <c r="S64" s="101"/>
      <c r="T64" s="101"/>
      <c r="U64" s="101"/>
      <c r="V64" s="101"/>
    </row>
    <row r="65" spans="2:28" s="117" customFormat="1" x14ac:dyDescent="0.2">
      <c r="B65" s="101"/>
      <c r="C65" s="101"/>
      <c r="D65" s="101"/>
      <c r="E65" s="101"/>
      <c r="F65" s="101"/>
      <c r="G65" s="101"/>
      <c r="H65" s="101"/>
      <c r="I65" s="101"/>
      <c r="J65" s="102"/>
      <c r="K65" s="101"/>
      <c r="L65" s="101"/>
      <c r="M65" s="101"/>
      <c r="N65" s="101"/>
      <c r="O65" s="101"/>
      <c r="P65" s="101"/>
      <c r="Q65" s="101"/>
      <c r="R65" s="101"/>
      <c r="S65" s="101"/>
      <c r="T65" s="101"/>
      <c r="U65" s="101"/>
      <c r="V65" s="101"/>
    </row>
    <row r="66" spans="2:28" s="117" customFormat="1" ht="11.25" customHeight="1" x14ac:dyDescent="0.2">
      <c r="B66" s="101"/>
      <c r="C66" s="101"/>
      <c r="D66" s="101"/>
      <c r="E66" s="101"/>
      <c r="F66" s="101"/>
      <c r="G66" s="101"/>
      <c r="H66" s="101"/>
      <c r="I66" s="101"/>
      <c r="J66" s="102"/>
      <c r="K66" s="101"/>
      <c r="L66" s="101"/>
      <c r="M66" s="101"/>
      <c r="N66" s="101"/>
      <c r="O66" s="101"/>
      <c r="P66" s="101"/>
      <c r="Q66" s="101"/>
      <c r="R66" s="101"/>
      <c r="S66" s="101"/>
      <c r="T66" s="101"/>
      <c r="U66" s="101"/>
      <c r="V66" s="101"/>
    </row>
    <row r="67" spans="2:28" s="117" customFormat="1" ht="4.5" customHeight="1" x14ac:dyDescent="0.2">
      <c r="B67" s="101"/>
      <c r="C67" s="101"/>
      <c r="D67" s="101"/>
      <c r="E67" s="101"/>
      <c r="F67" s="101"/>
      <c r="G67" s="101"/>
      <c r="H67" s="101"/>
      <c r="I67" s="101"/>
      <c r="J67" s="102"/>
      <c r="K67" s="101"/>
      <c r="L67" s="101"/>
      <c r="M67" s="101"/>
      <c r="N67" s="101"/>
      <c r="O67" s="101"/>
      <c r="P67" s="101"/>
      <c r="Q67" s="101"/>
      <c r="R67" s="101"/>
      <c r="S67" s="101"/>
      <c r="T67" s="101"/>
      <c r="U67" s="101"/>
      <c r="V67" s="101"/>
    </row>
    <row r="68" spans="2:28" x14ac:dyDescent="0.2">
      <c r="Y68" s="117"/>
      <c r="Z68" s="117"/>
      <c r="AA68" s="117"/>
      <c r="AB68" s="117"/>
    </row>
    <row r="69" spans="2:28" x14ac:dyDescent="0.2">
      <c r="M69" s="117"/>
      <c r="Y69" s="117"/>
      <c r="Z69" s="117"/>
      <c r="AB69" s="117"/>
    </row>
    <row r="70" spans="2:28" x14ac:dyDescent="0.2">
      <c r="M70" s="117"/>
      <c r="Y70" s="117"/>
      <c r="Z70" s="117"/>
      <c r="AB70" s="117"/>
    </row>
    <row r="71" spans="2:28" x14ac:dyDescent="0.2">
      <c r="L71" s="117"/>
      <c r="M71" s="117"/>
    </row>
    <row r="72" spans="2:28" ht="14.25" x14ac:dyDescent="0.3">
      <c r="L72" s="117"/>
      <c r="M72" s="118"/>
      <c r="R72" s="174"/>
      <c r="S72" s="113"/>
    </row>
    <row r="73" spans="2:28" x14ac:dyDescent="0.2">
      <c r="M73" s="117"/>
    </row>
    <row r="74" spans="2:28" x14ac:dyDescent="0.2">
      <c r="K74" s="185"/>
      <c r="M74" s="117"/>
    </row>
    <row r="75" spans="2:28" x14ac:dyDescent="0.2">
      <c r="K75" s="185"/>
      <c r="M75" s="117"/>
    </row>
    <row r="76" spans="2:28" x14ac:dyDescent="0.2">
      <c r="K76" s="113"/>
      <c r="M76" s="117"/>
    </row>
  </sheetData>
  <mergeCells count="37">
    <mergeCell ref="A1:K1"/>
    <mergeCell ref="A2:K2"/>
    <mergeCell ref="D4:E4"/>
    <mergeCell ref="F4:H4"/>
    <mergeCell ref="K4:L4"/>
    <mergeCell ref="Y7:Y11"/>
    <mergeCell ref="B9:H9"/>
    <mergeCell ref="J9:K9"/>
    <mergeCell ref="M9:S9"/>
    <mergeCell ref="U9:V9"/>
    <mergeCell ref="J10:K10"/>
    <mergeCell ref="J11:K11"/>
    <mergeCell ref="B27:H27"/>
    <mergeCell ref="J27:K27"/>
    <mergeCell ref="M27:S27"/>
    <mergeCell ref="U27:V27"/>
    <mergeCell ref="O4:S4"/>
    <mergeCell ref="B7:V7"/>
    <mergeCell ref="M4:N4"/>
    <mergeCell ref="J12:K12"/>
    <mergeCell ref="B18:H18"/>
    <mergeCell ref="J18:K18"/>
    <mergeCell ref="M18:S18"/>
    <mergeCell ref="U18:V18"/>
    <mergeCell ref="B54:H54"/>
    <mergeCell ref="J54:K54"/>
    <mergeCell ref="M54:S54"/>
    <mergeCell ref="U54:V54"/>
    <mergeCell ref="Y34:Y38"/>
    <mergeCell ref="B36:H36"/>
    <mergeCell ref="J36:K36"/>
    <mergeCell ref="M36:S36"/>
    <mergeCell ref="U36:V36"/>
    <mergeCell ref="B45:H45"/>
    <mergeCell ref="J45:K45"/>
    <mergeCell ref="M45:S45"/>
    <mergeCell ref="U45:V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231</v>
      </c>
      <c r="B1" t="s">
        <v>232</v>
      </c>
      <c r="C1" t="s">
        <v>114</v>
      </c>
      <c r="D1" t="s">
        <v>118</v>
      </c>
      <c r="E1" t="s">
        <v>124</v>
      </c>
      <c r="F1" t="s">
        <v>100</v>
      </c>
      <c r="G1" t="s">
        <v>232</v>
      </c>
    </row>
    <row r="2" spans="1:7" x14ac:dyDescent="0.25">
      <c r="A2" t="s">
        <v>233</v>
      </c>
      <c r="B2" t="s">
        <v>234</v>
      </c>
      <c r="C2" t="s">
        <v>115</v>
      </c>
      <c r="D2" t="s">
        <v>120</v>
      </c>
      <c r="E2" t="s">
        <v>123</v>
      </c>
      <c r="G2" t="s">
        <v>234</v>
      </c>
    </row>
    <row r="3" spans="1:7" x14ac:dyDescent="0.25">
      <c r="B3" t="s">
        <v>235</v>
      </c>
      <c r="G3" t="s">
        <v>235</v>
      </c>
    </row>
    <row r="4" spans="1:7" x14ac:dyDescent="0.25">
      <c r="B4" t="s">
        <v>236</v>
      </c>
      <c r="G4" t="s">
        <v>236</v>
      </c>
    </row>
    <row r="5" spans="1:7" x14ac:dyDescent="0.25">
      <c r="G5" t="s">
        <v>237</v>
      </c>
    </row>
    <row r="10" spans="1:7" x14ac:dyDescent="0.25">
      <c r="A10" t="s">
        <v>121</v>
      </c>
      <c r="D10" t="s">
        <v>128</v>
      </c>
    </row>
    <row r="11" spans="1:7" x14ac:dyDescent="0.25">
      <c r="A11" t="s">
        <v>122</v>
      </c>
      <c r="D11" t="s">
        <v>129</v>
      </c>
    </row>
    <row r="12" spans="1:7" x14ac:dyDescent="0.25">
      <c r="D12" t="s">
        <v>130</v>
      </c>
    </row>
  </sheetData>
  <customSheetViews>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Contact Information</vt:lpstr>
      <vt:lpstr>Narrative</vt:lpstr>
      <vt:lpstr>Budget Detail &amp; Amendments</vt:lpstr>
      <vt:lpstr>Budget Roll-Up</vt:lpstr>
      <vt:lpstr>Project Roll-Up</vt:lpstr>
      <vt:lpstr>Advisory Committees</vt:lpstr>
      <vt:lpstr>UMW Bid Documents</vt:lpstr>
      <vt:lpstr>Improvement Plan</vt:lpstr>
      <vt:lpstr>Program Assurances</vt:lpstr>
      <vt:lpstr>17-18 Calendar</vt:lpstr>
      <vt:lpstr>Do Not Edit</vt:lpstr>
      <vt:lpstr>Contracted</vt:lpstr>
      <vt:lpstr>ContractedServices</vt:lpstr>
      <vt:lpstr>Other</vt:lpstr>
      <vt:lpstr>Personnel</vt:lpstr>
      <vt:lpstr>'17-18 Calendar'!Print_Area</vt:lpstr>
      <vt:lpstr>Quarter</vt:lpstr>
      <vt:lpstr>Quarter_1</vt:lpstr>
      <vt:lpstr>Quarter1</vt:lpstr>
      <vt:lpstr>Salary</vt:lpstr>
      <vt:lpstr>'17-18 Calendar'!startday</vt:lpstr>
      <vt:lpstr>Supplies</vt:lpstr>
      <vt:lpstr>Telephone</vt:lpstr>
      <vt:lpstr>Travel</vt:lpstr>
      <vt:lpstr>'17-18 Calendar'!year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Treaster, Jacque</cp:lastModifiedBy>
  <cp:revision/>
  <dcterms:created xsi:type="dcterms:W3CDTF">2017-02-07T21:45:49Z</dcterms:created>
  <dcterms:modified xsi:type="dcterms:W3CDTF">2017-06-19T21:38:26Z</dcterms:modified>
  <cp:category/>
  <cp:contentStatus/>
</cp:coreProperties>
</file>