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97x863\Desktop\MCP Final Grants 17-18\"/>
    </mc:Choice>
  </mc:AlternateContent>
  <bookViews>
    <workbookView xWindow="11760" yWindow="460" windowWidth="27740" windowHeight="18800" tabRatio="839" activeTab="1"/>
  </bookViews>
  <sheets>
    <sheet name="Contact Information" sheetId="1" r:id="rId1"/>
    <sheet name="Narrative" sheetId="2" r:id="rId2"/>
    <sheet name="Budget Detail &amp; Amendments" sheetId="6" r:id="rId3"/>
    <sheet name="Budget Roll-Up" sheetId="18" r:id="rId4"/>
    <sheet name="17-18 Calendar" sheetId="25" r:id="rId5"/>
    <sheet name="Program Assurances" sheetId="21" r:id="rId6"/>
    <sheet name="Do Not Edit" sheetId="12" state="hidden" r:id="rId7"/>
  </sheets>
  <externalReferences>
    <externalReference r:id="rId8"/>
  </externalReferences>
  <definedNames>
    <definedName name="Contracted">'Do Not Edit'!$D$1:$D$2</definedName>
    <definedName name="ContractedServices" localSheetId="4">'[1]Do Not Edit'!$D$1:$D$2</definedName>
    <definedName name="ContractedServices">'Do Not Edit'!$D$1:$D$2</definedName>
    <definedName name="d">{1,2,3,4,5,6,7}</definedName>
    <definedName name="df">#REF!</definedName>
    <definedName name="monthNames" localSheetId="4">{"January","February","March","April","May","June","July","August","September","October","November","December"}</definedName>
    <definedName name="monthNames">{"January","February","March","April","May","June","July","August","September","October","November","December"}</definedName>
    <definedName name="Other" localSheetId="4">'[1]Do Not Edit'!$D$10:$D$12</definedName>
    <definedName name="Other">'Do Not Edit'!$D$10:$D$12</definedName>
    <definedName name="Personnel">'Budget Detail &amp; Amendments'!$L$5:$L$7</definedName>
    <definedName name="_xlnm.Print_Area" localSheetId="4">'17-18 Calendar'!$B$7:$V$63</definedName>
    <definedName name="Quarter">Narrative!#REF!</definedName>
    <definedName name="Quarter_1">'Do Not Edit'!$B$1:$B$5</definedName>
    <definedName name="Quarter1" localSheetId="4">'[1]Do Not Edit'!$B$1:$B$4</definedName>
    <definedName name="Quarter1">'Do Not Edit'!$B$1:$B$4</definedName>
    <definedName name="Quarters" localSheetId="4">#REF!</definedName>
    <definedName name="Quarters">#REF!</definedName>
    <definedName name="Salaries" localSheetId="4">#REF!</definedName>
    <definedName name="Salaries">#REF!</definedName>
    <definedName name="Salary" localSheetId="4">'[1]Do Not Edit'!$C$1:$C$2</definedName>
    <definedName name="Salary">'Do Not Edit'!$C$1:$C$2</definedName>
    <definedName name="sdfsd">{1,2,3,4,5,6,7}</definedName>
    <definedName name="start">#REF!</definedName>
    <definedName name="startday" localSheetId="4">'17-18 Calendar'!$M$4</definedName>
    <definedName name="startday">#REF!</definedName>
    <definedName name="Supplies" localSheetId="4">'[1]Do Not Edit'!$A$10:$A$11</definedName>
    <definedName name="Supplies">'Do Not Edit'!$A$10:$A$11</definedName>
    <definedName name="Telephone" localSheetId="4">'[1]Do Not Edit'!$E$1:$E$2</definedName>
    <definedName name="Telephone">'Do Not Edit'!$E$1:$E$2</definedName>
    <definedName name="Travel">'Do Not Edit'!$F$1:$F$1</definedName>
    <definedName name="v">{"Su";"M";"Tu";"W";"Th";"F";"Sa"}</definedName>
    <definedName name="valuevx">42.314159</definedName>
    <definedName name="WeekDay" localSheetId="4">{1,2,3,4,5,6,7}</definedName>
    <definedName name="WeekDay">{1,2,3,4,5,6,7}</definedName>
    <definedName name="weekDayNames" localSheetId="4">{"Su";"M";"Tu";"W";"Th";"F";"Sa"}</definedName>
    <definedName name="weekDayNames">{"Su";"M";"Tu";"W";"Th";"F";"Sa"}</definedName>
    <definedName name="weekdays" localSheetId="4">{"Sunday";"Monday";"Tuesday";"Wednesday";"Thursday";"Friday";"Saturday"}</definedName>
    <definedName name="weekdays">{"Sunday";"Monday";"Tuesday";"Wednesday";"Thursday";"Friday";"Saturday"}</definedName>
    <definedName name="WeekNo" localSheetId="4">{1;2;3;4;5;6}</definedName>
    <definedName name="WeekNo">{1;2;3;4;5;6}</definedName>
    <definedName name="year" localSheetId="4">'17-18 Calendar'!$F$4</definedName>
    <definedName name="year">#REF!</definedName>
    <definedName name="Yes">'Budget Detail &amp; Amendments'!$N$5:$N$6</definedName>
    <definedName name="YesNo" localSheetId="4">'[1]Do Not Edit'!$A$1:$A$2</definedName>
    <definedName name="YesNo">'Do Not Edit'!$A$1:$A$2</definedName>
  </definedNames>
  <calcPr calcId="152511" concurrentCalc="0"/>
  <customWorkbookViews>
    <customWorkbookView name="Treaster, Jacque - Personal View" guid="{08C97B7F-67EE-4463-AA3D-5024C5CFCC42}" mergeInterval="0" personalView="1" maximized="1" xWindow="1672" yWindow="-8" windowWidth="1696" windowHeight="1026" tabRatio="887" activeSheetId="3"/>
  </customWorkbookViews>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B9" i="25" l="1"/>
  <c r="M9" i="25"/>
  <c r="B10" i="25"/>
  <c r="C10" i="25"/>
  <c r="D10" i="25"/>
  <c r="E10" i="25"/>
  <c r="F10" i="25"/>
  <c r="G10" i="25"/>
  <c r="H10" i="25"/>
  <c r="M10" i="25"/>
  <c r="N10" i="25"/>
  <c r="O10" i="25"/>
  <c r="P10" i="25"/>
  <c r="Q10" i="25"/>
  <c r="R10" i="25"/>
  <c r="S10" i="25"/>
  <c r="B11" i="25" a="1"/>
  <c r="B16" i="25"/>
  <c r="M11" i="25" a="1"/>
  <c r="P11" i="25"/>
  <c r="R14" i="25"/>
  <c r="B18" i="25"/>
  <c r="M18" i="25"/>
  <c r="B19" i="25"/>
  <c r="C19" i="25"/>
  <c r="D19" i="25"/>
  <c r="E19" i="25"/>
  <c r="F19" i="25"/>
  <c r="G19" i="25"/>
  <c r="H19" i="25"/>
  <c r="M19" i="25"/>
  <c r="N19" i="25"/>
  <c r="O19" i="25"/>
  <c r="P19" i="25"/>
  <c r="Q19" i="25"/>
  <c r="R19" i="25"/>
  <c r="S19" i="25"/>
  <c r="B20" i="25" a="1"/>
  <c r="G20" i="25"/>
  <c r="M20" i="25" a="1"/>
  <c r="F22" i="25"/>
  <c r="D23" i="25"/>
  <c r="B27" i="25"/>
  <c r="B29" i="25" a="1"/>
  <c r="M27" i="25"/>
  <c r="M29" i="25" a="1"/>
  <c r="B28" i="25"/>
  <c r="C28" i="25"/>
  <c r="D28" i="25"/>
  <c r="E28" i="25"/>
  <c r="F28" i="25"/>
  <c r="G28" i="25"/>
  <c r="H28" i="25"/>
  <c r="M28" i="25"/>
  <c r="N28" i="25"/>
  <c r="O28" i="25"/>
  <c r="P28" i="25"/>
  <c r="Q28" i="25"/>
  <c r="R28" i="25"/>
  <c r="S28" i="25"/>
  <c r="E29" i="25"/>
  <c r="N29" i="25"/>
  <c r="F31" i="25"/>
  <c r="B36" i="25"/>
  <c r="B38" i="25" a="1"/>
  <c r="F42" i="25"/>
  <c r="M36" i="25"/>
  <c r="M38" i="25" a="1"/>
  <c r="B37" i="25"/>
  <c r="C37" i="25"/>
  <c r="D37" i="25"/>
  <c r="E37" i="25"/>
  <c r="F37" i="25"/>
  <c r="G37" i="25"/>
  <c r="H37" i="25"/>
  <c r="M37" i="25"/>
  <c r="N37" i="25"/>
  <c r="O37" i="25"/>
  <c r="P37" i="25"/>
  <c r="Q37" i="25"/>
  <c r="R37" i="25"/>
  <c r="S37" i="25"/>
  <c r="B45" i="25"/>
  <c r="B47" i="25" a="1"/>
  <c r="M45" i="25"/>
  <c r="M47" i="25" a="1"/>
  <c r="N47" i="25"/>
  <c r="B46" i="25"/>
  <c r="C46" i="25"/>
  <c r="D46" i="25"/>
  <c r="E46" i="25"/>
  <c r="F46" i="25"/>
  <c r="G46" i="25"/>
  <c r="H46" i="25"/>
  <c r="M46" i="25"/>
  <c r="N46" i="25"/>
  <c r="O46" i="25"/>
  <c r="P46" i="25"/>
  <c r="Q46" i="25"/>
  <c r="R46" i="25"/>
  <c r="S46" i="25"/>
  <c r="E49" i="25"/>
  <c r="B54" i="25"/>
  <c r="M54" i="25"/>
  <c r="M56" i="25" a="1"/>
  <c r="P56" i="25"/>
  <c r="B55" i="25"/>
  <c r="C55" i="25"/>
  <c r="D55" i="25"/>
  <c r="E55" i="25"/>
  <c r="F55" i="25"/>
  <c r="G55" i="25"/>
  <c r="H55" i="25"/>
  <c r="M55" i="25"/>
  <c r="N55" i="25"/>
  <c r="O55" i="25"/>
  <c r="P55" i="25"/>
  <c r="Q55" i="25"/>
  <c r="R55" i="25"/>
  <c r="S55" i="25"/>
  <c r="B56" i="25" a="1"/>
  <c r="G60" i="25"/>
  <c r="H56" i="25"/>
  <c r="M43" i="25"/>
  <c r="Q39" i="25"/>
  <c r="P39" i="25"/>
  <c r="N41" i="25"/>
  <c r="N38" i="25"/>
  <c r="N40" i="25"/>
  <c r="N30" i="25"/>
  <c r="C29" i="25"/>
  <c r="H23" i="25"/>
  <c r="B22" i="25"/>
  <c r="H51" i="25"/>
  <c r="H43" i="25"/>
  <c r="N34" i="25"/>
  <c r="P31" i="25"/>
  <c r="F23" i="25"/>
  <c r="H22" i="25"/>
  <c r="H15" i="25"/>
  <c r="N12" i="25"/>
  <c r="R32" i="25"/>
  <c r="Q61" i="25"/>
  <c r="C60" i="25"/>
  <c r="E59" i="25"/>
  <c r="Q57" i="25"/>
  <c r="S56" i="25"/>
  <c r="Q43" i="25"/>
  <c r="M41" i="25"/>
  <c r="P40" i="25"/>
  <c r="N39" i="25"/>
  <c r="R60" i="25"/>
  <c r="F60" i="25"/>
  <c r="R58" i="25"/>
  <c r="N58" i="25"/>
  <c r="P57" i="25"/>
  <c r="R56" i="25"/>
  <c r="P43" i="25"/>
  <c r="F43" i="25"/>
  <c r="S42" i="25"/>
  <c r="Q41" i="25"/>
  <c r="O40" i="25"/>
  <c r="R39" i="25"/>
  <c r="R38" i="25"/>
  <c r="R34" i="25"/>
  <c r="D33" i="25"/>
  <c r="N32" i="25"/>
  <c r="R30" i="25"/>
  <c r="F30" i="25"/>
  <c r="P29" i="25"/>
  <c r="P21" i="25"/>
  <c r="O59" i="25"/>
  <c r="M58" i="25"/>
  <c r="B56" i="25"/>
  <c r="S43" i="25"/>
  <c r="R42" i="25"/>
  <c r="S40" i="25"/>
  <c r="N33" i="25"/>
  <c r="R31" i="25"/>
  <c r="O22" i="25"/>
  <c r="S24" i="25"/>
  <c r="O21" i="25"/>
  <c r="M24" i="25"/>
  <c r="M11" i="25"/>
  <c r="Q11" i="25"/>
  <c r="O12" i="25"/>
  <c r="M13" i="25"/>
  <c r="Q13" i="25"/>
  <c r="O14" i="25"/>
  <c r="M15" i="25"/>
  <c r="Q15" i="25"/>
  <c r="O16" i="25"/>
  <c r="N11" i="25"/>
  <c r="R11" i="25"/>
  <c r="P12" i="25"/>
  <c r="R13" i="25"/>
  <c r="P14" i="25"/>
  <c r="N15" i="25"/>
  <c r="P16" i="25"/>
  <c r="O11" i="25"/>
  <c r="S11" i="25"/>
  <c r="Q12" i="25"/>
  <c r="O13" i="25"/>
  <c r="S13" i="25"/>
  <c r="Q14" i="25"/>
  <c r="O15" i="25"/>
  <c r="S15" i="25"/>
  <c r="Q16" i="25"/>
  <c r="R43" i="25"/>
  <c r="M29" i="25"/>
  <c r="S30" i="25"/>
  <c r="M31" i="25"/>
  <c r="Q31" i="25"/>
  <c r="M33" i="25"/>
  <c r="Q33" i="25"/>
  <c r="S34" i="25"/>
  <c r="S29" i="25"/>
  <c r="Q30" i="25"/>
  <c r="O31" i="25"/>
  <c r="Q32" i="25"/>
  <c r="O33" i="25"/>
  <c r="S33" i="25"/>
  <c r="C30" i="25"/>
  <c r="C34" i="25"/>
  <c r="C31" i="25"/>
  <c r="E34" i="25"/>
  <c r="P15" i="25"/>
  <c r="N14" i="25"/>
  <c r="Q58" i="25"/>
  <c r="S57" i="25"/>
  <c r="H60" i="25"/>
  <c r="D60" i="25"/>
  <c r="D58" i="25"/>
  <c r="N57" i="25"/>
  <c r="O38" i="25"/>
  <c r="M38" i="25"/>
  <c r="Q38" i="25"/>
  <c r="O39" i="25"/>
  <c r="Q40" i="25"/>
  <c r="O41" i="25"/>
  <c r="M42" i="25"/>
  <c r="O43" i="25"/>
  <c r="C39" i="25"/>
  <c r="C43" i="25"/>
  <c r="N31" i="25"/>
  <c r="R29" i="25"/>
  <c r="P24" i="25"/>
  <c r="N16" i="25"/>
  <c r="G25" i="25"/>
  <c r="C25" i="25"/>
  <c r="C23" i="25"/>
  <c r="E22" i="25"/>
  <c r="G21" i="25"/>
  <c r="F20" i="25"/>
  <c r="B20" i="25"/>
  <c r="C15" i="25"/>
  <c r="H11" i="25"/>
  <c r="B15" i="25"/>
  <c r="H12" i="25"/>
  <c r="E25" i="25"/>
  <c r="G24" i="25"/>
  <c r="C24" i="25"/>
  <c r="E23" i="25"/>
  <c r="G22" i="25"/>
  <c r="C22" i="25"/>
  <c r="E21" i="25"/>
  <c r="H20" i="25"/>
  <c r="G16" i="25"/>
  <c r="C14" i="25"/>
  <c r="F11" i="25"/>
  <c r="O24" i="18"/>
  <c r="O23" i="18"/>
  <c r="K23" i="18"/>
  <c r="O22" i="18"/>
  <c r="O17" i="18"/>
  <c r="O16" i="18"/>
  <c r="O15" i="18"/>
  <c r="O14" i="18"/>
  <c r="O13" i="18"/>
  <c r="O11" i="18"/>
  <c r="O6" i="18"/>
  <c r="O5" i="18"/>
  <c r="K24" i="18"/>
  <c r="K22" i="18"/>
  <c r="K17" i="18"/>
  <c r="K16" i="18"/>
  <c r="K15" i="18"/>
  <c r="K14" i="18"/>
  <c r="K13" i="18"/>
  <c r="K11" i="18"/>
  <c r="K6" i="18"/>
  <c r="K5" i="18"/>
  <c r="G27" i="18"/>
  <c r="G24" i="18"/>
  <c r="G23" i="18"/>
  <c r="G22" i="18"/>
  <c r="G17" i="18"/>
  <c r="G16" i="18"/>
  <c r="G15" i="18"/>
  <c r="G14" i="18"/>
  <c r="G13" i="18"/>
  <c r="G11" i="18"/>
  <c r="P120" i="6"/>
  <c r="G18" i="18"/>
  <c r="G25" i="18"/>
  <c r="G6" i="18"/>
  <c r="G5" i="18"/>
  <c r="P48" i="6"/>
  <c r="P58" i="6"/>
  <c r="G7" i="18"/>
  <c r="G8" i="18"/>
  <c r="P152" i="6"/>
  <c r="G29" i="18"/>
  <c r="G31" i="18"/>
  <c r="C27" i="18"/>
  <c r="C24" i="18"/>
  <c r="C23" i="18"/>
  <c r="C22" i="18"/>
  <c r="C17" i="18"/>
  <c r="C16" i="18"/>
  <c r="C15" i="18"/>
  <c r="C14" i="18"/>
  <c r="C13" i="18"/>
  <c r="C11" i="18"/>
  <c r="C6" i="18"/>
  <c r="C5" i="18"/>
  <c r="K27" i="18"/>
  <c r="O27" i="18"/>
  <c r="P133" i="6"/>
  <c r="R133" i="6"/>
  <c r="T133" i="6"/>
  <c r="O133" i="6"/>
  <c r="P87" i="6"/>
  <c r="R87" i="6"/>
  <c r="T87" i="6"/>
  <c r="O87" i="6"/>
  <c r="T58" i="6"/>
  <c r="R58" i="6"/>
  <c r="R34" i="6"/>
  <c r="R48" i="6"/>
  <c r="R61" i="6"/>
  <c r="R120" i="6"/>
  <c r="R102" i="6"/>
  <c r="R70" i="6"/>
  <c r="R136" i="6"/>
  <c r="R152" i="6"/>
  <c r="R159" i="6"/>
  <c r="K7" i="18"/>
  <c r="K8" i="18"/>
  <c r="O58" i="6"/>
  <c r="T48" i="6"/>
  <c r="T34" i="6"/>
  <c r="O48" i="6"/>
  <c r="C7" i="18"/>
  <c r="C8" i="18"/>
  <c r="T152" i="6"/>
  <c r="O29" i="18"/>
  <c r="K29" i="18"/>
  <c r="T120" i="6"/>
  <c r="O18" i="18"/>
  <c r="K18" i="18"/>
  <c r="T102" i="6"/>
  <c r="T70" i="6"/>
  <c r="O152" i="6"/>
  <c r="C29" i="18"/>
  <c r="O120" i="6"/>
  <c r="C18" i="18"/>
  <c r="P102" i="6"/>
  <c r="O102" i="6"/>
  <c r="P70" i="6"/>
  <c r="O70" i="6"/>
  <c r="P34" i="6"/>
  <c r="O34" i="6"/>
  <c r="O61" i="6"/>
  <c r="P61" i="6"/>
  <c r="O25" i="18"/>
  <c r="N51" i="25"/>
  <c r="S52" i="25"/>
  <c r="O50" i="25"/>
  <c r="M47" i="25"/>
  <c r="N50" i="25"/>
  <c r="Q52" i="25"/>
  <c r="S49" i="25"/>
  <c r="O47" i="25"/>
  <c r="P58" i="25"/>
  <c r="S59" i="25"/>
  <c r="O57" i="25"/>
  <c r="Q60" i="25"/>
  <c r="P59" i="25"/>
  <c r="O56" i="25"/>
  <c r="M59" i="25"/>
  <c r="P50" i="25"/>
  <c r="O52" i="25"/>
  <c r="M49" i="25"/>
  <c r="R52" i="25"/>
  <c r="P49" i="25"/>
  <c r="S51" i="25"/>
  <c r="O49" i="25"/>
  <c r="R51" i="25"/>
  <c r="E51" i="25"/>
  <c r="P33" i="25"/>
  <c r="P34" i="25"/>
  <c r="O30" i="25"/>
  <c r="O32" i="25"/>
  <c r="O34" i="25"/>
  <c r="M30" i="25"/>
  <c r="M32" i="25"/>
  <c r="M34" i="25"/>
  <c r="P32" i="25"/>
  <c r="R49" i="25"/>
  <c r="M51" i="25"/>
  <c r="S48" i="25"/>
  <c r="N52" i="25"/>
  <c r="N48" i="25"/>
  <c r="O51" i="25"/>
  <c r="Q48" i="25"/>
  <c r="D49" i="25"/>
  <c r="D52" i="25"/>
  <c r="G49" i="25"/>
  <c r="G52" i="25"/>
  <c r="P38" i="25"/>
  <c r="P42" i="25"/>
  <c r="R41" i="25"/>
  <c r="N42" i="25"/>
  <c r="N43" i="25"/>
  <c r="M39" i="25"/>
  <c r="S39" i="25"/>
  <c r="S41" i="25"/>
  <c r="N49" i="25"/>
  <c r="M48" i="25"/>
  <c r="M50" i="25"/>
  <c r="M52" i="25"/>
  <c r="R48" i="25"/>
  <c r="P51" i="25"/>
  <c r="Q47" i="25"/>
  <c r="Q49" i="25"/>
  <c r="Q51" i="25"/>
  <c r="P48" i="25"/>
  <c r="P52" i="25"/>
  <c r="R47" i="25"/>
  <c r="S50" i="25"/>
  <c r="O48" i="25"/>
  <c r="R50" i="25"/>
  <c r="P47" i="25"/>
  <c r="Q50" i="25"/>
  <c r="S47" i="25"/>
  <c r="S60" i="25"/>
  <c r="O58" i="25"/>
  <c r="M57" i="25"/>
  <c r="P61" i="25"/>
  <c r="Q56" i="25"/>
  <c r="O61" i="25"/>
  <c r="R61" i="25"/>
  <c r="N59" i="25"/>
  <c r="F50" i="25"/>
  <c r="F39" i="25"/>
  <c r="E38" i="25"/>
  <c r="C42" i="25"/>
  <c r="D38" i="25"/>
  <c r="G23" i="25"/>
  <c r="G59" i="25"/>
  <c r="E58" i="25"/>
  <c r="D57" i="25"/>
  <c r="F58" i="25"/>
  <c r="B21" i="25"/>
  <c r="D24" i="25"/>
  <c r="D21" i="25"/>
  <c r="F24" i="25"/>
  <c r="H24" i="25"/>
  <c r="B23" i="25"/>
  <c r="F21" i="25"/>
  <c r="D20" i="25"/>
  <c r="D13" i="25"/>
  <c r="H25" i="25"/>
  <c r="F14" i="25"/>
  <c r="F12" i="25"/>
  <c r="T61" i="6"/>
  <c r="O7" i="18"/>
  <c r="O8" i="18"/>
  <c r="O31" i="18"/>
  <c r="T136" i="6"/>
  <c r="T159" i="6"/>
  <c r="C25" i="18"/>
  <c r="C31" i="18"/>
  <c r="G40" i="25"/>
  <c r="H40" i="25"/>
  <c r="D42" i="25"/>
  <c r="F40" i="25"/>
  <c r="B38" i="25"/>
  <c r="G41" i="25"/>
  <c r="C38" i="25"/>
  <c r="H42" i="25"/>
  <c r="E41" i="25"/>
  <c r="G39" i="25"/>
  <c r="D41" i="25"/>
  <c r="D40" i="25"/>
  <c r="D39" i="25"/>
  <c r="F38" i="25"/>
  <c r="C40" i="25"/>
  <c r="H41" i="25"/>
  <c r="E39" i="25"/>
  <c r="E42" i="25"/>
  <c r="B39" i="25"/>
  <c r="D43" i="25"/>
  <c r="B40" i="25"/>
  <c r="H38" i="25"/>
  <c r="E40" i="25"/>
  <c r="G42" i="25"/>
  <c r="B42" i="25"/>
  <c r="B41" i="25"/>
  <c r="C41" i="25"/>
  <c r="F41" i="25"/>
  <c r="G38" i="25"/>
  <c r="E43" i="25"/>
  <c r="B43" i="25"/>
  <c r="H39" i="25"/>
  <c r="G43" i="25"/>
  <c r="P25" i="25"/>
  <c r="Q21" i="25"/>
  <c r="Q23" i="25"/>
  <c r="Q25" i="25"/>
  <c r="S21" i="25"/>
  <c r="S23" i="25"/>
  <c r="S25" i="25"/>
  <c r="R24" i="25"/>
  <c r="R25" i="25"/>
  <c r="P20" i="25"/>
  <c r="N20" i="25"/>
  <c r="O20" i="25"/>
  <c r="S22" i="25"/>
  <c r="M25" i="25"/>
  <c r="M22" i="25"/>
  <c r="Q24" i="25"/>
  <c r="P23" i="25"/>
  <c r="N23" i="25"/>
  <c r="N21" i="25"/>
  <c r="R22" i="25"/>
  <c r="M21" i="25"/>
  <c r="O24" i="25"/>
  <c r="Q20" i="25"/>
  <c r="O23" i="25"/>
  <c r="R20" i="25"/>
  <c r="N25" i="25"/>
  <c r="P22" i="25"/>
  <c r="N24" i="25"/>
  <c r="S20" i="25"/>
  <c r="M23" i="25"/>
  <c r="M20" i="25"/>
  <c r="Q22" i="25"/>
  <c r="O25" i="25"/>
  <c r="N22" i="25"/>
  <c r="R21" i="25"/>
  <c r="P136" i="6"/>
  <c r="P159" i="6"/>
  <c r="O136" i="6"/>
  <c r="O159" i="6"/>
  <c r="K25" i="18"/>
  <c r="K31" i="18"/>
  <c r="C47" i="25"/>
  <c r="D50" i="25"/>
  <c r="E48" i="25"/>
  <c r="D47" i="25"/>
  <c r="B51" i="25"/>
  <c r="G50" i="25"/>
  <c r="F49" i="25"/>
  <c r="H49" i="25"/>
  <c r="B47" i="25"/>
  <c r="B50" i="25"/>
  <c r="E47" i="25"/>
  <c r="E50" i="25"/>
  <c r="D51" i="25"/>
  <c r="C49" i="25"/>
  <c r="G48" i="25"/>
  <c r="F52" i="25"/>
  <c r="H47" i="25"/>
  <c r="B48" i="25"/>
  <c r="G51" i="25"/>
  <c r="C50" i="25"/>
  <c r="E52" i="25"/>
  <c r="D48" i="25"/>
  <c r="G47" i="25"/>
  <c r="H50" i="25"/>
  <c r="C48" i="25"/>
  <c r="C51" i="25"/>
  <c r="B49" i="25"/>
  <c r="F47" i="25"/>
  <c r="H52" i="25"/>
  <c r="F48" i="25"/>
  <c r="F51" i="25"/>
  <c r="H48" i="25"/>
  <c r="B52" i="25"/>
  <c r="C52" i="25"/>
  <c r="R23" i="25"/>
  <c r="H13" i="25"/>
  <c r="D30" i="25"/>
  <c r="B33" i="25"/>
  <c r="H33" i="25"/>
  <c r="F34" i="25"/>
  <c r="H31" i="25"/>
  <c r="G30" i="25"/>
  <c r="E33" i="25"/>
  <c r="H29" i="25"/>
  <c r="E32" i="25"/>
  <c r="B31" i="25"/>
  <c r="B12" i="25"/>
  <c r="F16" i="25"/>
  <c r="D15" i="25"/>
  <c r="C56" i="25"/>
  <c r="H58" i="25"/>
  <c r="G12" i="25"/>
  <c r="E15" i="25"/>
  <c r="G11" i="25"/>
  <c r="F13" i="25"/>
  <c r="D16" i="25"/>
  <c r="G13" i="25"/>
  <c r="F33" i="25"/>
  <c r="B59" i="25"/>
  <c r="B61" i="25"/>
  <c r="C61" i="25"/>
  <c r="C33" i="25"/>
  <c r="D29" i="25"/>
  <c r="C32" i="25"/>
  <c r="B29" i="25"/>
  <c r="C57" i="25"/>
  <c r="G61" i="25"/>
  <c r="B32" i="25"/>
  <c r="D61" i="25"/>
  <c r="C58" i="25"/>
  <c r="F32" i="25"/>
  <c r="O60" i="25"/>
  <c r="S58" i="25"/>
  <c r="M56" i="25"/>
  <c r="M60" i="25"/>
  <c r="R59" i="25"/>
  <c r="R57" i="25"/>
  <c r="R40" i="25"/>
  <c r="O42" i="25"/>
  <c r="P41" i="25"/>
  <c r="S38" i="25"/>
  <c r="M40" i="25"/>
  <c r="Q42" i="25"/>
  <c r="B34" i="25"/>
  <c r="B30" i="25"/>
  <c r="D22" i="25"/>
  <c r="H21" i="25"/>
  <c r="B24" i="25"/>
  <c r="F25" i="25"/>
  <c r="E20" i="25"/>
  <c r="D25" i="25"/>
  <c r="C20" i="25"/>
  <c r="E24" i="25"/>
  <c r="C21" i="25"/>
  <c r="C12" i="25"/>
  <c r="G14" i="25"/>
  <c r="C11" i="25"/>
  <c r="B13" i="25"/>
  <c r="F15" i="25"/>
  <c r="E12" i="25"/>
  <c r="E16" i="25"/>
  <c r="G29" i="25"/>
  <c r="D32" i="25"/>
  <c r="G33" i="25"/>
  <c r="E30" i="25"/>
  <c r="G32" i="25"/>
  <c r="F29" i="25"/>
  <c r="D34" i="25"/>
  <c r="D31" i="25"/>
  <c r="E56" i="25"/>
  <c r="E57" i="25"/>
  <c r="H61" i="25"/>
  <c r="B60" i="25"/>
  <c r="B58" i="25"/>
  <c r="G56" i="25"/>
  <c r="C59" i="25"/>
  <c r="F61" i="25"/>
  <c r="H59" i="25"/>
  <c r="E60" i="25"/>
  <c r="F57" i="25"/>
  <c r="P60" i="25"/>
  <c r="N60" i="25"/>
  <c r="Q59" i="25"/>
  <c r="M61" i="25"/>
  <c r="N56" i="25"/>
  <c r="N61" i="25"/>
  <c r="E13" i="25"/>
  <c r="C16" i="25"/>
  <c r="D12" i="25"/>
  <c r="D14" i="25"/>
  <c r="D11" i="25"/>
  <c r="E14" i="25"/>
  <c r="H30" i="25"/>
  <c r="H34" i="25"/>
  <c r="B57" i="25"/>
  <c r="F59" i="25"/>
  <c r="F56" i="25"/>
  <c r="G31" i="25"/>
  <c r="G34" i="25"/>
  <c r="E31" i="25"/>
  <c r="G57" i="25"/>
  <c r="S61" i="25"/>
  <c r="H57" i="25"/>
  <c r="D59" i="25"/>
  <c r="D56" i="25"/>
  <c r="G58" i="25"/>
  <c r="E61" i="25"/>
  <c r="B14" i="25"/>
  <c r="H32" i="25"/>
  <c r="P30" i="25"/>
  <c r="Q29" i="25"/>
  <c r="S32" i="25"/>
  <c r="O29" i="25"/>
  <c r="S31" i="25"/>
  <c r="Q34" i="25"/>
  <c r="R33" i="25"/>
  <c r="B25" i="25"/>
  <c r="P13" i="25"/>
  <c r="R12" i="25"/>
  <c r="S12" i="25"/>
  <c r="S14" i="25"/>
  <c r="S16" i="25"/>
  <c r="N13" i="25"/>
  <c r="R15" i="25"/>
  <c r="M12" i="25"/>
  <c r="M14" i="25"/>
  <c r="M16" i="25"/>
  <c r="R16" i="25"/>
  <c r="B11" i="25"/>
  <c r="E11" i="25"/>
  <c r="G15" i="25"/>
  <c r="C13" i="25"/>
  <c r="H16" i="25"/>
  <c r="H14" i="25"/>
</calcChain>
</file>

<file path=xl/comments1.xml><?xml version="1.0" encoding="utf-8"?>
<comments xmlns="http://schemas.openxmlformats.org/spreadsheetml/2006/main">
  <authors>
    <author>Williams, Amy</author>
  </authors>
  <commentList>
    <comment ref="A11" authorId="0" shapeId="0">
      <text>
        <r>
          <rPr>
            <b/>
            <sz val="9"/>
            <color indexed="81"/>
            <rFont val="Tahoma"/>
            <family val="2"/>
          </rPr>
          <t>Williams, Amy:</t>
        </r>
        <r>
          <rPr>
            <sz val="9"/>
            <color indexed="81"/>
            <rFont val="Tahoma"/>
            <family val="2"/>
          </rPr>
          <t xml:space="preserve">
You can't have a description of your job here. This is money the U holds out for their cost of adminstrating the grant. So filing your paperwork, your office, etc. See if the college has a general descriptions for this that you can use. </t>
        </r>
      </text>
    </comment>
  </commentList>
</comments>
</file>

<file path=xl/sharedStrings.xml><?xml version="1.0" encoding="utf-8"?>
<sst xmlns="http://schemas.openxmlformats.org/spreadsheetml/2006/main" count="623" uniqueCount="237">
  <si>
    <t>Amount</t>
  </si>
  <si>
    <t>Salaries</t>
  </si>
  <si>
    <t>Expenditure Items:</t>
  </si>
  <si>
    <t>Hourly Wages</t>
  </si>
  <si>
    <t>Employee Benefits</t>
  </si>
  <si>
    <t>Personnel Services</t>
  </si>
  <si>
    <t>Total Personnel Services</t>
  </si>
  <si>
    <t>Operating Expenses</t>
  </si>
  <si>
    <t>Contracted Services</t>
  </si>
  <si>
    <t>Audit Costs</t>
  </si>
  <si>
    <t>Printing</t>
  </si>
  <si>
    <t>Minor Equipment</t>
  </si>
  <si>
    <t>Postage and Mailing</t>
  </si>
  <si>
    <t>Consumable Supplies</t>
  </si>
  <si>
    <t>Telephone</t>
  </si>
  <si>
    <t>Travel</t>
  </si>
  <si>
    <t xml:space="preserve">Rent </t>
  </si>
  <si>
    <t>Utilities</t>
  </si>
  <si>
    <t>Repair and Maintenance</t>
  </si>
  <si>
    <t>Dues/Subscriptions</t>
  </si>
  <si>
    <t>Training/Registration Costs</t>
  </si>
  <si>
    <t>Other</t>
  </si>
  <si>
    <t>Total Operating Expenditures</t>
  </si>
  <si>
    <t>Indirect Costs</t>
  </si>
  <si>
    <t>Total Operating Equipment</t>
  </si>
  <si>
    <t>Total Expenditures</t>
  </si>
  <si>
    <t>Federal Guidelines state that no more than 5% of project funds can go to administration and indirect costs.</t>
  </si>
  <si>
    <t>Please indicate if your campus will be using 5% for administrative/indirect costs:</t>
  </si>
  <si>
    <t>Administrative Costs:</t>
  </si>
  <si>
    <t>Yes</t>
  </si>
  <si>
    <t>No</t>
  </si>
  <si>
    <t>Expenditure Code:</t>
  </si>
  <si>
    <t>Line Item Detail Description:</t>
  </si>
  <si>
    <t>Amount:</t>
  </si>
  <si>
    <t>Major Equipment:</t>
  </si>
  <si>
    <t>Communications: (Telephone/Postage and Mailing)</t>
  </si>
  <si>
    <t>Amendment #1</t>
  </si>
  <si>
    <t>Amendment #2</t>
  </si>
  <si>
    <t>Amendment #3</t>
  </si>
  <si>
    <t>(This amount will be taken out of your current budget)</t>
  </si>
  <si>
    <t>Original Budget (Do not edit)</t>
  </si>
  <si>
    <t>Perkins Program Coordinator/Grant Manager:</t>
  </si>
  <si>
    <t>Last Name:</t>
  </si>
  <si>
    <t>First Name:</t>
  </si>
  <si>
    <t>Address:</t>
  </si>
  <si>
    <t>City:</t>
  </si>
  <si>
    <t>State:</t>
  </si>
  <si>
    <t>Zip Code:</t>
  </si>
  <si>
    <t>Phone:</t>
  </si>
  <si>
    <t>Fax:</t>
  </si>
  <si>
    <t>Email:</t>
  </si>
  <si>
    <t>Fiscal Manager:</t>
  </si>
  <si>
    <t>Extension:</t>
  </si>
  <si>
    <t>Quarter 1</t>
  </si>
  <si>
    <t>Quarter 2</t>
  </si>
  <si>
    <t>Quarter 3</t>
  </si>
  <si>
    <t>Quarter 4</t>
  </si>
  <si>
    <t>Ongoing</t>
  </si>
  <si>
    <t>Major Equipment</t>
  </si>
  <si>
    <t>Campus:</t>
  </si>
  <si>
    <t>Grant Year:</t>
  </si>
  <si>
    <t>Describe proposed administrative costs here, including the person performing the tasks and what they will be doing:</t>
  </si>
  <si>
    <t>End Quarter</t>
  </si>
  <si>
    <t>Begin Quarter</t>
  </si>
  <si>
    <t>Total Personnel Services:</t>
  </si>
  <si>
    <t>Total Communications:</t>
  </si>
  <si>
    <t>Total Travel:</t>
  </si>
  <si>
    <t>Total Major Equipment:</t>
  </si>
  <si>
    <t>Project #:</t>
  </si>
  <si>
    <r>
      <t xml:space="preserve">The budget roll ups are populated by the entries on your Budget &amp; Amendment tabs - </t>
    </r>
    <r>
      <rPr>
        <b/>
        <sz val="11"/>
        <color rgb="FFC00000"/>
        <rFont val="Calibri"/>
        <family val="2"/>
        <scheme val="minor"/>
      </rPr>
      <t>please do not edit</t>
    </r>
  </si>
  <si>
    <t>Comments/Description of Changes:</t>
  </si>
  <si>
    <t xml:space="preserve"> The maximum allowed for the institution is:</t>
  </si>
  <si>
    <t>Salary and Hourly Wages:</t>
  </si>
  <si>
    <t xml:space="preserve">Personnel Services: </t>
  </si>
  <si>
    <t>Total Salary and Hourly Wages:</t>
  </si>
  <si>
    <t>Employee Benefits (FICA, Retirement, WC, SUE)</t>
  </si>
  <si>
    <t>Total Employee Benefits:</t>
  </si>
  <si>
    <t>Health Insurance: Annual Premium times % of FTE</t>
  </si>
  <si>
    <t>Total Health Insurance:</t>
  </si>
  <si>
    <t>Supplies and Materials (Books and Reference Material/Office Supplies/CTE Classroom Supplies/Software/Minor Equipment)</t>
  </si>
  <si>
    <t xml:space="preserve">Travel: </t>
  </si>
  <si>
    <t>Other Expenditures (Dues/Subscriptions/Conference &amp; Training Registration/Meeting Rooms):</t>
  </si>
  <si>
    <t>Total Other Services:</t>
  </si>
  <si>
    <t>Total Supplies and Materials:</t>
  </si>
  <si>
    <t>Total Other Expenditures:</t>
  </si>
  <si>
    <t>Operating Expenditures:</t>
  </si>
  <si>
    <t>Total Indirect Costs: Cannot exceed the 5% cap</t>
  </si>
  <si>
    <t>Total Direct Costs (Personnel Services plus Operating Costs):</t>
  </si>
  <si>
    <t>Total Grant Award (Direct Costs+ Major Equipment + Indirect Costs):</t>
  </si>
  <si>
    <t>Other Services: (Contracted Services/Printing/Honorariums/Other Providers)</t>
  </si>
  <si>
    <t>Name:</t>
  </si>
  <si>
    <t>Title:</t>
  </si>
  <si>
    <t>Email Address:</t>
  </si>
  <si>
    <t xml:space="preserve">The applicant will comply with the requirements of P.L 109-270 (the Carl D. Perkins Career and Technical Education IV Act of 20016)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109-270, and will not discriminate or viotate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OMB Circular A-102,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Permissable Use of funding for the purposes of Section 135 of P.L. 109-270.
The applicant certifies that they will follow all laws and regulations affecting federal programs as outlined by OMB circulars which apply to your type of institution and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OMB circular A133.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 
</t>
  </si>
  <si>
    <t>Please provide the email addresses, names and titles of people on your campus to be notified of grant issues</t>
  </si>
  <si>
    <t>Other Staff to be notified of grant issues:</t>
  </si>
  <si>
    <r>
      <rPr>
        <b/>
        <sz val="11"/>
        <color theme="1"/>
        <rFont val="Calibri"/>
        <family val="2"/>
        <scheme val="minor"/>
      </rPr>
      <t>Program:</t>
    </r>
    <r>
      <rPr>
        <sz val="11"/>
        <color theme="1"/>
        <rFont val="Calibri"/>
        <family val="2"/>
        <scheme val="minor"/>
      </rPr>
      <t xml:space="preserve"> Reserve Fund: Sub-grant of Carl D. Perkins Vocational and Technical Education Act of 2006, Title I.</t>
    </r>
  </si>
  <si>
    <r>
      <rPr>
        <b/>
        <sz val="11"/>
        <color theme="1"/>
        <rFont val="Calibri"/>
        <family val="2"/>
        <scheme val="minor"/>
      </rPr>
      <t>Program Manager:</t>
    </r>
    <r>
      <rPr>
        <sz val="11"/>
        <color theme="1"/>
        <rFont val="Calibri"/>
        <family val="2"/>
        <scheme val="minor"/>
      </rPr>
      <t xml:space="preserve"> Amy Williams</t>
    </r>
  </si>
  <si>
    <r>
      <rPr>
        <b/>
        <sz val="11"/>
        <color theme="1"/>
        <rFont val="Calibri"/>
        <family val="2"/>
        <scheme val="minor"/>
      </rPr>
      <t>Phone:</t>
    </r>
    <r>
      <rPr>
        <sz val="11"/>
        <color theme="1"/>
        <rFont val="Calibri"/>
        <family val="2"/>
        <scheme val="minor"/>
      </rPr>
      <t xml:space="preserve"> 406-994-3991</t>
    </r>
  </si>
  <si>
    <r>
      <rPr>
        <b/>
        <sz val="11"/>
        <color theme="1"/>
        <rFont val="Calibri"/>
        <family val="2"/>
        <scheme val="minor"/>
      </rPr>
      <t>Email:</t>
    </r>
    <r>
      <rPr>
        <sz val="11"/>
        <color theme="1"/>
        <rFont val="Calibri"/>
        <family val="2"/>
        <scheme val="minor"/>
      </rPr>
      <t xml:space="preserve"> amy.williams12@montana.edu</t>
    </r>
  </si>
  <si>
    <t>Additional Perkins Contact (if applicable):</t>
  </si>
  <si>
    <t>Requested Award Amount</t>
  </si>
  <si>
    <t xml:space="preserve">Q1 Activities: What specific activities will be conducted to support Montana Career Pathways?  </t>
  </si>
  <si>
    <t xml:space="preserve">Pathway Coordinator: (required staff for grant recipients) </t>
  </si>
  <si>
    <t>What Montana Career Pathways will your grant address (minimum of three from list provided in the RFP)?</t>
  </si>
  <si>
    <t>What dual enrollment courses will be targeted for growth and how do they support Montana Career Pathways? (please identify with course name and number, i.e. College Writing I, WRIT 101)</t>
  </si>
  <si>
    <t xml:space="preserve">In what way(s) will you work to expand DE (grow existing, add new schools, add new courses, building high-value packages of credit, etc.)? </t>
  </si>
  <si>
    <t>What campus staff will work on this project and in what capacity?</t>
  </si>
  <si>
    <t xml:space="preserve">Q2 Activities: What specific activities will be conducted to support Montana Career Pathways?  </t>
  </si>
  <si>
    <t xml:space="preserve">Q3 Activities: What specific activities will be conducted to support Montana Career Pathways?  </t>
  </si>
  <si>
    <t xml:space="preserve">Q4 Activities: What specific activities will be conducted to support Montana Career Pathways?  </t>
  </si>
  <si>
    <t xml:space="preserve">Does your campus have previous experience working in CTE dual enrollment, and or career pathways? If yes, explain. </t>
  </si>
  <si>
    <t xml:space="preserve">What professional development will program staff attend to support their implementation of the grant objectives? </t>
  </si>
  <si>
    <t xml:space="preserve">Are there any other expenditures proposed that have not already been accounted for in the previous questions? If yes, explain their role in meeting the grant objective.  </t>
  </si>
  <si>
    <t>Date:</t>
  </si>
  <si>
    <t>Amendment Date:</t>
  </si>
  <si>
    <r>
      <rPr>
        <b/>
        <sz val="11"/>
        <color rgb="FFFF0000"/>
        <rFont val="Calibri"/>
        <family val="2"/>
        <scheme val="minor"/>
      </rPr>
      <t>Application Due Date:</t>
    </r>
    <r>
      <rPr>
        <sz val="11"/>
        <color rgb="FFFF0000"/>
        <rFont val="Calibri"/>
        <family val="2"/>
        <scheme val="minor"/>
      </rPr>
      <t xml:space="preserve"> May 22, 2017 at 5pm via email only</t>
    </r>
  </si>
  <si>
    <t>Perkins/Pathways Calendar FY 2017 - 2018</t>
  </si>
  <si>
    <t>http://www.vertex42.com/calendars/school-calendar.html</t>
  </si>
  <si>
    <t>© 2013 Vertex42 LLC</t>
  </si>
  <si>
    <t>Fall</t>
  </si>
  <si>
    <t>Start Day:</t>
  </si>
  <si>
    <t>"Perkins/Pathways Calendar"</t>
  </si>
  <si>
    <t>July</t>
  </si>
  <si>
    <t>January</t>
  </si>
  <si>
    <t>PERKINS DATES</t>
  </si>
  <si>
    <t>Pathways &amp; DE Coordinators Call 1:30 pm</t>
  </si>
  <si>
    <t>Pathways DATES</t>
  </si>
  <si>
    <t>Perkins Coordinators Call 9:00 am</t>
  </si>
  <si>
    <t>PERKINS &amp; Pathways DATES</t>
  </si>
  <si>
    <t>Perkins Fiscal Year 2017 Begins</t>
  </si>
  <si>
    <t>Perkins &amp; Pathways Quarter 2 Reports Due</t>
  </si>
  <si>
    <t xml:space="preserve">Perkins Accountability Data Submitted to </t>
  </si>
  <si>
    <t xml:space="preserve">Data Specialist </t>
  </si>
  <si>
    <t>August</t>
  </si>
  <si>
    <t>February</t>
  </si>
  <si>
    <t xml:space="preserve">Final Fiscal report and Final Narrative due </t>
  </si>
  <si>
    <t>PERKINS and Pathways RFP Released</t>
  </si>
  <si>
    <t>2016-2017</t>
  </si>
  <si>
    <t>September</t>
  </si>
  <si>
    <t>March</t>
  </si>
  <si>
    <t>8-9</t>
  </si>
  <si>
    <t>Pathways Coordinator Training - Tentative</t>
  </si>
  <si>
    <t>21-22</t>
  </si>
  <si>
    <t>Pathways Coordinator Training - Helena</t>
  </si>
  <si>
    <t>TBA</t>
  </si>
  <si>
    <t>Peer Writing Workshops</t>
  </si>
  <si>
    <t>October</t>
  </si>
  <si>
    <t>April</t>
  </si>
  <si>
    <t>4-5</t>
  </si>
  <si>
    <t>Perkins Training - Helena (date may change)</t>
  </si>
  <si>
    <t>Perkins &amp; Pathways Quarter 1 Reports Due</t>
  </si>
  <si>
    <t>Perkins &amp; Pathways Quarter 3 Reports Due</t>
  </si>
  <si>
    <t>November</t>
  </si>
  <si>
    <t>May</t>
  </si>
  <si>
    <t>Technical Skills Assessments Due 15-16</t>
  </si>
  <si>
    <t>Local Perkins Apps Due</t>
  </si>
  <si>
    <t>Student Enrollment Data Due 15-16</t>
  </si>
  <si>
    <t>December</t>
  </si>
  <si>
    <t>June</t>
  </si>
  <si>
    <t>Deadline for major equipment orders</t>
  </si>
  <si>
    <t>Perkins Fiscal Year 2017 Ends</t>
  </si>
  <si>
    <t>Requested/Approved Funding</t>
  </si>
  <si>
    <t xml:space="preserve">Are there other funds and/or initiatives that will support this work?  Is all proposed work dependent on an award? </t>
  </si>
  <si>
    <t>Abstract: Proposed Scope of Work (250 word summary of the work proposed in the grant application narrative questions below)</t>
  </si>
  <si>
    <t>Other comments (optional)</t>
  </si>
  <si>
    <t xml:space="preserve">List any activities not already accounted for that your program will implement (or continue to support) to further enhance Montana Career Pathways. </t>
  </si>
  <si>
    <t xml:space="preserve">What is the timeline for your proposed work? Please summarize here and break down activities by quarter in the space provided below. </t>
  </si>
  <si>
    <t>Strengthening Montana Career Pathways 2017-2018 Application</t>
  </si>
  <si>
    <t>2017-2018</t>
  </si>
  <si>
    <t>Garcia</t>
  </si>
  <si>
    <t>Billings</t>
  </si>
  <si>
    <t>Florence</t>
  </si>
  <si>
    <t>3803 Central Avenue</t>
  </si>
  <si>
    <t>406 247-3010</t>
  </si>
  <si>
    <t>MT</t>
  </si>
  <si>
    <t>Olson</t>
  </si>
  <si>
    <t>Harold</t>
  </si>
  <si>
    <t>harold.olson1@msubillings.edu</t>
  </si>
  <si>
    <t>406 247-3015</t>
  </si>
  <si>
    <t>406 247-3014</t>
  </si>
  <si>
    <t>florence.garcia@msubillings.edu</t>
  </si>
  <si>
    <t>Brakke</t>
  </si>
  <si>
    <t>Brenda</t>
  </si>
  <si>
    <t>406 657-1679</t>
  </si>
  <si>
    <t>bbrakke@msubillings.edu</t>
  </si>
  <si>
    <t>City College at Montana State University Billings</t>
  </si>
  <si>
    <t>1500 University Drive</t>
  </si>
  <si>
    <t>406 657-1621</t>
  </si>
  <si>
    <t>Cindy Bell</t>
  </si>
  <si>
    <t>Director of Sponsored Programs</t>
  </si>
  <si>
    <t>cindy.bell@msubillings.edu</t>
  </si>
  <si>
    <t>Cliff Coppersmith</t>
  </si>
  <si>
    <t>Dean City College</t>
  </si>
  <si>
    <t>cliff.coppersmith@msubillings.edu</t>
  </si>
  <si>
    <t xml:space="preserve"> </t>
  </si>
  <si>
    <t xml:space="preserve">City College and MSUB have had a number of classes offered as dual enrollment both in CTE and general education.   The number of sections of DE classes increased from 7 in the fall of 2014 to 21 for the spring of 2017. The total number of students participating in DE increased from 59 in 2014-2015 to 585 in 2016-2017.  Approximately 40% of these classes were CTE and 60 % gen ed.  The pathway coordinator renewed approximately 20 pathways this past year which included Billings Public Schools, Billings Career Center, Huntley Project, Red Lodge, Broadview, Roundup, Absarokee, Laurel, Winifred, Rapelje, Wibaux, Scobey, Ryegate, Hardin,  Big Timber, Columbus and Lame Deer. 
New DE classes added in 2017 include:  Introduction to Web Design, Automotive Brakes, Automotive Electrical, EMT, Introduction to Business, Introduction to American Government, and American History.
</t>
  </si>
  <si>
    <t xml:space="preserve">Telephone </t>
  </si>
  <si>
    <t>National Association of Concurrent Enrollment Professionals membership dues</t>
  </si>
  <si>
    <t>Registration for 2 at MACTE</t>
  </si>
  <si>
    <t xml:space="preserve">Dean Coppersmith will provide funds to purchase breakfast snacks for the counselor event. </t>
  </si>
  <si>
    <t>Travel to Fairmont Hot Springs for MACTE  500 miles at state rate, lodging for 2 for 3 nights at state rate, per deim for 2 at state rates</t>
  </si>
  <si>
    <t xml:space="preserve">Expenses for pathway coordinator and an administrator from CC or a supporting high school administrator  to NACEP Convention in Wahsington, D.C.  Air Travel, ($1190) Lodging for 4 nights, ($1880) per diem for 4 days ($184), shuttle Service ($100) </t>
  </si>
  <si>
    <t>Registration fee for 2 at NACEP</t>
  </si>
  <si>
    <t>The pathway coordinator will attend the Strenghtening Montana Career Pathways Summer workshop hosted at the SKC campus.  The pathway coordinator and a CC representative from the IT or Allied Health department will also attend the MACTE at Fairmont Hot Springs in October 18-19,  2017. The pathway coordinator, the Dean or a top level administrator from a surrounding high school and a top level will attend the NACEP Conference in Washington, D.C.  October 8-12, 2017.  All of these conferences will help to promotoe and strenthen pathways and access to dual enrollment opportuntities.</t>
  </si>
  <si>
    <t>Montana Association of Career and Technical Education membership dues</t>
  </si>
  <si>
    <t>Based upon a Billings Works report, State of the Workforce for 2017, the grant will focus upon three of the top five identified career clusters and workforce needs in the Billings area.  Focus areas will include the career pathways in IT, Health Sciences, and Technical Trades.</t>
  </si>
  <si>
    <t>Insurance for pathway coordinator  $12,648 X  37.5%</t>
  </si>
  <si>
    <t>Benefits for pathway coordinator   $19.016 X $13,217</t>
  </si>
  <si>
    <t>Benefits for Lance Mouser and Austin Bennett for in-service presentations  $640 X 19.016</t>
  </si>
  <si>
    <t xml:space="preserve">Ipad Pro (9.7") for  use Double 2 Robot </t>
  </si>
  <si>
    <t>Double 2  Standard Set + Doublecare.  This includes the Double 2, Charging Dock, Audio Kit, Camera Kit and one  year DoubleCare Waranty and shipping</t>
  </si>
  <si>
    <t xml:space="preserve"> Tami Halland, who teaches WRIT 101 at the MSUB campus, will mentor College Writing.  Katherine Pfau, the Automotive Technology Department Chair at City College, will mentor and administer the final exam at the Career Center for the Electrical and Brakes classes.  Heather Thompson, business instructor at City College, will mentor the BGEN instructor at West High School.  Dr. Ken Nelson is the mentor for Human growth and Development teachers at the Career Center.   Lonnie Schrag, Human Anatomy and Physiology Instructor will mentor the EMT program.  Susan Floyd, Director of Nursing, will assist the pathway coordinator with the health science day for rural schools.  Austin Bennett and Dr. Lance Mouser will be conducting one in-service per quarter in English and math respectively for the teachers at the Career Center. Mr. Bennett will mentor the teachers for Technical Writing and College Writing at the Career Center.   Dr. Lance Mouser will mentor the math teachers in Extended Technical Math at the Career Center.  Craig Mackenzie mentors the web design class and will help the coordinator to organize the IT day.  Stephanie Cowan, the Director of Student Services at City College will assist the pathway coordinator in organizing the event for the counselor visit.    All of the staff will be required to make at least one classroom visit to the high school teacher's DE class and assist the high school teacher as necessary. </t>
  </si>
  <si>
    <t>Hourly Wage for out of contract  City College faculty( 1 in math and 1 in writing) to conduct in-service training for high school math and writing teachers( 1 session per quarter for each teacher)  This also includes time for to prepare.  ($80 x 4 X 2)</t>
  </si>
  <si>
    <t>Travel to SKC for summer Montana Career Pathways Workshop  900 miles @ state rate, lodging for 3 nights @ state rate per diem $23 for 3 days</t>
  </si>
  <si>
    <t xml:space="preserve">There are several other DE classes and mentors in the Billings Public Schools and Billings Central Catholic High School.    These courses and instructors include:  American History and  Western Civilization, Dr. Keith Edgerton,  Human Growth and Development, Dr. Ken Nelson,  Political Science, Dr. Paul Pope,  and Accounting 101, Randy Schmitz, City College.  Even though these aren't CTE  classes they will most likely qualify for an gen ed elective credit in the University system.                                                                                                                                                                                                                                                                                                                                                                                                    Last year I invited the Dean of City College, the Director of Student Services at City College, and the Director of Testing and Dual Enrollment for School District 2, and a dual enrollment teacher to attend the Regional NACEP conference.  I cannot telll you how many times I have been in meetings with these  professionals and witnessed their level of excitement and support for pathways and dual enrollment.  The support from these people has been phenomenal and accounts for our growth.  The more exposure we can provide to administrators and staff the more support we will have for the new statewide pathways and opportunities for dual enrollment.  Meeting with administrators from the rual schools is essential and will be one of my highest priorities.  This is the main reason for requesting 1 administrator and myself to attend the NACEP conference.  I guarantee this will pay dividends to the program.  </t>
  </si>
  <si>
    <t xml:space="preserve">How does your proposed work increase access to dual enrollment for Montana's small and rural schools </t>
  </si>
  <si>
    <t xml:space="preserve">City College will host a workshop for the 23 area high school counselors to spend a morning to learn about college enrollment procedures and a report from the Billings Works Director regarding workforce needs and projections will be given.  The director of student services will present what happens from orientation to enrollment with a new student.  Included will be pathways, programs, testing, etc.  Counselors should leave with a clear understanding of what happens with the college advisory program.  The idea is to create and lessen the fear of the unknown when enrolling as a new college student and to provide information regarding pathways to a wide variety of careers and opportunities.
 A representative from Billings Works will share the results of the State of the Workforce 2017 report.  Billings Works is a collaboration of businesses and organizations in the Billings area that provide community workforce needs.   This report is a tool our counselors could use in assisting students make wise decisions about their future career goals.   One of the goals of Billings works is to ensure the alignment of higher education, career and technical education, and k-12 education and training systems with current and future workforce demands.  All of the Montana Career Pathways would be represented in some way or another.  
 Austin Bennett, a writing instructor at City College, or another writing instructor from the MSUB campus, will offer 4 in-service presentations (1 each quarter) to the 4 certified dual enrollment teachers at the Billings Career Center.  The presentations would promote professional relationships between the college and high school as well provide an opportunity to collaborate on curriculum, grading, assignments projects, test, etc.   This training will specifically be tied to WRIT 121 and WRIT 101 which are currently being offered.    One or both of these courses fit well into all of the Montana Career Pathways.   Lance Mouser, a math instructor at City College or another math instructor from MSUB, will offer 4 in-service presentations (1 each quarter) to the math staff at the Billings Career Center.   Technical Math and Extended Technical Math (M 111 and M 114) are both offered as dual credit.  These classes both fit into a number Montana Career Pathways.                                                                                                                                                                                                                                                                                                                                                                                                                                                                                                                                                                                                                                                                                                                                                                                                                                                                                                                                                                                                                                                                                                                                                                                                                                                                                                                                                                                                                                                                                                                                                                                                                                                                                                                                                                                                                                                                                                                                                                                                                                                      The Pathway coordinator will make a presentation to the members of the Alliance for Curriculum Enhancement (ACE).  ACE is a group of rural superintendents and principals who meet monthly to discuss curriculum and programs in their respective schools.  Those schools involved with ACE last year in this geographic area included: Columbus, Harlowtown, Bridger, Jolitet, Roberts, Park City, Red Lodge, Fromberg, Custer, Huntley, roundup, Lavina, Broadview, Ryegate, Reed Point Rapelje, Winnett, Grass Range,  The purpose of the presentation would be to inform them of opportunities to access high quality college and career pathways as well as explore opportunities for dual enrollment.  This would open the door to explore needs for particular schools and their students. The coordinator would then meet with at least 5 schools who are most interested and qualified to start dsicussion regarding pathways and DE for their students.  Perhaps DE could be implemented in the second semester.    </t>
  </si>
  <si>
    <t xml:space="preserve">Salary for pathway coordinator (.83FTE )  at 37.5%  of $34,711  </t>
  </si>
  <si>
    <t>Consumable supplies, including  printer ink, paper, office supplies, This is being cut back from $600 in the 16-17 grant</t>
  </si>
  <si>
    <t xml:space="preserve">In addition to attending the monthly ACE meeting, a personal visit will be necessary to those administraors not in attendance at the monthly ACE meeting. Relationship building is very key to exporing possibilities.   Inviting teachers, counselors and administrators to attend the planned activities such as the counselor event, the technology event, and the health event will be one way to generate interest to develop dual credit opportunities.  A demonstration of the Double Robot will be a way to show how to accept the latest in technology and instruction as well.  All of these could generate interest in providing DE opportunities for students.  Online instruction and DE is another option and available in a number of areas throughout the MUS portal.  Two instructors from City College will be providing professional development for the teachers at the Career Center.  If a rural school has interest in being part of this endeavor, there is a possibility of skyping them in for the sessions.     </t>
  </si>
  <si>
    <t>What high schools or programs will you work with? Are these existing or new partnerships? Which courses will be added or worked on at each high school?</t>
  </si>
  <si>
    <t>The pathway coordinator will provide 3 quality hand-on events for rural students From November through April to expose them to career and post-secondary opportunities.  Meetings with the rural school administrators will commence in September and be ongoing throughout the year.  Once each quarter, a professional development session, presented by a City College math professor and one in writing, will be offered to the respective department at the Career Center.  Students coming out of these dual credit classes such as technical math, college algebra, and technical writing will be very prepared to make a smooth transition to post-secondary training.  At least once during the second, third and fourth quarter, students at a selected rural school, via the Double Two Robot, will experience, in real time, what it is like to have a career and work in an auto body and collision repair facility.  The pathway coordinator will continue to coordinate the Accuplacer placement test reequired for math DE classes.</t>
  </si>
  <si>
    <r>
      <t>One of the major areas of discussion at the Billings Works, State of the Workforce 2017, was the need for qualified workers in the Allied Health Care area.  It was reported that there are apporximately over 300 jobs that go unfilled in healthcare in the Billings area.  Susan Floyd, The Director of Nursing at City College,  her staff and the pathway coordinator will be planning a day to invite 30-50 students from the surrounding rural schools to come to City College Health Center and to particpate in some hands on demonstrations for taking and getting vital signs, and watching a demonstration of the MEDROB, a robot used in the EMT program and  finding out how an x-ray machine operates and t</t>
    </r>
    <r>
      <rPr>
        <sz val="12"/>
        <rFont val="Calibri"/>
        <family val="2"/>
        <scheme val="minor"/>
      </rPr>
      <t xml:space="preserve">o interpret results.   The outcome of this experience would be to expose students to a variey of pathways in the Allied Health field. </t>
    </r>
    <r>
      <rPr>
        <sz val="12"/>
        <rFont val="Calibri (Body)"/>
      </rPr>
      <t xml:space="preserve"> The Robot acvitivity from Q2 will extend to this quarter.  </t>
    </r>
  </si>
  <si>
    <t xml:space="preserve">Last year I invited the Dean of City College, the Director of Student Services at City College, and the Director of Testing and Dual Enrollment for School District 2, and a dual enrollment teacher to attend the Regional NACEP conference.  I cannot telll you how many times I have been in meetings with these  professionals and witnessed their level of excitement and support for pathways and dual enrollment.  The support from these people has been phenomenal and accounts for our growth.  The more exposure we can provide to administrators and staff the more support we will have for the new statewide pathways and opportunities for dual enrollment.  Meeting with administrators from the rual schools is essential and will be one of my highest priorities.  This is the main reason for requesting 1 administrator and myself to attend the NACEP conference.  I guarantee this will pay dividends to the program. </t>
  </si>
  <si>
    <t>Reimbursement for 8 substitute teachers to accompany students to hands on events at City College.   This will cover for the IT events, one in November and one in February, the IT event in November er and the Health event in April.</t>
  </si>
  <si>
    <t>Informational material for IT, Allied Health, and  Double 2 Robot demonstrations.</t>
  </si>
  <si>
    <t xml:space="preserve">Postage provide info on 2 IT events, the Health Information Event and the Counselor Event. Mailing up to 25 schools.  </t>
  </si>
  <si>
    <t xml:space="preserve">In-state travel for pathway coordinator at state rate to schools in service areas for consultation for pathways and dual credit opportunities including Red Lodge, Bridger, Columbus, Park City, Fromberg, Joliet, Huntley Project, Shepherd, Custer, Broadview Lavina, Roundup, Winnett, and Winifred.  Requested amunt is same as last year, which is less than spent, represnts a reasonable estimate. </t>
  </si>
  <si>
    <r>
      <rPr>
        <sz val="11"/>
        <rFont val="Calibri"/>
        <family val="2"/>
        <scheme val="minor"/>
      </rPr>
      <t>T</t>
    </r>
    <r>
      <rPr>
        <sz val="11"/>
        <rFont val="Calibri (Body)"/>
      </rPr>
      <t xml:space="preserve">ransportation costs for schools to attend 3 hands on workshops in IT and Allied Health at City College ( Will try to combine transportation from schools that are close together such as Red Lodge and Roberts or Roundup, Broadview and Lavina).  Travel costs estimated between $1.60-2.10 per mile depending time and distance.  </t>
    </r>
  </si>
  <si>
    <t xml:space="preserve">The pathway coordinator will continue to work with the three high schools and the Career Center in SD2 due to the availability of staff and course offerings.  Senior High will be adding two sections of WRIT 101 and one in American History.  Skyview will be adding WRIT 101.  West will be adding one class in American Government.  The Career Center continues to explore new opportunities in STEM and the Allied Health.  An introduction to A&amp;P (Foundations of Human Biology) will begin this fall.  Billings Central will continue offering classes in history as well as M 121 and 122.  Laurel will be adding M 121 and 122 and WRIT 101.  Columbus will be adding American Government.  Hardin is considering adding Technical Writing.
Most of the focus for this year will be on the class B and class C schools which have at least one pathway.  The pathway coordinator will visit as many schools as possible in this geographic area during the 1st high school semester to investigate which staffs have qualified instructors to teach a dual credit class particularly in the CTE area.  Courses and classes are difficult to determine at this time due to lack of knowledge regarding the curriculum offerings and the staff qualifications.  Staff and course offerings change from year to year in many of these smaller schools.  
</t>
  </si>
  <si>
    <t xml:space="preserve">
 Information Technology is a being taught in some form in most of the 23 AA through C schools in this area.  At a recent Billings Works, State of the Workforce 2017 Conference, IT was one of the top 5 areas of need and potential growth.   The Montana Career Pathway Coordinator along with the information technology instructors at City College will organize a Day at College with the IT department.   Students from 19 class A-B-C schools will be invited to observe a demonstration and experience participation in a hands on project, in at least 3 areas of the IT classes involving coding, web design, MS Office Suite, etc.  Due to limited enrollment of 50, this experience will be offered on a first come first serve basis and be available to grades 10-12. It will be offered on November 7, 2017 and again on February 8, 2018.   
In addition to the hands on experience, the students will participate in a roundtable discussions led by the students in the program.  Several IT company leader representatives have committed to participate. Pathways to a number of job related opportunities will be presented along with the necessary skill sets. 
Teachers and students will become familiar with all of the IT opportunities in the Information Technology Cluster.  The pathway coordinator will meet will the represented schools individually and explore opportunities for pathways and dual credit.  
The pathway coordinator will visit at least 5 rural schools to discuss ways to offer or increase access to dual enrollment opportunities in the career clusters that are aligned with Montana Career Pathways.  The schools will be identified once the pathway coordinator meets with ACE consortium school administrators to determine their interest.                                                                                    
                                                                                                                                                                                                                                                                                                                                                                                                                                                            The Double Two Robot is one of the latest innovations in technology.  The Robot will be used once during the second, third and fourth quarters, to provide students in a rural school an opportunity to experience, in real time, what it is like to have a career in auto body and collision repair.  In cooperation with the department chair of Auto Technology Department, a business partnership with a local auto repair business with be renewed and revisited.  With the approval of the business partner to use the Double Two Robot, students will get a first-hand look at what it is like in the actual work place environment.  The students will not only see what a modern facility looks like but will observe and interact with the technicians as they work are working to repair vehicles.  This is an educational and technology tool and experience to create excitement, knowledge and enthusiasm for this career area.  The demonstrations will be on a quarterly basis to a pilot school.  The goal would be to expand it into other areas as time permits.                                                                                                                                                                                                                                                                             </t>
  </si>
  <si>
    <t xml:space="preserve">Indirect costs will be allocated to services that support grant activities, including business office, grants office and grants accountant, IT support, and facilities.  </t>
  </si>
  <si>
    <r>
      <rPr>
        <sz val="12"/>
        <rFont val="Calibri (Body)"/>
      </rPr>
      <t xml:space="preserve">Information Technology is a being taught in some form in most of the 23 AA through C schools in this area.  At a recent Billings Works, State of the Workforce 2017 Conference, IT was one of the top 5 areas of need and potential growth.   The Montana Career Pathway Coordinator along with the information technology instructors at City College will organize a Day at College with the IT department.   Students from 19 class A-B-C schools will be invited to observe a demonstration and experience participation in a hands on project, in at least 3 areas of the IT classes involving coding, web design, MS Office Suite, etc.  Due to limited enrollment of 50, this experience will be offered on a first come first serve basis and be available to grades 10-12. It will be offered on November 7, 2017 and again on February 8, 2018.   
In addition to the hands on experience, the students will participate in a roundtable discussions led by the students in the program.  Several IT company leader representatives have committed to participate. Pathways to a number of job related opportunities will be presented along with the necessary skill sets. 
Teachers and students will become familiar with all of the IT opportunities in the Information Technology Cluster.  The pathway coordinator will meet will the represented schools individually and explore opportunities for pathways and dual credit.  
The pathway coordinator will visit at least 5 rural schools to discuss ways to offer or increase access to dual enrollment opportunities in the career clusters that are aligned with Montana Career Pathways.  The schools will be identified once the pathway coordinator meets with ACE consortium school administrators to determine their interest.                                                                                    
                                                                                                                                                                                                                                                                                                                                                                                                                                                            The Double Two Robot is one of the latest innovations in technology.  The Robot will be used once during the second, third and fourth quarters, to provide students in a rural school an opportunity to experience, in real time, what it is like to have a career in auto body and collision repair.  In cooperation with the department chair of Auto Technology Department, a business partnership with a local auto repair business with be renewed and revisited.  With the approval of the business partner to use the Double Two Robot, students will get a first-hand look at what it is like in the actual work place environment.  The students will not only see what a modern facility looks like but will observe and interact with the technicians as they work are working to repair vehicles.  This is an educational and technology tool and experience to create excitement, knowledge and enthusiasm for this career area.  The demonstrations will be on a quarterly basis to a pilot school.  The goal would be to expand it into other areas as time permits.  </t>
    </r>
    <r>
      <rPr>
        <sz val="12"/>
        <color rgb="FF7030A0"/>
        <rFont val="Calibri (Body)"/>
      </rPr>
      <t xml:space="preserve">
</t>
    </r>
  </si>
  <si>
    <t xml:space="preserve"> Over the past two years City College has worked to aggressively grow access to dual and concurrent enrollment to students in SD2 as well as schools in the surrounding region. There were 19 DE classes offered in about 11 disciplines offered in the Billings region last year, this is a substantial increase in oferrings and along with this we have seen increase enrollment. Our college and MSUB have championed multifaceted efforts to increase access to high quality courses. We have worked to increase the number of trained teachers credentialed to offer concurrent enrollment this year and last year (last year under a special program and this year via a Title IIa award). Additionally, we have removed the cost barrier by offering free tuition to concurrent enrollment students. Our approach this year continues and builds on these existing efforts. We will continue to offer free tuition for concurrent enrollment students, which will benefit students in our existing and new partner schools. We will work with teachers in our service area that were trained via the summer training to expand new dual enrollment offerings into new schools. We will work with diligent focus on building and growing relationships in rural and small schools in our region to lay the vital foundation needed to assess viability of concurrent enrollment offerings. The coordinator will establish and grow some of this networking via the ACE consortium. We will work with the same group to ensure that small schools have knowledge of and access to online dual enrollment via the MUS portal (www.mus.edu/dualenroll). We will also leverage new technology (Double Robot) to increase our outreach to small and rural schools and their teachers to build opportunities for industry site visits/tours and course shadowing for teachers interested in teaching concurrent enrollment. </t>
  </si>
  <si>
    <r>
      <rPr>
        <sz val="12"/>
        <rFont val="Calibri"/>
        <family val="2"/>
        <scheme val="minor"/>
      </rPr>
      <t xml:space="preserve">Courses targeted for growth include:  College Writing, WRIT 101, Technical Writing,  WRIT 121, Introduction General Business, BGEN 105, Automotive Brakes, AST 114, Automotive Brakes Lab, AST 115,  Automotive Electrical, AST 230, Welding, WLDG 125 and WLDG 154, College Algebra and College Trig, M 121 and M 122, </t>
    </r>
    <r>
      <rPr>
        <sz val="12"/>
        <rFont val="Calibri (Body)"/>
      </rPr>
      <t>American History,  HSTA 101 and 102, Western Civilization, HSTR 101 and 102,</t>
    </r>
    <r>
      <rPr>
        <sz val="12"/>
        <rFont val="Calibri"/>
        <family val="2"/>
        <scheme val="minor"/>
      </rPr>
      <t xml:space="preserve">  Extended Technical Math,  M 114, Technical Writing 114, Web Design and Programing, CSCI  181,  </t>
    </r>
    <r>
      <rPr>
        <sz val="12"/>
        <rFont val="Calibri (Body)"/>
      </rPr>
      <t>Intro to American Government, PSCI 210</t>
    </r>
    <r>
      <rPr>
        <sz val="12"/>
        <rFont val="Calibri"/>
        <family val="2"/>
        <scheme val="minor"/>
      </rPr>
      <t>, Intro to Computers, CAPP 120,  Accounting 201, and Anatomy and Physiology  and Lab, BIOG 101</t>
    </r>
    <r>
      <rPr>
        <sz val="16"/>
        <rFont val="Calibri"/>
        <family val="2"/>
        <scheme val="minor"/>
      </rPr>
      <t xml:space="preserve">  </t>
    </r>
  </si>
  <si>
    <r>
      <rPr>
        <sz val="12"/>
        <color theme="1"/>
        <rFont val="Calibri"/>
        <family val="2"/>
        <scheme val="minor"/>
      </rPr>
      <t>The Montana Career Pathways program in the Billings area represents one of the largest service areas in the state covering 3 large AA high schools and a Career Center, 3 class A schools, 6 Class B schools and 11 Class C schools representing over 8000 students.  A major challenge for this program is to find and support qualified teachers, and ways to increase access to dual enrollment opportunities in rural schools. This grant will: increase opportunities for dual enrollment by focusing on staff development for teachers,  provide for hands on experiences for students and host an event for counselors to be informed regarding pathways, programs,</t>
    </r>
    <r>
      <rPr>
        <sz val="12"/>
        <color rgb="FFFF0000"/>
        <rFont val="Calibri"/>
        <family val="2"/>
        <scheme val="minor"/>
      </rPr>
      <t xml:space="preserve"> </t>
    </r>
    <r>
      <rPr>
        <sz val="12"/>
        <color theme="1"/>
        <rFont val="Calibri"/>
        <family val="2"/>
        <scheme val="minor"/>
      </rPr>
      <t xml:space="preserve">and examine a report from Billings Works Director regarding the results of the State of the Workforce 2017.  This report indicated an </t>
    </r>
    <r>
      <rPr>
        <sz val="12"/>
        <rFont val="Calibri"/>
        <family val="2"/>
        <scheme val="minor"/>
      </rPr>
      <t xml:space="preserve">education and training gap for IT, Healthcare and Skilled Trades positions.  The counselors will also get a demonstration of the Double Robot, called MEDBOT, and how it is currently being used by the EMT program.  A similar unit will be purchased with this grant to provide similar demonstrations in the auto body collison repair pathway.    The pathway coordinator will establish connections with the superintendents who belong to the Alliance for Curriculum Enhancement (ACE) for small and rural schools with a presentation at a monthly meeting focusing upon the Montana Career Pathways and emphasis upon on these three pathways and dual credit opportunities. 
</t>
    </r>
    <r>
      <rPr>
        <sz val="12"/>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</si>
</sst>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quot;$&quot;#,##0.00"/>
    <numFmt numFmtId="165" formatCode="mmmm\ yyyy"/>
    <numFmt numFmtId="166" formatCode="mmmm"/>
    <numFmt numFmtId="167" formatCode="d"/>
  </numFmts>
  <fonts count="53">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sz val="16"/>
      <color theme="1"/>
      <name val="Calibri"/>
      <family val="2"/>
      <scheme val="minor"/>
    </font>
    <font>
      <sz val="11"/>
      <color rgb="FFC00000"/>
      <name val="Calibri"/>
      <family val="2"/>
      <scheme val="minor"/>
    </font>
    <font>
      <b/>
      <sz val="11"/>
      <color rgb="FFC00000"/>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sz val="10"/>
      <name val="Arial"/>
      <family val="2"/>
    </font>
    <font>
      <sz val="10"/>
      <name val="Verdana"/>
      <family val="2"/>
    </font>
    <font>
      <sz val="11"/>
      <color rgb="FFFF0000"/>
      <name val="Calibri"/>
      <family val="2"/>
      <scheme val="minor"/>
    </font>
    <font>
      <b/>
      <sz val="11"/>
      <color rgb="FFFF0000"/>
      <name val="Calibri"/>
      <family val="2"/>
      <scheme val="minor"/>
    </font>
    <font>
      <b/>
      <sz val="14"/>
      <name val="Arial"/>
      <family val="2"/>
    </font>
    <font>
      <b/>
      <sz val="10"/>
      <color indexed="16"/>
      <name val="Arial"/>
      <family val="2"/>
    </font>
    <font>
      <u/>
      <sz val="10"/>
      <color indexed="12"/>
      <name val="Verdana"/>
      <family val="2"/>
    </font>
    <font>
      <u/>
      <sz val="8"/>
      <color indexed="12"/>
      <name val="Arial"/>
      <family val="2"/>
    </font>
    <font>
      <sz val="8"/>
      <name val="Arial"/>
      <family val="2"/>
    </font>
    <font>
      <b/>
      <sz val="8"/>
      <color indexed="63"/>
      <name val="Arial"/>
      <family val="2"/>
    </font>
    <font>
      <i/>
      <sz val="8"/>
      <name val="Arial"/>
      <family val="2"/>
    </font>
    <font>
      <sz val="8"/>
      <color indexed="63"/>
      <name val="Arial"/>
      <family val="2"/>
    </font>
    <font>
      <b/>
      <sz val="14"/>
      <color theme="4" tint="-0.249977111117893"/>
      <name val="Arial"/>
      <family val="2"/>
    </font>
    <font>
      <b/>
      <sz val="8"/>
      <color indexed="60"/>
      <name val="Arial"/>
      <family val="2"/>
    </font>
    <font>
      <sz val="8"/>
      <name val="Century Gothic"/>
      <family val="2"/>
    </font>
    <font>
      <b/>
      <sz val="8"/>
      <color indexed="9"/>
      <name val="Arial"/>
      <family val="2"/>
    </font>
    <font>
      <b/>
      <sz val="8"/>
      <name val="Arial"/>
      <family val="2"/>
    </font>
    <font>
      <sz val="8"/>
      <name val="Arial Black"/>
      <family val="2"/>
    </font>
    <font>
      <b/>
      <sz val="10"/>
      <name val="Arial"/>
      <family val="2"/>
    </font>
    <font>
      <b/>
      <sz val="8"/>
      <color rgb="FFFF0000"/>
      <name val="Arial"/>
      <family val="2"/>
    </font>
    <font>
      <sz val="8"/>
      <name val="Calibri"/>
      <family val="2"/>
      <scheme val="minor"/>
    </font>
    <font>
      <sz val="12"/>
      <color rgb="FFFF0000"/>
      <name val="Calibri"/>
      <family val="2"/>
      <scheme val="minor"/>
    </font>
    <font>
      <b/>
      <sz val="9"/>
      <color indexed="81"/>
      <name val="Tahoma"/>
      <family val="2"/>
    </font>
    <font>
      <sz val="11"/>
      <color rgb="FF7030A0"/>
      <name val="Calibri (Body)"/>
    </font>
    <font>
      <sz val="11"/>
      <color rgb="FF7030A0"/>
      <name val="Calibri"/>
      <family val="2"/>
      <scheme val="minor"/>
    </font>
    <font>
      <sz val="12"/>
      <color rgb="FF7030A0"/>
      <name val="Calibri (Body)"/>
    </font>
    <font>
      <sz val="9"/>
      <color indexed="81"/>
      <name val="Tahoma"/>
      <family val="2"/>
    </font>
    <font>
      <sz val="12"/>
      <name val="Calibri (Body)"/>
    </font>
    <font>
      <sz val="12"/>
      <name val="Calibri"/>
      <family val="2"/>
      <scheme val="minor"/>
    </font>
    <font>
      <sz val="11"/>
      <name val="Calibri (Body)"/>
    </font>
    <font>
      <sz val="11"/>
      <name val="Calibri"/>
      <family val="2"/>
      <scheme val="minor"/>
    </font>
    <font>
      <sz val="10"/>
      <name val="Calibri"/>
      <family val="2"/>
      <scheme val="minor"/>
    </font>
    <font>
      <sz val="16"/>
      <name val="Calibri"/>
      <family val="2"/>
      <scheme val="minor"/>
    </font>
  </fonts>
  <fills count="25">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D6B4E4"/>
        <bgColor indexed="64"/>
      </patternFill>
    </fill>
    <fill>
      <patternFill patternType="solid">
        <fgColor rgb="FFB9E5E5"/>
        <bgColor indexed="64"/>
      </patternFill>
    </fill>
    <fill>
      <patternFill patternType="solid">
        <fgColor rgb="FFEFC7C3"/>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7"/>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rgb="FFFF99CC"/>
        <bgColor indexed="64"/>
      </patternFill>
    </fill>
    <fill>
      <gradientFill degree="90">
        <stop position="0">
          <color rgb="FFFF99CC"/>
        </stop>
        <stop position="1">
          <color theme="3" tint="0.59999389629810485"/>
        </stop>
      </gradientFill>
    </fill>
    <fill>
      <patternFill patternType="solid">
        <fgColor rgb="FFED6F93"/>
        <bgColor indexed="64"/>
      </patternFill>
    </fill>
    <fill>
      <patternFill patternType="solid">
        <fgColor rgb="FFADF5F3"/>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diagonal/>
    </border>
    <border>
      <left style="thin">
        <color auto="1"/>
      </left>
      <right style="thin">
        <color auto="1"/>
      </right>
      <top/>
      <bottom style="thin">
        <color auto="1"/>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auto="1"/>
      </left>
      <right style="thin">
        <color auto="1"/>
      </right>
      <top style="thin">
        <color auto="1"/>
      </top>
      <bottom/>
      <diagonal/>
    </border>
    <border>
      <left/>
      <right style="thin">
        <color auto="1"/>
      </right>
      <top/>
      <bottom/>
      <diagonal/>
    </border>
    <border>
      <left style="thin">
        <color indexed="55"/>
      </left>
      <right style="thin">
        <color indexed="55"/>
      </right>
      <top style="thin">
        <color indexed="55"/>
      </top>
      <bottom style="thin">
        <color indexed="55"/>
      </bottom>
      <diagonal/>
    </border>
  </borders>
  <cellStyleXfs count="4">
    <xf numFmtId="0" fontId="0" fillId="0" borderId="0"/>
    <xf numFmtId="0" fontId="20" fillId="0" borderId="0"/>
    <xf numFmtId="43" fontId="21" fillId="0" borderId="0" applyFont="0" applyFill="0" applyBorder="0" applyAlignment="0" applyProtection="0"/>
    <xf numFmtId="0" fontId="26" fillId="0" borderId="0" applyNumberFormat="0" applyFill="0" applyBorder="0" applyAlignment="0" applyProtection="0">
      <alignment vertical="top"/>
      <protection locked="0"/>
    </xf>
  </cellStyleXfs>
  <cellXfs count="430">
    <xf numFmtId="0" fontId="0" fillId="0" borderId="0" xfId="0"/>
    <xf numFmtId="0" fontId="11" fillId="0" borderId="0" xfId="0" applyFont="1"/>
    <xf numFmtId="0" fontId="11" fillId="0" borderId="0" xfId="0" applyFont="1" applyAlignment="1">
      <alignment horizontal="center"/>
    </xf>
    <xf numFmtId="0" fontId="0" fillId="0" borderId="0" xfId="0" applyAlignment="1">
      <alignment horizontal="center"/>
    </xf>
    <xf numFmtId="0" fontId="0" fillId="0" borderId="1" xfId="0" applyBorder="1" applyAlignment="1">
      <alignment horizontal="center"/>
    </xf>
    <xf numFmtId="0" fontId="0" fillId="0" borderId="1" xfId="0" applyBorder="1"/>
    <xf numFmtId="0" fontId="11" fillId="0" borderId="1" xfId="0" applyFont="1" applyBorder="1" applyAlignment="1">
      <alignment horizontal="center"/>
    </xf>
    <xf numFmtId="0" fontId="11" fillId="0" borderId="1" xfId="0" applyFont="1" applyBorder="1"/>
    <xf numFmtId="0" fontId="0" fillId="0" borderId="1" xfId="0" applyFont="1" applyBorder="1"/>
    <xf numFmtId="0" fontId="11" fillId="0" borderId="1" xfId="0" applyFont="1" applyFill="1" applyBorder="1" applyAlignment="1">
      <alignment horizontal="center"/>
    </xf>
    <xf numFmtId="0" fontId="0" fillId="0" borderId="0" xfId="0" applyAlignment="1">
      <alignment wrapText="1"/>
    </xf>
    <xf numFmtId="0" fontId="0" fillId="3" borderId="0" xfId="0" applyFill="1"/>
    <xf numFmtId="0" fontId="0" fillId="0" borderId="6" xfId="0" applyBorder="1" applyAlignment="1">
      <alignment wrapText="1"/>
    </xf>
    <xf numFmtId="0" fontId="0" fillId="0" borderId="0" xfId="0" applyBorder="1" applyAlignment="1">
      <alignment wrapText="1"/>
    </xf>
    <xf numFmtId="0" fontId="0" fillId="0" borderId="0" xfId="0" applyBorder="1"/>
    <xf numFmtId="0" fontId="11" fillId="0" borderId="0" xfId="0" applyFont="1" applyAlignment="1"/>
    <xf numFmtId="0" fontId="0" fillId="0" borderId="0" xfId="0" applyBorder="1" applyAlignment="1">
      <alignment horizontal="left"/>
    </xf>
    <xf numFmtId="0" fontId="0" fillId="0" borderId="0" xfId="0" applyBorder="1" applyAlignment="1"/>
    <xf numFmtId="0" fontId="11" fillId="0" borderId="0" xfId="0" applyFont="1" applyBorder="1" applyAlignment="1"/>
    <xf numFmtId="0" fontId="0" fillId="0" borderId="6" xfId="0" applyBorder="1" applyAlignment="1">
      <alignment horizontal="left"/>
    </xf>
    <xf numFmtId="0" fontId="11" fillId="0" borderId="0" xfId="0" applyFont="1" applyBorder="1" applyAlignment="1">
      <alignment horizontal="center"/>
    </xf>
    <xf numFmtId="0" fontId="11" fillId="0" borderId="1" xfId="0" applyFont="1" applyBorder="1" applyAlignment="1">
      <alignment horizontal="left"/>
    </xf>
    <xf numFmtId="0" fontId="0" fillId="0" borderId="0" xfId="0" applyAlignment="1">
      <alignment horizontal="center" wrapText="1"/>
    </xf>
    <xf numFmtId="0" fontId="0" fillId="0" borderId="0" xfId="0" applyAlignment="1">
      <alignment horizontal="left"/>
    </xf>
    <xf numFmtId="0" fontId="11" fillId="0" borderId="0" xfId="0" applyFont="1" applyAlignment="1">
      <alignment horizontal="center" wrapText="1"/>
    </xf>
    <xf numFmtId="0" fontId="11" fillId="0" borderId="24" xfId="0" applyFont="1" applyBorder="1"/>
    <xf numFmtId="0" fontId="15" fillId="0" borderId="0" xfId="0" applyFont="1" applyBorder="1" applyAlignment="1"/>
    <xf numFmtId="0" fontId="11" fillId="0" borderId="1" xfId="0" applyFont="1" applyBorder="1" applyAlignment="1">
      <alignment horizontal="center" wrapText="1"/>
    </xf>
    <xf numFmtId="0" fontId="0" fillId="0" borderId="1" xfId="0" applyBorder="1" applyAlignment="1">
      <alignment horizontal="center" wrapText="1"/>
    </xf>
    <xf numFmtId="0" fontId="11" fillId="0" borderId="2" xfId="0" applyFont="1" applyBorder="1" applyAlignment="1">
      <alignment horizontal="left"/>
    </xf>
    <xf numFmtId="164" fontId="11" fillId="0" borderId="23" xfId="0" applyNumberFormat="1" applyFont="1" applyBorder="1" applyAlignment="1"/>
    <xf numFmtId="164" fontId="11" fillId="0" borderId="0" xfId="0" applyNumberFormat="1" applyFont="1"/>
    <xf numFmtId="164" fontId="11" fillId="0" borderId="0" xfId="0" applyNumberFormat="1" applyFont="1" applyAlignment="1">
      <alignment horizontal="center"/>
    </xf>
    <xf numFmtId="0" fontId="11" fillId="0" borderId="23" xfId="0" applyFont="1" applyBorder="1" applyAlignment="1">
      <alignment horizontal="center" wrapText="1"/>
    </xf>
    <xf numFmtId="164" fontId="11" fillId="0" borderId="0" xfId="0" applyNumberFormat="1" applyFont="1" applyBorder="1" applyAlignment="1"/>
    <xf numFmtId="0" fontId="11" fillId="0" borderId="23" xfId="0" applyFont="1" applyBorder="1"/>
    <xf numFmtId="164" fontId="11" fillId="0" borderId="23" xfId="0" applyNumberFormat="1" applyFont="1" applyBorder="1"/>
    <xf numFmtId="0" fontId="18" fillId="0" borderId="0" xfId="0" applyFont="1" applyFill="1" applyAlignment="1"/>
    <xf numFmtId="0" fontId="11" fillId="0" borderId="0" xfId="0" applyFont="1" applyFill="1"/>
    <xf numFmtId="0" fontId="14" fillId="0" borderId="0" xfId="0" applyFont="1" applyFill="1" applyAlignment="1">
      <alignment horizontal="center"/>
    </xf>
    <xf numFmtId="164" fontId="11" fillId="0" borderId="0" xfId="0" applyNumberFormat="1" applyFont="1" applyFill="1"/>
    <xf numFmtId="164" fontId="13" fillId="0" borderId="0" xfId="0" applyNumberFormat="1" applyFont="1"/>
    <xf numFmtId="0" fontId="19" fillId="0" borderId="0" xfId="0" applyFont="1"/>
    <xf numFmtId="0" fontId="19" fillId="0" borderId="0" xfId="0" applyFont="1" applyAlignment="1">
      <alignment horizontal="center" wrapText="1"/>
    </xf>
    <xf numFmtId="164" fontId="19" fillId="0" borderId="0" xfId="0" applyNumberFormat="1" applyFont="1"/>
    <xf numFmtId="0" fontId="14" fillId="0" borderId="0" xfId="0" applyFont="1" applyAlignment="1"/>
    <xf numFmtId="0" fontId="0" fillId="0" borderId="0" xfId="0" applyAlignment="1">
      <alignment horizontal="left"/>
    </xf>
    <xf numFmtId="0" fontId="11" fillId="0" borderId="0" xfId="0" applyFont="1" applyAlignment="1">
      <alignment horizontal="left"/>
    </xf>
    <xf numFmtId="0" fontId="12" fillId="0" borderId="23" xfId="0" applyFont="1" applyBorder="1" applyAlignment="1">
      <alignment horizontal="right"/>
    </xf>
    <xf numFmtId="0" fontId="11" fillId="0" borderId="23" xfId="0" applyFont="1" applyBorder="1" applyAlignment="1">
      <alignment horizontal="right"/>
    </xf>
    <xf numFmtId="0" fontId="0" fillId="0" borderId="0" xfId="0" applyAlignment="1">
      <alignment horizontal="left" wrapText="1"/>
    </xf>
    <xf numFmtId="0" fontId="0" fillId="0" borderId="13" xfId="0" applyBorder="1" applyAlignment="1">
      <alignment horizontal="left"/>
    </xf>
    <xf numFmtId="0" fontId="13" fillId="3" borderId="0" xfId="0" applyFont="1" applyFill="1" applyAlignment="1">
      <alignment horizontal="left"/>
    </xf>
    <xf numFmtId="0" fontId="0" fillId="0" borderId="0" xfId="0" applyAlignment="1">
      <alignment horizontal="center" wrapText="1"/>
    </xf>
    <xf numFmtId="0" fontId="11" fillId="0" borderId="20" xfId="0" applyFont="1" applyBorder="1" applyAlignment="1">
      <alignment horizontal="left"/>
    </xf>
    <xf numFmtId="0" fontId="11" fillId="0" borderId="21" xfId="0" applyFont="1" applyBorder="1" applyAlignment="1">
      <alignment horizontal="left"/>
    </xf>
    <xf numFmtId="0" fontId="11" fillId="0" borderId="22" xfId="0" applyFont="1" applyBorder="1" applyAlignment="1">
      <alignment horizontal="left"/>
    </xf>
    <xf numFmtId="0" fontId="11" fillId="0" borderId="19" xfId="0" applyFont="1" applyBorder="1" applyAlignment="1">
      <alignment horizontal="left"/>
    </xf>
    <xf numFmtId="0" fontId="11" fillId="0" borderId="0" xfId="0" applyFont="1" applyBorder="1" applyAlignment="1">
      <alignment horizontal="left"/>
    </xf>
    <xf numFmtId="0" fontId="0" fillId="0" borderId="0" xfId="0" applyAlignment="1"/>
    <xf numFmtId="0" fontId="11" fillId="0" borderId="20" xfId="0" applyFont="1" applyBorder="1" applyAlignment="1"/>
    <xf numFmtId="0" fontId="11" fillId="0" borderId="22" xfId="0" applyFont="1" applyBorder="1" applyAlignment="1"/>
    <xf numFmtId="0" fontId="0" fillId="0" borderId="0" xfId="0" applyBorder="1" applyAlignment="1">
      <alignment horizontal="center" wrapText="1"/>
    </xf>
    <xf numFmtId="0" fontId="0" fillId="0" borderId="0" xfId="0" applyBorder="1" applyAlignment="1">
      <alignment horizontal="center"/>
    </xf>
    <xf numFmtId="0" fontId="11" fillId="0" borderId="0" xfId="0" applyFont="1" applyFill="1" applyBorder="1" applyAlignment="1">
      <alignment horizontal="center"/>
    </xf>
    <xf numFmtId="44" fontId="0" fillId="0" borderId="1" xfId="0" applyNumberFormat="1" applyBorder="1"/>
    <xf numFmtId="44" fontId="11" fillId="0" borderId="1" xfId="0" applyNumberFormat="1" applyFont="1" applyBorder="1"/>
    <xf numFmtId="44" fontId="0" fillId="0" borderId="0" xfId="0" applyNumberFormat="1"/>
    <xf numFmtId="0" fontId="0" fillId="3" borderId="0" xfId="0" applyFill="1" applyAlignment="1">
      <alignment horizontal="center"/>
    </xf>
    <xf numFmtId="164" fontId="11" fillId="0" borderId="23" xfId="0" applyNumberFormat="1" applyFont="1" applyBorder="1" applyAlignment="1">
      <alignment horizontal="center"/>
    </xf>
    <xf numFmtId="164" fontId="11" fillId="0" borderId="0" xfId="0" applyNumberFormat="1" applyFont="1" applyBorder="1" applyAlignment="1">
      <alignment horizontal="center"/>
    </xf>
    <xf numFmtId="0" fontId="11" fillId="0" borderId="2" xfId="0" applyFont="1" applyBorder="1" applyAlignment="1">
      <alignment horizontal="center"/>
    </xf>
    <xf numFmtId="164" fontId="13" fillId="0" borderId="0" xfId="0" applyNumberFormat="1" applyFont="1" applyAlignment="1">
      <alignment horizontal="center"/>
    </xf>
    <xf numFmtId="164" fontId="11" fillId="0" borderId="0" xfId="0" applyNumberFormat="1" applyFont="1" applyFill="1" applyAlignment="1">
      <alignment horizontal="center"/>
    </xf>
    <xf numFmtId="164" fontId="19" fillId="0" borderId="0" xfId="0" applyNumberFormat="1" applyFont="1" applyAlignment="1">
      <alignment horizontal="center"/>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2" xfId="0" applyBorder="1" applyAlignment="1" applyProtection="1">
      <protection locked="0"/>
    </xf>
    <xf numFmtId="164" fontId="0" fillId="0" borderId="2" xfId="0" applyNumberFormat="1" applyBorder="1" applyAlignment="1" applyProtection="1">
      <alignment horizontal="right"/>
      <protection locked="0"/>
    </xf>
    <xf numFmtId="164" fontId="0" fillId="0" borderId="1" xfId="0" applyNumberFormat="1" applyBorder="1" applyAlignment="1" applyProtection="1">
      <alignment horizontal="right"/>
      <protection locked="0"/>
    </xf>
    <xf numFmtId="164" fontId="0" fillId="0" borderId="1" xfId="0" applyNumberFormat="1" applyBorder="1" applyAlignment="1" applyProtection="1">
      <alignment horizontal="center" wrapText="1"/>
      <protection locked="0"/>
    </xf>
    <xf numFmtId="164" fontId="0" fillId="0" borderId="1" xfId="0" applyNumberFormat="1"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0" xfId="0" applyProtection="1">
      <protection locked="0"/>
    </xf>
    <xf numFmtId="0" fontId="0" fillId="0" borderId="6" xfId="0" applyBorder="1" applyAlignment="1" applyProtection="1">
      <alignment wrapText="1"/>
      <protection locked="0"/>
    </xf>
    <xf numFmtId="0" fontId="0" fillId="0" borderId="2" xfId="0" applyBorder="1" applyAlignment="1" applyProtection="1"/>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0" fillId="0" borderId="28" xfId="0" applyBorder="1" applyAlignment="1" applyProtection="1">
      <alignment horizontal="center"/>
      <protection locked="0"/>
    </xf>
    <xf numFmtId="0" fontId="0" fillId="0" borderId="4" xfId="0" applyBorder="1" applyAlignment="1" applyProtection="1">
      <protection locked="0"/>
    </xf>
    <xf numFmtId="164" fontId="0" fillId="0" borderId="28" xfId="0" applyNumberFormat="1" applyBorder="1" applyAlignment="1" applyProtection="1">
      <alignment horizontal="right"/>
      <protection locked="0"/>
    </xf>
    <xf numFmtId="164" fontId="0" fillId="0" borderId="28" xfId="0" applyNumberFormat="1" applyBorder="1" applyAlignment="1" applyProtection="1">
      <alignment horizontal="center" wrapText="1"/>
      <protection locked="0"/>
    </xf>
    <xf numFmtId="0" fontId="0" fillId="0" borderId="28" xfId="0" applyBorder="1" applyAlignment="1" applyProtection="1">
      <alignment horizontal="center" wrapText="1"/>
      <protection locked="0"/>
    </xf>
    <xf numFmtId="164" fontId="0" fillId="0" borderId="28" xfId="0" applyNumberFormat="1" applyBorder="1" applyAlignment="1" applyProtection="1">
      <alignment horizontal="center"/>
      <protection locked="0"/>
    </xf>
    <xf numFmtId="164" fontId="0" fillId="0" borderId="2" xfId="0" applyNumberFormat="1" applyBorder="1" applyAlignment="1" applyProtection="1">
      <alignment horizontal="center"/>
      <protection locked="0"/>
    </xf>
    <xf numFmtId="0" fontId="11" fillId="0" borderId="1" xfId="0" applyFont="1" applyFill="1" applyBorder="1" applyAlignment="1" applyProtection="1">
      <alignment horizontal="center" wrapText="1"/>
      <protection locked="0"/>
    </xf>
    <xf numFmtId="164" fontId="11" fillId="0" borderId="0" xfId="0" applyNumberFormat="1" applyFont="1" applyBorder="1" applyProtection="1">
      <protection locked="0"/>
    </xf>
    <xf numFmtId="164" fontId="11" fillId="0" borderId="0" xfId="0" applyNumberFormat="1" applyFont="1" applyBorder="1" applyAlignment="1" applyProtection="1">
      <alignment horizontal="center"/>
      <protection locked="0"/>
    </xf>
    <xf numFmtId="0" fontId="0" fillId="0" borderId="0" xfId="0" applyAlignment="1">
      <alignment vertical="center"/>
    </xf>
    <xf numFmtId="0" fontId="13" fillId="4" borderId="2" xfId="0" applyFont="1" applyFill="1" applyBorder="1" applyAlignment="1">
      <alignment horizontal="left" vertical="center"/>
    </xf>
    <xf numFmtId="0" fontId="14" fillId="4" borderId="18" xfId="0" applyFont="1" applyFill="1" applyBorder="1" applyAlignment="1">
      <alignment horizontal="left" vertical="center"/>
    </xf>
    <xf numFmtId="0" fontId="0" fillId="4" borderId="3" xfId="0" applyFill="1" applyBorder="1" applyAlignment="1">
      <alignment vertical="center"/>
    </xf>
    <xf numFmtId="0" fontId="11"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0" fillId="4" borderId="3" xfId="0" applyFill="1" applyBorder="1" applyAlignment="1">
      <alignment horizontal="left" vertical="center"/>
    </xf>
    <xf numFmtId="0" fontId="11" fillId="4" borderId="1" xfId="0" applyFont="1" applyFill="1" applyBorder="1" applyAlignment="1">
      <alignment horizontal="left" vertical="center" wrapText="1"/>
    </xf>
    <xf numFmtId="0" fontId="13" fillId="4" borderId="1" xfId="0" applyFont="1" applyFill="1" applyBorder="1" applyAlignment="1">
      <alignment horizontal="left" vertical="center" wrapText="1"/>
    </xf>
    <xf numFmtId="0" fontId="0" fillId="0" borderId="0" xfId="0" applyAlignment="1">
      <alignment horizontal="left" vertical="center"/>
    </xf>
    <xf numFmtId="0" fontId="13" fillId="5" borderId="2" xfId="0" applyFont="1" applyFill="1" applyBorder="1" applyAlignment="1">
      <alignment horizontal="left" vertical="center"/>
    </xf>
    <xf numFmtId="0" fontId="13" fillId="5" borderId="18" xfId="0" applyFont="1" applyFill="1" applyBorder="1" applyAlignment="1">
      <alignment horizontal="left" vertical="center"/>
    </xf>
    <xf numFmtId="0" fontId="13" fillId="5" borderId="18" xfId="0" applyFont="1" applyFill="1" applyBorder="1" applyAlignment="1">
      <alignment horizontal="left" vertical="center" wrapText="1"/>
    </xf>
    <xf numFmtId="0" fontId="13" fillId="5" borderId="3" xfId="0" applyFont="1" applyFill="1" applyBorder="1" applyAlignment="1">
      <alignment horizontal="left" vertical="center" wrapText="1"/>
    </xf>
    <xf numFmtId="0" fontId="11" fillId="5"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3" fillId="6" borderId="2" xfId="0" applyFont="1" applyFill="1" applyBorder="1" applyAlignment="1">
      <alignment vertical="center"/>
    </xf>
    <xf numFmtId="0" fontId="12" fillId="6" borderId="18" xfId="0" applyFont="1" applyFill="1" applyBorder="1" applyAlignment="1">
      <alignment vertical="center"/>
    </xf>
    <xf numFmtId="0" fontId="12" fillId="6" borderId="3" xfId="0" applyFont="1" applyFill="1" applyBorder="1" applyAlignment="1">
      <alignment vertical="center"/>
    </xf>
    <xf numFmtId="0" fontId="11" fillId="6" borderId="1"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13" fillId="7" borderId="2" xfId="0" applyFont="1" applyFill="1" applyBorder="1" applyAlignment="1">
      <alignment vertical="center"/>
    </xf>
    <xf numFmtId="0" fontId="12" fillId="7" borderId="18" xfId="0" applyFont="1" applyFill="1" applyBorder="1" applyAlignment="1">
      <alignment vertical="center"/>
    </xf>
    <xf numFmtId="0" fontId="12" fillId="7" borderId="3" xfId="0" applyFont="1" applyFill="1" applyBorder="1" applyAlignment="1">
      <alignment vertical="center"/>
    </xf>
    <xf numFmtId="0" fontId="11" fillId="7"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3" fillId="2" borderId="2" xfId="0" applyFont="1" applyFill="1" applyBorder="1" applyAlignment="1">
      <alignment horizontal="left" vertical="center"/>
    </xf>
    <xf numFmtId="0" fontId="13" fillId="2" borderId="18" xfId="0" applyFont="1" applyFill="1" applyBorder="1" applyAlignment="1">
      <alignment horizontal="left" vertical="center"/>
    </xf>
    <xf numFmtId="0" fontId="13" fillId="2" borderId="3" xfId="0" applyFont="1" applyFill="1" applyBorder="1" applyAlignment="1">
      <alignment horizontal="left" vertical="center"/>
    </xf>
    <xf numFmtId="0" fontId="11" fillId="2" borderId="3"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8" borderId="2" xfId="0" applyFont="1" applyFill="1" applyBorder="1" applyAlignment="1">
      <alignment horizontal="left" vertical="center"/>
    </xf>
    <xf numFmtId="0" fontId="13" fillId="8" borderId="18" xfId="0" applyFont="1" applyFill="1" applyBorder="1" applyAlignment="1">
      <alignment horizontal="left" vertical="center"/>
    </xf>
    <xf numFmtId="0" fontId="12" fillId="8" borderId="18" xfId="0" applyFont="1" applyFill="1" applyBorder="1" applyAlignment="1">
      <alignment horizontal="left" vertical="center"/>
    </xf>
    <xf numFmtId="0" fontId="0" fillId="8" borderId="18" xfId="0" applyFill="1" applyBorder="1" applyAlignment="1">
      <alignment vertical="center"/>
    </xf>
    <xf numFmtId="0" fontId="0" fillId="8" borderId="3" xfId="0" applyFill="1" applyBorder="1" applyAlignment="1">
      <alignment vertical="center"/>
    </xf>
    <xf numFmtId="0" fontId="11" fillId="8"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7" fillId="0" borderId="0" xfId="0" applyFont="1"/>
    <xf numFmtId="0" fontId="17" fillId="0" borderId="0" xfId="0" applyFont="1" applyBorder="1" applyAlignment="1">
      <alignment horizontal="left" vertical="top" wrapText="1"/>
    </xf>
    <xf numFmtId="0" fontId="17" fillId="0" borderId="10" xfId="0" applyFont="1" applyBorder="1" applyAlignment="1">
      <alignment horizontal="left" vertical="top" wrapText="1"/>
    </xf>
    <xf numFmtId="0" fontId="17" fillId="0" borderId="13" xfId="0" applyFont="1" applyBorder="1" applyAlignment="1">
      <alignment horizontal="left" vertical="top" wrapText="1"/>
    </xf>
    <xf numFmtId="0" fontId="17" fillId="0" borderId="12" xfId="0" applyFont="1" applyBorder="1" applyAlignment="1">
      <alignment horizontal="left" vertical="top" wrapText="1"/>
    </xf>
    <xf numFmtId="0" fontId="17" fillId="0" borderId="14" xfId="0" applyFont="1" applyBorder="1" applyAlignment="1">
      <alignment horizontal="left" vertical="top" wrapText="1"/>
    </xf>
    <xf numFmtId="44" fontId="0" fillId="0" borderId="0" xfId="0" applyNumberFormat="1" applyBorder="1"/>
    <xf numFmtId="44" fontId="11" fillId="0" borderId="0" xfId="0" applyNumberFormat="1" applyFont="1" applyBorder="1"/>
    <xf numFmtId="0" fontId="13" fillId="11" borderId="0" xfId="0" applyFont="1" applyFill="1" applyAlignment="1">
      <alignment horizontal="center"/>
    </xf>
    <xf numFmtId="0" fontId="0" fillId="0" borderId="3" xfId="0" applyBorder="1" applyAlignment="1">
      <alignment horizontal="center"/>
    </xf>
    <xf numFmtId="0" fontId="11" fillId="0" borderId="3" xfId="0" applyFont="1" applyBorder="1" applyAlignment="1">
      <alignment horizontal="center"/>
    </xf>
    <xf numFmtId="0" fontId="11" fillId="0" borderId="3" xfId="0" applyFont="1" applyFill="1" applyBorder="1" applyAlignment="1">
      <alignment horizontal="center"/>
    </xf>
    <xf numFmtId="0" fontId="13" fillId="0" borderId="0" xfId="0" applyFont="1" applyFill="1" applyAlignment="1">
      <alignment horizontal="center"/>
    </xf>
    <xf numFmtId="0" fontId="23" fillId="15" borderId="0" xfId="0" applyFont="1" applyFill="1"/>
    <xf numFmtId="0" fontId="0" fillId="0" borderId="0" xfId="0" applyAlignment="1">
      <alignment horizontal="right"/>
    </xf>
    <xf numFmtId="0" fontId="0" fillId="15" borderId="6" xfId="0" applyFill="1" applyBorder="1"/>
    <xf numFmtId="0" fontId="17" fillId="0" borderId="12" xfId="0" applyFont="1" applyBorder="1" applyAlignment="1">
      <alignment horizontal="left" vertical="top" wrapText="1"/>
    </xf>
    <xf numFmtId="0" fontId="17" fillId="0" borderId="13" xfId="0" applyFont="1" applyBorder="1" applyAlignment="1">
      <alignment horizontal="left" vertical="top" wrapText="1"/>
    </xf>
    <xf numFmtId="0" fontId="17" fillId="0" borderId="14" xfId="0" applyFont="1" applyBorder="1" applyAlignment="1">
      <alignment horizontal="left" vertical="top" wrapText="1"/>
    </xf>
    <xf numFmtId="0" fontId="25" fillId="16" borderId="0" xfId="1" applyFont="1" applyFill="1" applyAlignment="1">
      <alignment vertical="center"/>
    </xf>
    <xf numFmtId="0" fontId="20" fillId="16" borderId="0" xfId="1" applyFill="1"/>
    <xf numFmtId="0" fontId="20" fillId="0" borderId="0" xfId="1"/>
    <xf numFmtId="1" fontId="20" fillId="0" borderId="0" xfId="1" applyNumberFormat="1"/>
    <xf numFmtId="0" fontId="20" fillId="16" borderId="0" xfId="1" applyFont="1" applyFill="1"/>
    <xf numFmtId="0" fontId="27" fillId="16" borderId="0" xfId="3" applyFont="1" applyFill="1" applyAlignment="1" applyProtection="1"/>
    <xf numFmtId="0" fontId="28" fillId="16" borderId="0" xfId="2" applyNumberFormat="1" applyFont="1" applyFill="1" applyAlignment="1">
      <alignment horizontal="right" vertical="center"/>
    </xf>
    <xf numFmtId="1" fontId="29" fillId="0" borderId="0" xfId="1" applyNumberFormat="1" applyFont="1" applyAlignment="1">
      <alignment vertical="center"/>
    </xf>
    <xf numFmtId="0" fontId="28" fillId="16" borderId="0" xfId="1" applyFont="1" applyFill="1" applyBorder="1" applyAlignment="1">
      <alignment horizontal="center"/>
    </xf>
    <xf numFmtId="0" fontId="28" fillId="16" borderId="0" xfId="1" applyFont="1" applyFill="1"/>
    <xf numFmtId="1" fontId="20" fillId="16" borderId="0" xfId="1" applyNumberFormat="1" applyFont="1" applyFill="1"/>
    <xf numFmtId="0" fontId="27" fillId="16" borderId="0" xfId="3" applyFont="1" applyFill="1" applyAlignment="1" applyProtection="1">
      <alignment horizontal="right"/>
    </xf>
    <xf numFmtId="1" fontId="31" fillId="0" borderId="0" xfId="1" applyNumberFormat="1" applyFont="1" applyAlignment="1">
      <alignment vertical="top" wrapText="1"/>
    </xf>
    <xf numFmtId="1" fontId="31" fillId="0" borderId="0" xfId="1" applyNumberFormat="1" applyFont="1" applyAlignment="1">
      <alignment horizontal="left" vertical="top" wrapText="1"/>
    </xf>
    <xf numFmtId="0" fontId="20" fillId="0" borderId="0" xfId="1" applyBorder="1"/>
    <xf numFmtId="0" fontId="28" fillId="0" borderId="0" xfId="1" applyFont="1" applyBorder="1"/>
    <xf numFmtId="0" fontId="33" fillId="0" borderId="0" xfId="1" applyFont="1" applyFill="1" applyBorder="1" applyAlignment="1">
      <alignment horizontal="center" vertical="center"/>
    </xf>
    <xf numFmtId="1" fontId="33" fillId="0" borderId="0" xfId="1" applyNumberFormat="1" applyFont="1" applyFill="1" applyBorder="1" applyAlignment="1">
      <alignment horizontal="center" vertical="center"/>
    </xf>
    <xf numFmtId="0" fontId="28" fillId="0" borderId="0" xfId="1" applyFont="1"/>
    <xf numFmtId="0" fontId="34" fillId="0" borderId="0" xfId="1" applyFont="1"/>
    <xf numFmtId="0" fontId="28" fillId="0" borderId="0" xfId="1" applyFont="1" applyBorder="1" applyAlignment="1">
      <alignment vertical="center"/>
    </xf>
    <xf numFmtId="0" fontId="28" fillId="0" borderId="0" xfId="1" applyFont="1" applyAlignment="1">
      <alignment vertical="center"/>
    </xf>
    <xf numFmtId="0" fontId="37" fillId="0" borderId="0" xfId="1" applyFont="1"/>
    <xf numFmtId="0" fontId="28" fillId="16" borderId="0" xfId="1" applyFont="1" applyFill="1" applyBorder="1" applyAlignment="1">
      <alignment horizontal="center" vertical="center"/>
    </xf>
    <xf numFmtId="0" fontId="36" fillId="16" borderId="0" xfId="1" applyFont="1" applyFill="1" applyBorder="1" applyAlignment="1">
      <alignment horizontal="center" vertical="center"/>
    </xf>
    <xf numFmtId="0" fontId="36" fillId="18" borderId="0" xfId="1" applyFont="1" applyFill="1" applyAlignment="1">
      <alignment horizontal="left"/>
    </xf>
    <xf numFmtId="0" fontId="28" fillId="11" borderId="0" xfId="1" applyFont="1" applyFill="1" applyAlignment="1">
      <alignment vertical="center" wrapText="1"/>
    </xf>
    <xf numFmtId="167" fontId="28" fillId="0" borderId="30" xfId="1" applyNumberFormat="1" applyFont="1" applyFill="1" applyBorder="1" applyAlignment="1">
      <alignment horizontal="center" vertical="center"/>
    </xf>
    <xf numFmtId="167" fontId="36" fillId="0" borderId="30" xfId="1" applyNumberFormat="1" applyFont="1" applyFill="1" applyBorder="1" applyAlignment="1">
      <alignment horizontal="center" vertical="center"/>
    </xf>
    <xf numFmtId="167" fontId="36" fillId="9" borderId="30" xfId="1" applyNumberFormat="1" applyFont="1" applyFill="1" applyBorder="1" applyAlignment="1">
      <alignment horizontal="center" vertical="center"/>
    </xf>
    <xf numFmtId="167" fontId="36" fillId="19" borderId="30" xfId="1" applyNumberFormat="1" applyFont="1" applyFill="1" applyBorder="1" applyAlignment="1">
      <alignment horizontal="center" vertical="center"/>
    </xf>
    <xf numFmtId="167" fontId="36" fillId="11" borderId="30" xfId="1" applyNumberFormat="1" applyFont="1" applyFill="1" applyBorder="1" applyAlignment="1">
      <alignment horizontal="center" vertical="center"/>
    </xf>
    <xf numFmtId="167" fontId="36" fillId="12" borderId="30" xfId="1" applyNumberFormat="1" applyFont="1" applyFill="1" applyBorder="1" applyAlignment="1">
      <alignment horizontal="center" vertical="center"/>
    </xf>
    <xf numFmtId="167" fontId="36" fillId="18" borderId="30" xfId="1" applyNumberFormat="1" applyFont="1" applyFill="1" applyBorder="1" applyAlignment="1">
      <alignment horizontal="center" vertical="center"/>
    </xf>
    <xf numFmtId="0" fontId="36" fillId="12" borderId="0" xfId="1" applyFont="1" applyFill="1" applyAlignment="1">
      <alignment horizontal="left"/>
    </xf>
    <xf numFmtId="0" fontId="28" fillId="0" borderId="0" xfId="1" applyFont="1" applyAlignment="1">
      <alignment wrapText="1"/>
    </xf>
    <xf numFmtId="1" fontId="28" fillId="11" borderId="0" xfId="1" applyNumberFormat="1" applyFont="1" applyFill="1"/>
    <xf numFmtId="0" fontId="28" fillId="11" borderId="0" xfId="1" applyFont="1" applyFill="1"/>
    <xf numFmtId="1" fontId="28" fillId="11" borderId="0" xfId="1" applyNumberFormat="1" applyFont="1" applyFill="1" applyAlignment="1">
      <alignment horizontal="left" vertical="center"/>
    </xf>
    <xf numFmtId="0" fontId="28" fillId="11" borderId="0" xfId="1" applyFont="1" applyFill="1" applyAlignment="1">
      <alignment vertical="center"/>
    </xf>
    <xf numFmtId="1" fontId="36" fillId="19" borderId="0" xfId="1" applyNumberFormat="1" applyFont="1" applyFill="1" applyAlignment="1">
      <alignment horizontal="left" vertical="center"/>
    </xf>
    <xf numFmtId="167" fontId="36" fillId="19" borderId="0" xfId="1" applyNumberFormat="1" applyFont="1" applyFill="1" applyAlignment="1">
      <alignment horizontal="left" vertical="center"/>
    </xf>
    <xf numFmtId="0" fontId="39" fillId="11" borderId="0" xfId="1" applyFont="1" applyFill="1" applyAlignment="1">
      <alignment vertical="center"/>
    </xf>
    <xf numFmtId="1" fontId="36" fillId="12" borderId="0" xfId="1" applyNumberFormat="1" applyFont="1" applyFill="1" applyAlignment="1">
      <alignment horizontal="left" vertical="center"/>
    </xf>
    <xf numFmtId="0" fontId="28" fillId="0" borderId="0" xfId="1" applyFont="1" applyFill="1" applyAlignment="1">
      <alignment horizontal="left"/>
    </xf>
    <xf numFmtId="1" fontId="28" fillId="0" borderId="0" xfId="1" applyNumberFormat="1" applyFont="1" applyAlignment="1">
      <alignment horizontal="left" vertical="center"/>
    </xf>
    <xf numFmtId="0" fontId="28" fillId="0" borderId="0" xfId="1" applyFont="1" applyAlignment="1">
      <alignment horizontal="left" vertical="center"/>
    </xf>
    <xf numFmtId="0" fontId="34" fillId="11" borderId="0" xfId="1" applyFont="1" applyFill="1"/>
    <xf numFmtId="0" fontId="40" fillId="0" borderId="0" xfId="1" applyFont="1"/>
    <xf numFmtId="1" fontId="36" fillId="18" borderId="0" xfId="1" applyNumberFormat="1" applyFont="1" applyFill="1" applyAlignment="1">
      <alignment horizontal="left" vertical="center"/>
    </xf>
    <xf numFmtId="167" fontId="36" fillId="18" borderId="0" xfId="1" applyNumberFormat="1" applyFont="1" applyFill="1" applyAlignment="1">
      <alignment horizontal="left" vertical="center"/>
    </xf>
    <xf numFmtId="1" fontId="28" fillId="0" borderId="0" xfId="1" applyNumberFormat="1" applyFont="1"/>
    <xf numFmtId="0" fontId="28" fillId="0" borderId="0" xfId="1" applyFont="1" applyAlignment="1">
      <alignment horizontal="left" vertical="center" wrapText="1"/>
    </xf>
    <xf numFmtId="0" fontId="39" fillId="0" borderId="0" xfId="1" applyFont="1" applyAlignment="1">
      <alignment vertical="center"/>
    </xf>
    <xf numFmtId="0" fontId="36" fillId="19" borderId="0" xfId="1" applyFont="1" applyFill="1" applyAlignment="1">
      <alignment vertical="center"/>
    </xf>
    <xf numFmtId="1" fontId="29" fillId="0" borderId="0" xfId="1" applyNumberFormat="1" applyFont="1" applyAlignment="1">
      <alignment horizontal="left" vertical="top" wrapText="1"/>
    </xf>
    <xf numFmtId="49" fontId="36" fillId="18" borderId="0" xfId="1" applyNumberFormat="1" applyFont="1" applyFill="1"/>
    <xf numFmtId="167" fontId="28" fillId="18" borderId="30" xfId="1" applyNumberFormat="1" applyFont="1" applyFill="1" applyBorder="1" applyAlignment="1">
      <alignment horizontal="center" vertical="center"/>
    </xf>
    <xf numFmtId="0" fontId="36" fillId="18" borderId="0" xfId="1" applyFont="1" applyFill="1"/>
    <xf numFmtId="0" fontId="28" fillId="0" borderId="0" xfId="1" applyFont="1" applyFill="1"/>
    <xf numFmtId="0" fontId="36" fillId="18" borderId="0" xfId="1" applyFont="1" applyFill="1" applyAlignment="1">
      <alignment horizontal="left" vertical="center"/>
    </xf>
    <xf numFmtId="0" fontId="36" fillId="19" borderId="0" xfId="1" applyFont="1" applyFill="1" applyAlignment="1">
      <alignment horizontal="left"/>
    </xf>
    <xf numFmtId="1" fontId="28" fillId="0" borderId="0" xfId="1" applyNumberFormat="1" applyFont="1" applyFill="1" applyAlignment="1">
      <alignment horizontal="left" vertical="center"/>
    </xf>
    <xf numFmtId="0" fontId="28" fillId="0" borderId="0" xfId="1" applyFont="1" applyFill="1" applyAlignment="1">
      <alignment vertical="center"/>
    </xf>
    <xf numFmtId="0" fontId="28" fillId="0" borderId="0" xfId="1" applyFont="1" applyFill="1" applyAlignment="1">
      <alignment horizontal="left" vertical="center"/>
    </xf>
    <xf numFmtId="49" fontId="36" fillId="12" borderId="0" xfId="1" applyNumberFormat="1" applyFont="1" applyFill="1"/>
    <xf numFmtId="167" fontId="28" fillId="9" borderId="30" xfId="1" applyNumberFormat="1" applyFont="1" applyFill="1" applyBorder="1" applyAlignment="1">
      <alignment horizontal="center" vertical="center"/>
    </xf>
    <xf numFmtId="167" fontId="28" fillId="20" borderId="30" xfId="1" applyNumberFormat="1" applyFont="1" applyFill="1" applyBorder="1" applyAlignment="1">
      <alignment horizontal="center" vertical="center"/>
    </xf>
    <xf numFmtId="167" fontId="36" fillId="19" borderId="0" xfId="1" applyNumberFormat="1" applyFont="1" applyFill="1" applyAlignment="1">
      <alignment horizontal="left" vertical="center" wrapText="1"/>
    </xf>
    <xf numFmtId="167" fontId="36" fillId="21" borderId="30" xfId="1" applyNumberFormat="1" applyFont="1" applyFill="1" applyBorder="1" applyAlignment="1">
      <alignment horizontal="center" vertical="center"/>
    </xf>
    <xf numFmtId="0" fontId="28" fillId="0" borderId="0" xfId="1" applyFont="1" applyFill="1" applyAlignment="1">
      <alignment horizontal="left" vertical="center" wrapText="1"/>
    </xf>
    <xf numFmtId="0" fontId="39" fillId="11" borderId="0" xfId="1" applyFont="1" applyFill="1" applyAlignment="1">
      <alignment vertical="center" wrapText="1"/>
    </xf>
    <xf numFmtId="49" fontId="36" fillId="12" borderId="0" xfId="1" applyNumberFormat="1" applyFont="1" applyFill="1" applyBorder="1" applyAlignment="1">
      <alignment horizontal="left" vertical="center"/>
    </xf>
    <xf numFmtId="166" fontId="39" fillId="11" borderId="0" xfId="1" applyNumberFormat="1" applyFont="1" applyFill="1" applyBorder="1" applyAlignment="1">
      <alignment horizontal="left" vertical="center"/>
    </xf>
    <xf numFmtId="0" fontId="36" fillId="12" borderId="0" xfId="1" applyFont="1" applyFill="1" applyAlignment="1">
      <alignment horizontal="left" vertical="center"/>
    </xf>
    <xf numFmtId="0" fontId="39" fillId="11" borderId="0" xfId="1" applyFont="1" applyFill="1"/>
    <xf numFmtId="167" fontId="36" fillId="22" borderId="30" xfId="1" applyNumberFormat="1" applyFont="1" applyFill="1" applyBorder="1" applyAlignment="1">
      <alignment horizontal="center" vertical="center"/>
    </xf>
    <xf numFmtId="1" fontId="36" fillId="0" borderId="0" xfId="1" applyNumberFormat="1" applyFont="1" applyFill="1" applyAlignment="1">
      <alignment horizontal="left" vertical="center"/>
    </xf>
    <xf numFmtId="0" fontId="36" fillId="0" borderId="0" xfId="1" applyFont="1" applyAlignment="1">
      <alignment horizontal="left" vertical="center"/>
    </xf>
    <xf numFmtId="1" fontId="34" fillId="0" borderId="0" xfId="1" applyNumberFormat="1" applyFont="1"/>
    <xf numFmtId="0" fontId="39" fillId="0" borderId="0" xfId="1" applyFont="1" applyFill="1" applyAlignment="1">
      <alignment vertical="center"/>
    </xf>
    <xf numFmtId="0" fontId="36" fillId="19" borderId="0" xfId="1" applyFont="1" applyFill="1" applyAlignment="1">
      <alignment horizontal="left" vertical="center"/>
    </xf>
    <xf numFmtId="0" fontId="38" fillId="0" borderId="0" xfId="1" applyFont="1" applyBorder="1"/>
    <xf numFmtId="0" fontId="0" fillId="0" borderId="6" xfId="0" applyBorder="1" applyAlignment="1">
      <alignment vertical="top"/>
    </xf>
    <xf numFmtId="0" fontId="11" fillId="2" borderId="1" xfId="0" applyFont="1" applyFill="1" applyBorder="1" applyAlignment="1">
      <alignment horizontal="center" vertical="center" wrapText="1"/>
    </xf>
    <xf numFmtId="0" fontId="10" fillId="0" borderId="0" xfId="0" applyFont="1" applyBorder="1" applyAlignment="1">
      <alignment horizontal="left" vertical="top" wrapText="1"/>
    </xf>
    <xf numFmtId="0" fontId="9" fillId="0" borderId="0" xfId="0" applyFont="1"/>
    <xf numFmtId="0" fontId="9" fillId="0" borderId="0" xfId="0" applyFont="1" applyBorder="1" applyAlignment="1">
      <alignment horizontal="left" vertical="top" wrapText="1"/>
    </xf>
    <xf numFmtId="164" fontId="22" fillId="0" borderId="1" xfId="0" applyNumberFormat="1" applyFont="1" applyBorder="1" applyAlignment="1" applyProtection="1">
      <alignment horizontal="center" wrapText="1"/>
      <protection locked="0"/>
    </xf>
    <xf numFmtId="0" fontId="4" fillId="0" borderId="0" xfId="0" applyFont="1"/>
    <xf numFmtId="164" fontId="43" fillId="0" borderId="2" xfId="0" applyNumberFormat="1" applyFont="1" applyBorder="1" applyAlignment="1" applyProtection="1">
      <alignment horizontal="right"/>
      <protection locked="0"/>
    </xf>
    <xf numFmtId="0" fontId="13" fillId="4" borderId="18" xfId="0" applyFont="1" applyFill="1" applyBorder="1" applyAlignment="1">
      <alignment horizontal="left" vertical="center"/>
    </xf>
    <xf numFmtId="0" fontId="13" fillId="4" borderId="18"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0" fillId="4" borderId="0" xfId="0" applyFill="1" applyAlignment="1">
      <alignment vertical="center"/>
    </xf>
    <xf numFmtId="164" fontId="51" fillId="0" borderId="2" xfId="0" applyNumberFormat="1" applyFont="1" applyBorder="1" applyAlignment="1" applyProtection="1">
      <alignment horizontal="right"/>
      <protection locked="0"/>
    </xf>
    <xf numFmtId="0" fontId="0" fillId="0" borderId="15" xfId="0" applyBorder="1" applyAlignment="1">
      <alignment horizontal="left"/>
    </xf>
    <xf numFmtId="0" fontId="0" fillId="0" borderId="16" xfId="0" applyBorder="1" applyAlignment="1">
      <alignment horizontal="left"/>
    </xf>
    <xf numFmtId="0" fontId="0" fillId="0" borderId="17" xfId="0" applyBorder="1" applyAlignment="1">
      <alignment horizontal="left"/>
    </xf>
    <xf numFmtId="0" fontId="12" fillId="2" borderId="0" xfId="0" applyFont="1" applyFill="1" applyAlignment="1">
      <alignment horizontal="left"/>
    </xf>
    <xf numFmtId="0" fontId="12" fillId="24" borderId="0" xfId="0" applyFont="1" applyFill="1" applyAlignment="1">
      <alignment horizontal="left"/>
    </xf>
    <xf numFmtId="0" fontId="26" fillId="0" borderId="15" xfId="3" applyBorder="1" applyAlignment="1" applyProtection="1">
      <alignment horizontal="left"/>
    </xf>
    <xf numFmtId="0" fontId="0" fillId="0" borderId="0" xfId="0" applyAlignment="1">
      <alignment horizontal="center"/>
    </xf>
    <xf numFmtId="0" fontId="22" fillId="5" borderId="0" xfId="0" applyFont="1" applyFill="1" applyAlignment="1">
      <alignment horizontal="center"/>
    </xf>
    <xf numFmtId="0" fontId="0" fillId="0" borderId="7"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wrapText="1"/>
    </xf>
    <xf numFmtId="0" fontId="0" fillId="0" borderId="14" xfId="0" applyBorder="1" applyAlignment="1">
      <alignment horizontal="left" wrapText="1"/>
    </xf>
    <xf numFmtId="0" fontId="0" fillId="0" borderId="0" xfId="0" applyAlignment="1">
      <alignment horizontal="left"/>
    </xf>
    <xf numFmtId="0" fontId="12" fillId="6" borderId="0" xfId="0" applyFont="1" applyFill="1" applyAlignment="1">
      <alignment horizontal="left"/>
    </xf>
    <xf numFmtId="0" fontId="0" fillId="0" borderId="15" xfId="0" applyFont="1" applyBorder="1" applyAlignment="1">
      <alignment horizontal="left"/>
    </xf>
    <xf numFmtId="0" fontId="0" fillId="0" borderId="16" xfId="0" applyFont="1" applyBorder="1" applyAlignment="1">
      <alignment horizontal="left"/>
    </xf>
    <xf numFmtId="0" fontId="0" fillId="0" borderId="17" xfId="0" applyFont="1" applyBorder="1" applyAlignment="1">
      <alignment horizontal="left"/>
    </xf>
    <xf numFmtId="0" fontId="12" fillId="23" borderId="0" xfId="0" applyFont="1" applyFill="1" applyAlignment="1">
      <alignment horizontal="left"/>
    </xf>
    <xf numFmtId="0" fontId="12" fillId="7" borderId="0" xfId="0" applyFont="1" applyFill="1" applyAlignment="1">
      <alignment horizontal="left"/>
    </xf>
    <xf numFmtId="0" fontId="2" fillId="0" borderId="7" xfId="0" applyFont="1" applyBorder="1" applyAlignment="1">
      <alignment horizontal="left" vertical="top" wrapText="1"/>
    </xf>
    <xf numFmtId="0" fontId="17" fillId="0" borderId="8" xfId="0"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0" fontId="17" fillId="0" borderId="0" xfId="0" applyFont="1" applyBorder="1" applyAlignment="1">
      <alignment horizontal="left" vertical="top" wrapText="1"/>
    </xf>
    <xf numFmtId="0" fontId="17" fillId="0" borderId="11" xfId="0" applyFont="1" applyBorder="1" applyAlignment="1">
      <alignment horizontal="left" vertical="top" wrapText="1"/>
    </xf>
    <xf numFmtId="0" fontId="17" fillId="0" borderId="12" xfId="0" applyFont="1" applyBorder="1" applyAlignment="1">
      <alignment horizontal="left" vertical="top" wrapText="1"/>
    </xf>
    <xf numFmtId="0" fontId="17" fillId="0" borderId="13" xfId="0" applyFont="1" applyBorder="1" applyAlignment="1">
      <alignment horizontal="left" vertical="top" wrapText="1"/>
    </xf>
    <xf numFmtId="0" fontId="17" fillId="0" borderId="14" xfId="0" applyFont="1" applyBorder="1" applyAlignment="1">
      <alignment horizontal="left" vertical="top" wrapText="1"/>
    </xf>
    <xf numFmtId="0" fontId="45" fillId="0" borderId="7" xfId="0" applyFont="1" applyFill="1" applyBorder="1" applyAlignment="1">
      <alignment horizontal="left" vertical="top" wrapText="1"/>
    </xf>
    <xf numFmtId="0" fontId="17" fillId="0" borderId="8" xfId="0" applyFont="1" applyFill="1" applyBorder="1" applyAlignment="1">
      <alignment horizontal="left" vertical="top" wrapText="1"/>
    </xf>
    <xf numFmtId="0" fontId="17" fillId="0" borderId="9" xfId="0" applyFont="1" applyFill="1" applyBorder="1" applyAlignment="1">
      <alignment horizontal="left" vertical="top" wrapText="1"/>
    </xf>
    <xf numFmtId="0" fontId="17" fillId="0" borderId="10"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11" xfId="0" applyFont="1" applyFill="1" applyBorder="1" applyAlignment="1">
      <alignment horizontal="left" vertical="top" wrapText="1"/>
    </xf>
    <xf numFmtId="0" fontId="17" fillId="0" borderId="12" xfId="0" applyFont="1" applyFill="1" applyBorder="1" applyAlignment="1">
      <alignment horizontal="left" vertical="top" wrapText="1"/>
    </xf>
    <xf numFmtId="0" fontId="17" fillId="0" borderId="13" xfId="0" applyFont="1" applyFill="1" applyBorder="1" applyAlignment="1">
      <alignment horizontal="left" vertical="top" wrapText="1"/>
    </xf>
    <xf numFmtId="0" fontId="17" fillId="0" borderId="14" xfId="0" applyFont="1" applyFill="1" applyBorder="1" applyAlignment="1">
      <alignment horizontal="left" vertical="top" wrapText="1"/>
    </xf>
    <xf numFmtId="0" fontId="12" fillId="10" borderId="15" xfId="0" applyFont="1" applyFill="1" applyBorder="1" applyAlignment="1">
      <alignment horizontal="center" wrapText="1"/>
    </xf>
    <xf numFmtId="0" fontId="12" fillId="10" borderId="16" xfId="0" applyFont="1" applyFill="1" applyBorder="1" applyAlignment="1">
      <alignment horizontal="center" wrapText="1"/>
    </xf>
    <xf numFmtId="0" fontId="12" fillId="10" borderId="17" xfId="0" applyFont="1" applyFill="1" applyBorder="1" applyAlignment="1">
      <alignment horizontal="center" wrapText="1"/>
    </xf>
    <xf numFmtId="0" fontId="17" fillId="0" borderId="8" xfId="0" applyFont="1" applyBorder="1" applyAlignment="1">
      <alignment horizontal="left" vertical="top"/>
    </xf>
    <xf numFmtId="0" fontId="17" fillId="0" borderId="9" xfId="0" applyFont="1" applyBorder="1" applyAlignment="1">
      <alignment horizontal="left" vertical="top"/>
    </xf>
    <xf numFmtId="0" fontId="17" fillId="0" borderId="10" xfId="0" applyFont="1" applyBorder="1" applyAlignment="1">
      <alignment horizontal="left" vertical="top"/>
    </xf>
    <xf numFmtId="0" fontId="17" fillId="0" borderId="0" xfId="0" applyFont="1" applyBorder="1" applyAlignment="1">
      <alignment horizontal="left" vertical="top"/>
    </xf>
    <xf numFmtId="0" fontId="17" fillId="0" borderId="11" xfId="0" applyFont="1" applyBorder="1" applyAlignment="1">
      <alignment horizontal="left" vertical="top"/>
    </xf>
    <xf numFmtId="0" fontId="17" fillId="0" borderId="12" xfId="0" applyFont="1" applyBorder="1" applyAlignment="1">
      <alignment horizontal="left" vertical="top"/>
    </xf>
    <xf numFmtId="0" fontId="17" fillId="0" borderId="13" xfId="0" applyFont="1" applyBorder="1" applyAlignment="1">
      <alignment horizontal="left" vertical="top"/>
    </xf>
    <xf numFmtId="0" fontId="17" fillId="0" borderId="14" xfId="0" applyFont="1" applyBorder="1" applyAlignment="1">
      <alignment horizontal="left" vertical="top"/>
    </xf>
    <xf numFmtId="0" fontId="8" fillId="0" borderId="7" xfId="0" applyFont="1" applyBorder="1" applyAlignment="1">
      <alignment horizontal="left" vertical="top" wrapText="1"/>
    </xf>
    <xf numFmtId="0" fontId="12" fillId="13" borderId="15" xfId="0" applyFont="1" applyFill="1" applyBorder="1" applyAlignment="1">
      <alignment horizontal="center" wrapText="1"/>
    </xf>
    <xf numFmtId="0" fontId="12" fillId="13" borderId="16" xfId="0" applyFont="1" applyFill="1" applyBorder="1" applyAlignment="1">
      <alignment horizontal="center" wrapText="1"/>
    </xf>
    <xf numFmtId="0" fontId="12" fillId="13" borderId="17" xfId="0" applyFont="1" applyFill="1" applyBorder="1" applyAlignment="1">
      <alignment horizontal="center" wrapText="1"/>
    </xf>
    <xf numFmtId="0" fontId="6"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0" xfId="0" applyFont="1" applyBorder="1" applyAlignment="1">
      <alignment horizontal="left" vertical="top" wrapText="1"/>
    </xf>
    <xf numFmtId="0" fontId="9" fillId="0" borderId="11" xfId="0" applyFont="1" applyBorder="1" applyAlignment="1">
      <alignment horizontal="left" vertical="top" wrapText="1"/>
    </xf>
    <xf numFmtId="0" fontId="9" fillId="0" borderId="12" xfId="0" applyFont="1" applyBorder="1" applyAlignment="1">
      <alignment horizontal="left" vertical="top" wrapText="1"/>
    </xf>
    <xf numFmtId="0" fontId="9" fillId="0" borderId="13" xfId="0" applyFont="1" applyBorder="1" applyAlignment="1">
      <alignment horizontal="left" vertical="top" wrapText="1"/>
    </xf>
    <xf numFmtId="0" fontId="9" fillId="0" borderId="14" xfId="0" applyFont="1" applyBorder="1" applyAlignment="1">
      <alignment horizontal="left" vertical="top" wrapText="1"/>
    </xf>
    <xf numFmtId="0" fontId="12" fillId="4" borderId="15" xfId="0" applyFont="1" applyFill="1" applyBorder="1" applyAlignment="1">
      <alignment horizontal="center" wrapText="1"/>
    </xf>
    <xf numFmtId="0" fontId="12" fillId="4" borderId="16" xfId="0" applyFont="1" applyFill="1" applyBorder="1" applyAlignment="1">
      <alignment horizontal="center" wrapText="1"/>
    </xf>
    <xf numFmtId="0" fontId="12" fillId="4" borderId="17" xfId="0" applyFont="1" applyFill="1" applyBorder="1" applyAlignment="1">
      <alignment horizontal="center" wrapText="1"/>
    </xf>
    <xf numFmtId="0" fontId="47" fillId="0" borderId="7" xfId="0" applyFont="1" applyFill="1" applyBorder="1" applyAlignment="1">
      <alignment horizontal="left" vertical="top" wrapText="1"/>
    </xf>
    <xf numFmtId="0" fontId="12" fillId="5" borderId="15" xfId="0" applyFont="1" applyFill="1" applyBorder="1" applyAlignment="1">
      <alignment horizontal="center" wrapText="1"/>
    </xf>
    <xf numFmtId="0" fontId="12" fillId="5" borderId="16" xfId="0" applyFont="1" applyFill="1" applyBorder="1" applyAlignment="1">
      <alignment horizontal="center" wrapText="1"/>
    </xf>
    <xf numFmtId="0" fontId="12" fillId="5" borderId="17" xfId="0" applyFont="1" applyFill="1" applyBorder="1" applyAlignment="1">
      <alignment horizontal="center" wrapText="1"/>
    </xf>
    <xf numFmtId="0" fontId="47" fillId="0" borderId="7" xfId="0" applyFont="1" applyBorder="1" applyAlignment="1">
      <alignment horizontal="left" vertical="top" wrapText="1"/>
    </xf>
    <xf numFmtId="0" fontId="3" fillId="0" borderId="7" xfId="0" applyFont="1" applyBorder="1" applyAlignment="1">
      <alignment horizontal="left" vertical="top" wrapText="1"/>
    </xf>
    <xf numFmtId="0" fontId="12" fillId="6" borderId="15" xfId="0" applyFont="1" applyFill="1" applyBorder="1" applyAlignment="1">
      <alignment horizontal="center"/>
    </xf>
    <xf numFmtId="0" fontId="12" fillId="6" borderId="16" xfId="0" applyFont="1" applyFill="1" applyBorder="1" applyAlignment="1">
      <alignment horizontal="center"/>
    </xf>
    <xf numFmtId="0" fontId="12" fillId="6" borderId="17" xfId="0" applyFont="1" applyFill="1" applyBorder="1" applyAlignment="1">
      <alignment horizontal="center"/>
    </xf>
    <xf numFmtId="0" fontId="7" fillId="0" borderId="7" xfId="0" applyFont="1" applyBorder="1" applyAlignment="1">
      <alignment horizontal="left" vertical="top" wrapText="1"/>
    </xf>
    <xf numFmtId="0" fontId="12" fillId="4" borderId="15" xfId="0" applyFont="1" applyFill="1" applyBorder="1" applyAlignment="1">
      <alignment horizontal="center"/>
    </xf>
    <xf numFmtId="0" fontId="12" fillId="4" borderId="16" xfId="0" applyFont="1" applyFill="1" applyBorder="1" applyAlignment="1">
      <alignment horizontal="center"/>
    </xf>
    <xf numFmtId="0" fontId="12" fillId="4" borderId="17" xfId="0" applyFont="1" applyFill="1" applyBorder="1" applyAlignment="1">
      <alignment horizontal="center"/>
    </xf>
    <xf numFmtId="0" fontId="12" fillId="14" borderId="15" xfId="0" applyFont="1" applyFill="1" applyBorder="1" applyAlignment="1">
      <alignment horizontal="center"/>
    </xf>
    <xf numFmtId="0" fontId="12" fillId="14" borderId="16" xfId="0" applyFont="1" applyFill="1" applyBorder="1" applyAlignment="1">
      <alignment horizontal="center"/>
    </xf>
    <xf numFmtId="0" fontId="12" fillId="14" borderId="17" xfId="0" applyFont="1" applyFill="1" applyBorder="1" applyAlignment="1">
      <alignment horizontal="center"/>
    </xf>
    <xf numFmtId="0" fontId="12" fillId="12" borderId="15" xfId="0" applyFont="1" applyFill="1" applyBorder="1" applyAlignment="1">
      <alignment horizontal="center" wrapText="1"/>
    </xf>
    <xf numFmtId="0" fontId="12" fillId="12" borderId="16" xfId="0" applyFont="1" applyFill="1" applyBorder="1" applyAlignment="1">
      <alignment horizontal="center" wrapText="1"/>
    </xf>
    <xf numFmtId="0" fontId="12" fillId="12" borderId="17" xfId="0" applyFont="1" applyFill="1" applyBorder="1" applyAlignment="1">
      <alignment horizontal="center" wrapText="1"/>
    </xf>
    <xf numFmtId="0" fontId="12" fillId="3" borderId="15" xfId="0" applyFont="1" applyFill="1" applyBorder="1" applyAlignment="1">
      <alignment horizontal="center" wrapText="1"/>
    </xf>
    <xf numFmtId="0" fontId="12" fillId="3" borderId="16" xfId="0" applyFont="1" applyFill="1" applyBorder="1" applyAlignment="1">
      <alignment horizontal="center" wrapText="1"/>
    </xf>
    <xf numFmtId="0" fontId="12" fillId="3" borderId="17" xfId="0" applyFont="1" applyFill="1" applyBorder="1" applyAlignment="1">
      <alignment horizontal="center" wrapText="1"/>
    </xf>
    <xf numFmtId="0" fontId="12" fillId="0" borderId="15" xfId="0" applyFont="1" applyBorder="1" applyAlignment="1">
      <alignment horizontal="center"/>
    </xf>
    <xf numFmtId="0" fontId="12" fillId="0" borderId="16" xfId="0" applyFont="1" applyBorder="1" applyAlignment="1">
      <alignment horizontal="center"/>
    </xf>
    <xf numFmtId="0" fontId="12" fillId="0" borderId="17" xfId="0" applyFont="1" applyBorder="1" applyAlignment="1">
      <alignment horizontal="center"/>
    </xf>
    <xf numFmtId="0" fontId="1" fillId="0" borderId="7" xfId="0" applyFont="1" applyBorder="1" applyAlignment="1">
      <alignment horizontal="left" vertical="top" wrapText="1"/>
    </xf>
    <xf numFmtId="0" fontId="5" fillId="0" borderId="7" xfId="0" applyFont="1" applyBorder="1" applyAlignment="1">
      <alignment horizontal="left" vertical="top" wrapText="1"/>
    </xf>
    <xf numFmtId="0" fontId="12" fillId="15" borderId="15" xfId="0" applyFont="1" applyFill="1" applyBorder="1" applyAlignment="1">
      <alignment horizontal="center"/>
    </xf>
    <xf numFmtId="0" fontId="12" fillId="15" borderId="16" xfId="0" applyFont="1" applyFill="1" applyBorder="1" applyAlignment="1">
      <alignment horizontal="center"/>
    </xf>
    <xf numFmtId="0" fontId="12" fillId="15" borderId="17" xfId="0" applyFont="1" applyFill="1" applyBorder="1" applyAlignment="1">
      <alignment horizontal="center"/>
    </xf>
    <xf numFmtId="0" fontId="12" fillId="2" borderId="15" xfId="0" applyFont="1" applyFill="1" applyBorder="1" applyAlignment="1">
      <alignment horizontal="center" wrapText="1"/>
    </xf>
    <xf numFmtId="0" fontId="12" fillId="2" borderId="16" xfId="0" applyFont="1" applyFill="1" applyBorder="1" applyAlignment="1">
      <alignment horizontal="center" wrapText="1"/>
    </xf>
    <xf numFmtId="0" fontId="12" fillId="2" borderId="17" xfId="0" applyFont="1" applyFill="1" applyBorder="1" applyAlignment="1">
      <alignment horizontal="center" wrapText="1"/>
    </xf>
    <xf numFmtId="0" fontId="0" fillId="0" borderId="2" xfId="0" applyBorder="1" applyAlignment="1" applyProtection="1">
      <alignment wrapText="1"/>
      <protection locked="0"/>
    </xf>
    <xf numFmtId="0" fontId="0" fillId="0" borderId="18" xfId="0" applyBorder="1" applyAlignment="1" applyProtection="1">
      <alignment wrapText="1"/>
      <protection locked="0"/>
    </xf>
    <xf numFmtId="0" fontId="0" fillId="0" borderId="3" xfId="0" applyBorder="1" applyAlignment="1" applyProtection="1">
      <alignment wrapText="1"/>
      <protection locked="0"/>
    </xf>
    <xf numFmtId="0" fontId="0" fillId="0" borderId="2" xfId="0" applyBorder="1" applyAlignment="1" applyProtection="1">
      <alignment horizontal="left" wrapText="1"/>
      <protection locked="0"/>
    </xf>
    <xf numFmtId="0" fontId="0" fillId="0" borderId="18" xfId="0" applyBorder="1" applyAlignment="1" applyProtection="1">
      <alignment horizontal="left" wrapText="1"/>
      <protection locked="0"/>
    </xf>
    <xf numFmtId="0" fontId="0" fillId="0" borderId="3" xfId="0" applyBorder="1" applyAlignment="1" applyProtection="1">
      <alignment horizontal="left" wrapText="1"/>
      <protection locked="0"/>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13" fillId="9" borderId="0" xfId="0" applyFont="1" applyFill="1" applyAlignment="1">
      <alignment horizontal="center"/>
    </xf>
    <xf numFmtId="0" fontId="50" fillId="11" borderId="2" xfId="0" applyFont="1" applyFill="1" applyBorder="1" applyAlignment="1" applyProtection="1">
      <alignment horizontal="left" wrapText="1"/>
      <protection locked="0"/>
    </xf>
    <xf numFmtId="0" fontId="44" fillId="11" borderId="18" xfId="0" applyFont="1" applyFill="1" applyBorder="1" applyAlignment="1" applyProtection="1">
      <alignment horizontal="left" wrapText="1"/>
      <protection locked="0"/>
    </xf>
    <xf numFmtId="0" fontId="44" fillId="11" borderId="3" xfId="0" applyFont="1" applyFill="1" applyBorder="1" applyAlignment="1" applyProtection="1">
      <alignment horizontal="left" wrapText="1"/>
      <protection locked="0"/>
    </xf>
    <xf numFmtId="0" fontId="49" fillId="0" borderId="2" xfId="0" applyFont="1" applyBorder="1" applyAlignment="1" applyProtection="1">
      <alignment horizontal="left" wrapText="1"/>
      <protection locked="0"/>
    </xf>
    <xf numFmtId="0" fontId="18" fillId="3" borderId="22" xfId="0" applyFont="1" applyFill="1" applyBorder="1" applyAlignment="1">
      <alignment horizontal="center"/>
    </xf>
    <xf numFmtId="0" fontId="0" fillId="0" borderId="2"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3" xfId="0" applyBorder="1" applyAlignment="1" applyProtection="1">
      <alignment horizontal="center"/>
      <protection locked="0"/>
    </xf>
    <xf numFmtId="0" fontId="14" fillId="9" borderId="15" xfId="0" applyFont="1" applyFill="1" applyBorder="1" applyAlignment="1">
      <alignment horizontal="center"/>
    </xf>
    <xf numFmtId="0" fontId="14" fillId="9" borderId="16" xfId="0" applyFont="1" applyFill="1" applyBorder="1" applyAlignment="1">
      <alignment horizontal="center"/>
    </xf>
    <xf numFmtId="0" fontId="14" fillId="9" borderId="17" xfId="0" applyFont="1" applyFill="1" applyBorder="1" applyAlignment="1">
      <alignment horizontal="center"/>
    </xf>
    <xf numFmtId="0" fontId="50" fillId="0" borderId="2" xfId="0" applyFont="1" applyBorder="1" applyAlignment="1" applyProtection="1">
      <alignment horizontal="left" wrapText="1"/>
      <protection locked="0"/>
    </xf>
    <xf numFmtId="0" fontId="0" fillId="0" borderId="2" xfId="0" applyBorder="1" applyAlignment="1" applyProtection="1">
      <alignment horizontal="left"/>
      <protection locked="0"/>
    </xf>
    <xf numFmtId="0" fontId="0" fillId="0" borderId="18" xfId="0" applyBorder="1" applyAlignment="1" applyProtection="1">
      <alignment horizontal="left"/>
      <protection locked="0"/>
    </xf>
    <xf numFmtId="0" fontId="0" fillId="0" borderId="3" xfId="0" applyBorder="1" applyAlignment="1" applyProtection="1">
      <alignment horizontal="left"/>
      <protection locked="0"/>
    </xf>
    <xf numFmtId="0" fontId="0" fillId="0" borderId="2" xfId="0" applyBorder="1" applyAlignment="1" applyProtection="1">
      <protection locked="0"/>
    </xf>
    <xf numFmtId="0" fontId="0" fillId="0" borderId="18" xfId="0" applyBorder="1" applyAlignment="1" applyProtection="1">
      <protection locked="0"/>
    </xf>
    <xf numFmtId="0" fontId="0" fillId="0" borderId="3" xfId="0" applyBorder="1" applyAlignment="1" applyProtection="1">
      <protection locked="0"/>
    </xf>
    <xf numFmtId="0" fontId="18" fillId="9" borderId="15" xfId="0" applyFont="1" applyFill="1" applyBorder="1" applyAlignment="1">
      <alignment horizontal="center"/>
    </xf>
    <xf numFmtId="0" fontId="18" fillId="9" borderId="16" xfId="0" applyFont="1" applyFill="1" applyBorder="1" applyAlignment="1">
      <alignment horizontal="center"/>
    </xf>
    <xf numFmtId="0" fontId="18" fillId="9" borderId="17" xfId="0" applyFont="1" applyFill="1" applyBorder="1" applyAlignment="1">
      <alignment horizontal="center"/>
    </xf>
    <xf numFmtId="0" fontId="13" fillId="9" borderId="15" xfId="0" applyFont="1" applyFill="1" applyBorder="1" applyAlignment="1">
      <alignment horizontal="center"/>
    </xf>
    <xf numFmtId="0" fontId="13" fillId="9" borderId="16" xfId="0" applyFont="1" applyFill="1" applyBorder="1" applyAlignment="1">
      <alignment horizontal="center"/>
    </xf>
    <xf numFmtId="0" fontId="13" fillId="9" borderId="17" xfId="0" applyFont="1" applyFill="1" applyBorder="1" applyAlignment="1">
      <alignment horizontal="center"/>
    </xf>
    <xf numFmtId="0" fontId="11" fillId="0" borderId="4" xfId="0" applyFont="1" applyBorder="1" applyAlignment="1">
      <alignment horizontal="left"/>
    </xf>
    <xf numFmtId="0" fontId="11" fillId="0" borderId="5" xfId="0" applyFont="1" applyBorder="1" applyAlignment="1">
      <alignment horizontal="left"/>
    </xf>
    <xf numFmtId="0" fontId="11" fillId="0" borderId="0" xfId="0" applyFont="1" applyAlignment="1">
      <alignment horizontal="left"/>
    </xf>
    <xf numFmtId="0" fontId="13" fillId="2" borderId="0" xfId="0" applyFont="1" applyFill="1" applyAlignment="1">
      <alignment horizontal="center"/>
    </xf>
    <xf numFmtId="0" fontId="11" fillId="0" borderId="23" xfId="0" applyFont="1" applyBorder="1" applyAlignment="1">
      <alignment horizontal="left"/>
    </xf>
    <xf numFmtId="0" fontId="15" fillId="0" borderId="25" xfId="0" applyFont="1" applyBorder="1" applyAlignment="1">
      <alignment horizontal="center"/>
    </xf>
    <xf numFmtId="0" fontId="15" fillId="0" borderId="26" xfId="0" applyFont="1" applyBorder="1" applyAlignment="1">
      <alignment horizontal="center"/>
    </xf>
    <xf numFmtId="0" fontId="15" fillId="0" borderId="27" xfId="0" applyFont="1" applyBorder="1" applyAlignment="1">
      <alignment horizontal="center"/>
    </xf>
    <xf numFmtId="166" fontId="36" fillId="10" borderId="22" xfId="1" applyNumberFormat="1" applyFont="1" applyFill="1" applyBorder="1" applyAlignment="1">
      <alignment horizontal="left" vertical="center"/>
    </xf>
    <xf numFmtId="165" fontId="35" fillId="17" borderId="0" xfId="1" applyNumberFormat="1" applyFont="1" applyFill="1" applyBorder="1" applyAlignment="1">
      <alignment horizontal="center" vertical="center"/>
    </xf>
    <xf numFmtId="165" fontId="28" fillId="17" borderId="0" xfId="1" applyNumberFormat="1" applyFont="1" applyFill="1" applyBorder="1" applyAlignment="1">
      <alignment vertical="center"/>
    </xf>
    <xf numFmtId="1" fontId="29" fillId="0" borderId="0" xfId="1" applyNumberFormat="1" applyFont="1" applyAlignment="1">
      <alignment horizontal="left" vertical="top" wrapText="1"/>
    </xf>
    <xf numFmtId="0" fontId="24" fillId="16" borderId="0" xfId="1" applyFont="1" applyFill="1"/>
    <xf numFmtId="0" fontId="27" fillId="16" borderId="0" xfId="3" applyFont="1" applyFill="1" applyAlignment="1" applyProtection="1">
      <alignment horizontal="left"/>
    </xf>
    <xf numFmtId="0" fontId="20" fillId="16" borderId="0" xfId="1" applyFont="1" applyFill="1" applyAlignment="1">
      <alignment horizontal="right"/>
    </xf>
    <xf numFmtId="0" fontId="20" fillId="16" borderId="29" xfId="1" applyFont="1" applyFill="1" applyBorder="1" applyAlignment="1">
      <alignment horizontal="right"/>
    </xf>
    <xf numFmtId="0" fontId="20" fillId="0" borderId="2" xfId="1" applyFont="1" applyFill="1" applyBorder="1" applyAlignment="1">
      <alignment horizontal="center"/>
    </xf>
    <xf numFmtId="0" fontId="20" fillId="0" borderId="18" xfId="1" applyFont="1" applyFill="1" applyBorder="1" applyAlignment="1">
      <alignment horizontal="center"/>
    </xf>
    <xf numFmtId="0" fontId="20" fillId="0" borderId="3" xfId="1" applyFont="1" applyFill="1" applyBorder="1" applyAlignment="1">
      <alignment horizontal="center"/>
    </xf>
    <xf numFmtId="0" fontId="30" fillId="16" borderId="19" xfId="1" applyFont="1" applyFill="1" applyBorder="1" applyAlignment="1">
      <alignment horizontal="left"/>
    </xf>
    <xf numFmtId="0" fontId="30" fillId="16" borderId="0" xfId="1" applyFont="1" applyFill="1" applyAlignment="1">
      <alignment horizontal="left"/>
    </xf>
    <xf numFmtId="0" fontId="32" fillId="0" borderId="0" xfId="1" applyFont="1" applyFill="1" applyBorder="1" applyAlignment="1">
      <alignment horizontal="center" vertical="center"/>
    </xf>
    <xf numFmtId="0" fontId="38" fillId="19" borderId="0" xfId="1" applyFont="1" applyFill="1" applyBorder="1" applyAlignment="1">
      <alignment horizontal="center" vertical="center" shrinkToFit="1"/>
    </xf>
    <xf numFmtId="0" fontId="38" fillId="12" borderId="0" xfId="1" applyFont="1" applyFill="1" applyBorder="1" applyAlignment="1" applyProtection="1">
      <alignment horizontal="center" vertical="center"/>
      <protection locked="0"/>
    </xf>
    <xf numFmtId="1" fontId="38" fillId="18" borderId="0" xfId="1" applyNumberFormat="1" applyFont="1" applyFill="1" applyBorder="1" applyAlignment="1">
      <alignment horizontal="center"/>
    </xf>
    <xf numFmtId="0" fontId="17" fillId="0" borderId="0" xfId="0" applyFont="1" applyAlignment="1">
      <alignment horizontal="left" vertical="top" wrapText="1"/>
    </xf>
    <xf numFmtId="0" fontId="0" fillId="0" borderId="8" xfId="0" applyFill="1" applyBorder="1" applyAlignment="1" applyProtection="1">
      <alignment horizontal="left" vertical="top" wrapText="1"/>
      <protection locked="0"/>
    </xf>
    <xf numFmtId="0" fontId="0" fillId="0" borderId="9" xfId="0" applyFill="1" applyBorder="1" applyAlignment="1" applyProtection="1">
      <alignment horizontal="left" vertical="top" wrapText="1"/>
      <protection locked="0"/>
    </xf>
    <xf numFmtId="0" fontId="0" fillId="0" borderId="10" xfId="0" applyFill="1" applyBorder="1" applyAlignment="1" applyProtection="1">
      <alignment horizontal="left" vertical="top" wrapText="1"/>
      <protection locked="0"/>
    </xf>
    <xf numFmtId="0" fontId="0" fillId="0" borderId="0" xfId="0" applyFill="1" applyBorder="1" applyAlignment="1" applyProtection="1">
      <alignment horizontal="left" vertical="top" wrapText="1"/>
      <protection locked="0"/>
    </xf>
    <xf numFmtId="0" fontId="0" fillId="0" borderId="11" xfId="0" applyFill="1" applyBorder="1" applyAlignment="1" applyProtection="1">
      <alignment horizontal="left" vertical="top" wrapText="1"/>
      <protection locked="0"/>
    </xf>
    <xf numFmtId="0" fontId="0" fillId="0" borderId="12" xfId="0" applyFill="1" applyBorder="1" applyAlignment="1" applyProtection="1">
      <alignment horizontal="left" vertical="top" wrapText="1"/>
      <protection locked="0"/>
    </xf>
    <xf numFmtId="0" fontId="0" fillId="0" borderId="13" xfId="0" applyFill="1" applyBorder="1" applyAlignment="1" applyProtection="1">
      <alignment horizontal="left" vertical="top" wrapText="1"/>
      <protection locked="0"/>
    </xf>
    <xf numFmtId="0" fontId="0" fillId="0" borderId="14" xfId="0" applyFill="1" applyBorder="1" applyAlignment="1" applyProtection="1">
      <alignment horizontal="left" vertical="top" wrapText="1"/>
      <protection locked="0"/>
    </xf>
    <xf numFmtId="0" fontId="49" fillId="0" borderId="7" xfId="0" applyFont="1" applyFill="1" applyBorder="1" applyAlignment="1" applyProtection="1">
      <alignment horizontal="left" vertical="top" wrapText="1"/>
      <protection locked="0"/>
    </xf>
    <xf numFmtId="0" fontId="12" fillId="0" borderId="7" xfId="0" applyFont="1" applyFill="1" applyBorder="1" applyAlignment="1">
      <alignment horizontal="left" vertical="top" wrapText="1"/>
    </xf>
    <xf numFmtId="0" fontId="10" fillId="0" borderId="8" xfId="0" applyFont="1" applyFill="1" applyBorder="1" applyAlignment="1">
      <alignment horizontal="left" vertical="top" wrapText="1"/>
    </xf>
    <xf numFmtId="0" fontId="10" fillId="0" borderId="9" xfId="0" applyFont="1" applyFill="1" applyBorder="1" applyAlignment="1">
      <alignment horizontal="left" vertical="top" wrapText="1"/>
    </xf>
    <xf numFmtId="0" fontId="10" fillId="0" borderId="10"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11" xfId="0" applyFont="1" applyFill="1" applyBorder="1" applyAlignment="1">
      <alignment horizontal="left" vertical="top" wrapText="1"/>
    </xf>
    <xf numFmtId="0" fontId="10" fillId="0" borderId="12" xfId="0" applyFont="1" applyFill="1" applyBorder="1" applyAlignment="1">
      <alignment horizontal="left" vertical="top" wrapText="1"/>
    </xf>
    <xf numFmtId="0" fontId="10" fillId="0" borderId="13" xfId="0" applyFont="1" applyFill="1" applyBorder="1" applyAlignment="1">
      <alignment horizontal="left" vertical="top" wrapText="1"/>
    </xf>
    <xf numFmtId="0" fontId="10" fillId="0" borderId="14" xfId="0" applyFont="1" applyFill="1" applyBorder="1" applyAlignment="1">
      <alignment horizontal="left" vertical="top" wrapText="1"/>
    </xf>
    <xf numFmtId="0" fontId="48" fillId="0" borderId="7" xfId="0" applyFont="1" applyBorder="1" applyAlignment="1">
      <alignment horizontal="left" vertical="top" wrapText="1"/>
    </xf>
  </cellXfs>
  <cellStyles count="4">
    <cellStyle name="Comma 2" xfId="2"/>
    <cellStyle name="Hyperlink" xfId="3" builtinId="8"/>
    <cellStyle name="Normal" xfId="0" builtinId="0"/>
    <cellStyle name="Normal 2" xfId="1"/>
  </cellStyles>
  <dxfs count="4">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s>
  <tableStyles count="0" defaultTableStyle="TableStyleMedium2" defaultPivotStyle="PivotStyleLight16"/>
  <colors>
    <mruColors>
      <color rgb="FFADF5F3"/>
      <color rgb="FFD6B4E4"/>
      <color rgb="FFB9E5E5"/>
      <color rgb="FFED6F93"/>
      <color rgb="FFEFC7C3"/>
      <color rgb="FF8F9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vertex42.com/" TargetMode="External"/></Relationships>
</file>

<file path=xl/drawings/drawing1.xml><?xml version="1.0" encoding="utf-8"?>
<xdr:wsDr xmlns:xdr="http://schemas.openxmlformats.org/drawingml/2006/spreadsheetDrawing" xmlns:a="http://schemas.openxmlformats.org/drawingml/2006/main">
  <xdr:oneCellAnchor>
    <xdr:from>
      <xdr:col>21</xdr:col>
      <xdr:colOff>1238250</xdr:colOff>
      <xdr:row>0</xdr:row>
      <xdr:rowOff>9525</xdr:rowOff>
    </xdr:from>
    <xdr:ext cx="1058208" cy="222063"/>
    <xdr:pic>
      <xdr:nvPicPr>
        <xdr:cNvPr id="2" name="Picture 106" descr="vertex42_logo_transparent_sm">
          <a:hlinkClick xmlns:r="http://schemas.openxmlformats.org/officeDocument/2006/relationships" r:id="rId1"/>
          <a:extLst>
            <a:ext uri="{FF2B5EF4-FFF2-40B4-BE49-F238E27FC236}">
              <a16:creationId xmlns:a16="http://schemas.microsoft.com/office/drawing/2014/main" xmlns="" id="{FE95C314-AB0F-4364-8E27-C37779CC2E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109700" y="9525"/>
          <a:ext cx="1058208" cy="22206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97x863/Desktop/Perkins/17-18%20Perkins%20Local%20Applic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 Not Edit"/>
      <sheetName val="Contact Information"/>
      <sheetName val="Narrative"/>
      <sheetName val="Budget Detail &amp; Amendments"/>
      <sheetName val="Budget Roll-Up"/>
      <sheetName val="Advisory Committees"/>
      <sheetName val="Improvement Plan"/>
      <sheetName val="Program Assurances"/>
      <sheetName val="17-18 Calendar"/>
    </sheetNames>
    <sheetDataSet>
      <sheetData sheetId="0">
        <row r="1">
          <cell r="A1" t="str">
            <v>Yes</v>
          </cell>
          <cell r="B1" t="str">
            <v>Quarter 1</v>
          </cell>
          <cell r="C1" t="str">
            <v>Salaries</v>
          </cell>
          <cell r="D1" t="str">
            <v>Contracted Services</v>
          </cell>
          <cell r="E1" t="str">
            <v>Telephone</v>
          </cell>
        </row>
        <row r="2">
          <cell r="A2" t="str">
            <v>No</v>
          </cell>
          <cell r="B2" t="str">
            <v>Quarter 2</v>
          </cell>
          <cell r="C2" t="str">
            <v>Hourly Wages</v>
          </cell>
          <cell r="D2" t="str">
            <v>Printing</v>
          </cell>
          <cell r="E2" t="str">
            <v>Postage and Mailing</v>
          </cell>
        </row>
        <row r="3">
          <cell r="B3" t="str">
            <v>Quarter 3</v>
          </cell>
        </row>
        <row r="4">
          <cell r="B4" t="str">
            <v>Quarter 4</v>
          </cell>
        </row>
        <row r="10">
          <cell r="A10" t="str">
            <v>Consumable Supplies</v>
          </cell>
          <cell r="D10" t="str">
            <v>Dues/Subscriptions</v>
          </cell>
        </row>
        <row r="11">
          <cell r="A11" t="str">
            <v>Minor Equipment</v>
          </cell>
          <cell r="D11" t="str">
            <v>Training/Registration Costs</v>
          </cell>
        </row>
        <row r="12">
          <cell r="D12" t="str">
            <v>Other</v>
          </cell>
        </row>
      </sheetData>
      <sheetData sheetId="1"/>
      <sheetData sheetId="2"/>
      <sheetData sheetId="3"/>
      <sheetData sheetId="4"/>
      <sheetData sheetId="5"/>
      <sheetData sheetId="6"/>
      <sheetData sheetId="7"/>
      <sheetData sheetId="8">
        <row r="1">
          <cell r="A1" t="str">
            <v>Yes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florence.garcia@msubillings.edu" TargetMode="External"/><Relationship Id="rId7" Type="http://schemas.openxmlformats.org/officeDocument/2006/relationships/printerSettings" Target="../printerSettings/printerSettings2.bin"/><Relationship Id="rId2" Type="http://schemas.openxmlformats.org/officeDocument/2006/relationships/hyperlink" Target="mailto:harold.olson1@msubillings.edu" TargetMode="External"/><Relationship Id="rId1" Type="http://schemas.openxmlformats.org/officeDocument/2006/relationships/printerSettings" Target="../printerSettings/printerSettings1.bin"/><Relationship Id="rId6" Type="http://schemas.openxmlformats.org/officeDocument/2006/relationships/hyperlink" Target="mailto:cliff.coppersmith@msubillings.edu" TargetMode="External"/><Relationship Id="rId5" Type="http://schemas.openxmlformats.org/officeDocument/2006/relationships/hyperlink" Target="mailto:cindy.bell@msubillings.edu" TargetMode="External"/><Relationship Id="rId4" Type="http://schemas.openxmlformats.org/officeDocument/2006/relationships/hyperlink" Target="mailto:bbrakke@msubillings.ed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8.bin"/><Relationship Id="rId1" Type="http://schemas.openxmlformats.org/officeDocument/2006/relationships/hyperlink" Target="http://www.vertex42.com/calendars/school-calendar.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6"/>
  <sheetViews>
    <sheetView view="pageLayout" topLeftCell="A22" zoomScale="120" zoomScaleNormal="97" zoomScalePageLayoutView="120" workbookViewId="0">
      <selection activeCell="M82" sqref="M82"/>
    </sheetView>
  </sheetViews>
  <sheetFormatPr defaultColWidth="8.81640625" defaultRowHeight="14.5"/>
  <cols>
    <col min="1" max="1" width="10.6328125" bestFit="1" customWidth="1"/>
    <col min="3" max="3" width="9.453125" customWidth="1"/>
    <col min="4" max="4" width="10.36328125" bestFit="1" customWidth="1"/>
    <col min="5" max="5" width="10.6328125" customWidth="1"/>
    <col min="7" max="7" width="11.1796875" customWidth="1"/>
    <col min="8" max="8" width="11.1796875" bestFit="1" customWidth="1"/>
    <col min="11" max="11" width="11.1796875" bestFit="1" customWidth="1"/>
  </cols>
  <sheetData>
    <row r="1" spans="1:9" ht="21">
      <c r="A1" s="45" t="s">
        <v>168</v>
      </c>
      <c r="B1" s="45"/>
      <c r="C1" s="45"/>
    </row>
    <row r="3" spans="1:9">
      <c r="A3" s="258" t="s">
        <v>96</v>
      </c>
      <c r="B3" s="258"/>
      <c r="C3" s="258"/>
      <c r="D3" s="258"/>
      <c r="E3" s="258"/>
      <c r="F3" s="258"/>
      <c r="G3" s="258"/>
      <c r="H3" s="258"/>
      <c r="I3" s="258"/>
    </row>
    <row r="5" spans="1:9">
      <c r="A5" s="266" t="s">
        <v>97</v>
      </c>
      <c r="B5" s="266"/>
      <c r="C5" s="266"/>
      <c r="D5" s="266"/>
    </row>
    <row r="6" spans="1:9">
      <c r="A6" s="266" t="s">
        <v>98</v>
      </c>
      <c r="B6" s="266"/>
      <c r="C6" s="266"/>
    </row>
    <row r="7" spans="1:9">
      <c r="A7" s="266" t="s">
        <v>99</v>
      </c>
      <c r="B7" s="266"/>
      <c r="C7" s="266"/>
    </row>
    <row r="9" spans="1:9">
      <c r="A9" s="259" t="s">
        <v>116</v>
      </c>
      <c r="B9" s="259"/>
      <c r="C9" s="259"/>
      <c r="D9" s="259"/>
      <c r="E9" s="259"/>
    </row>
    <row r="11" spans="1:9" ht="15" thickBot="1"/>
    <row r="12" spans="1:9" ht="15" thickBot="1">
      <c r="A12" s="15" t="s">
        <v>59</v>
      </c>
      <c r="B12" s="268" t="s">
        <v>186</v>
      </c>
      <c r="C12" s="269"/>
      <c r="D12" s="269"/>
      <c r="E12" s="270"/>
      <c r="G12" s="1" t="s">
        <v>60</v>
      </c>
      <c r="H12" s="19" t="s">
        <v>169</v>
      </c>
    </row>
    <row r="15" spans="1:9" ht="15.5">
      <c r="A15" s="272" t="s">
        <v>41</v>
      </c>
      <c r="B15" s="272"/>
      <c r="C15" s="272"/>
      <c r="D15" s="272"/>
      <c r="E15" s="272"/>
    </row>
    <row r="16" spans="1:9" ht="15" thickBot="1"/>
    <row r="17" spans="1:17" ht="15" thickBot="1">
      <c r="A17" s="1" t="s">
        <v>42</v>
      </c>
      <c r="B17" s="252" t="s">
        <v>170</v>
      </c>
      <c r="C17" s="253"/>
      <c r="D17" s="253"/>
      <c r="E17" s="253"/>
      <c r="F17" s="253"/>
      <c r="G17" s="253"/>
      <c r="H17" s="253"/>
      <c r="I17" s="254"/>
      <c r="K17" s="1" t="s">
        <v>43</v>
      </c>
      <c r="L17" s="252" t="s">
        <v>172</v>
      </c>
      <c r="M17" s="253"/>
      <c r="N17" s="253"/>
      <c r="O17" s="253"/>
      <c r="P17" s="253"/>
      <c r="Q17" s="254"/>
    </row>
    <row r="18" spans="1:17" ht="15" thickBot="1"/>
    <row r="19" spans="1:17">
      <c r="A19" s="1" t="s">
        <v>44</v>
      </c>
      <c r="B19" s="260" t="s">
        <v>187</v>
      </c>
      <c r="C19" s="261"/>
      <c r="D19" s="261"/>
      <c r="E19" s="261"/>
      <c r="F19" s="261"/>
      <c r="G19" s="261"/>
      <c r="H19" s="261"/>
      <c r="I19" s="262"/>
    </row>
    <row r="20" spans="1:17" ht="15" thickBot="1">
      <c r="B20" s="263"/>
      <c r="C20" s="264"/>
      <c r="D20" s="264"/>
      <c r="E20" s="264"/>
      <c r="F20" s="264"/>
      <c r="G20" s="264"/>
      <c r="H20" s="264"/>
      <c r="I20" s="265"/>
    </row>
    <row r="21" spans="1:17" ht="15" thickBot="1"/>
    <row r="22" spans="1:17" ht="15" thickBot="1">
      <c r="A22" s="1" t="s">
        <v>45</v>
      </c>
      <c r="B22" s="252" t="s">
        <v>171</v>
      </c>
      <c r="C22" s="253"/>
      <c r="D22" s="253"/>
      <c r="E22" s="253"/>
      <c r="F22" s="253"/>
      <c r="G22" s="253"/>
      <c r="H22" s="253"/>
      <c r="I22" s="254"/>
      <c r="K22" s="1" t="s">
        <v>46</v>
      </c>
      <c r="L22" s="252" t="s">
        <v>175</v>
      </c>
      <c r="M22" s="254"/>
      <c r="N22" s="17"/>
      <c r="O22" s="18" t="s">
        <v>47</v>
      </c>
      <c r="P22" s="252">
        <v>59101</v>
      </c>
      <c r="Q22" s="254"/>
    </row>
    <row r="23" spans="1:17" ht="15" thickBot="1"/>
    <row r="24" spans="1:17" ht="15" thickBot="1">
      <c r="A24" s="1" t="s">
        <v>48</v>
      </c>
      <c r="B24" s="252" t="s">
        <v>174</v>
      </c>
      <c r="C24" s="254"/>
      <c r="D24" s="20" t="s">
        <v>52</v>
      </c>
      <c r="E24" s="19"/>
      <c r="G24" s="1" t="s">
        <v>49</v>
      </c>
      <c r="H24" s="252" t="s">
        <v>180</v>
      </c>
      <c r="I24" s="254"/>
      <c r="K24" s="1" t="s">
        <v>50</v>
      </c>
      <c r="L24" s="257" t="s">
        <v>181</v>
      </c>
      <c r="M24" s="253"/>
      <c r="N24" s="254"/>
    </row>
    <row r="26" spans="1:17" ht="15.5">
      <c r="A26" s="267" t="s">
        <v>103</v>
      </c>
      <c r="B26" s="267"/>
      <c r="C26" s="267"/>
      <c r="D26" s="267"/>
      <c r="E26" s="267"/>
    </row>
    <row r="27" spans="1:17" ht="15" thickBot="1"/>
    <row r="28" spans="1:17" ht="15" thickBot="1">
      <c r="A28" s="1" t="s">
        <v>42</v>
      </c>
      <c r="B28" s="252" t="s">
        <v>176</v>
      </c>
      <c r="C28" s="253"/>
      <c r="D28" s="253"/>
      <c r="E28" s="253"/>
      <c r="F28" s="253"/>
      <c r="G28" s="253"/>
      <c r="H28" s="253"/>
      <c r="I28" s="254"/>
      <c r="K28" s="1" t="s">
        <v>43</v>
      </c>
      <c r="L28" s="252" t="s">
        <v>177</v>
      </c>
      <c r="M28" s="253"/>
      <c r="N28" s="253"/>
      <c r="O28" s="253"/>
      <c r="P28" s="253"/>
      <c r="Q28" s="254"/>
    </row>
    <row r="29" spans="1:17" ht="15" thickBot="1"/>
    <row r="30" spans="1:17">
      <c r="A30" s="1" t="s">
        <v>44</v>
      </c>
      <c r="B30" s="260" t="s">
        <v>173</v>
      </c>
      <c r="C30" s="261"/>
      <c r="D30" s="261"/>
      <c r="E30" s="261"/>
      <c r="F30" s="261"/>
      <c r="G30" s="261"/>
      <c r="H30" s="261"/>
      <c r="I30" s="262"/>
    </row>
    <row r="31" spans="1:17" ht="15" thickBot="1">
      <c r="B31" s="263"/>
      <c r="C31" s="264"/>
      <c r="D31" s="264"/>
      <c r="E31" s="264"/>
      <c r="F31" s="264"/>
      <c r="G31" s="264"/>
      <c r="H31" s="264"/>
      <c r="I31" s="265"/>
    </row>
    <row r="32" spans="1:17" ht="15" thickBot="1"/>
    <row r="33" spans="1:17" ht="15" thickBot="1">
      <c r="A33" s="1" t="s">
        <v>45</v>
      </c>
      <c r="B33" s="252" t="s">
        <v>171</v>
      </c>
      <c r="C33" s="253"/>
      <c r="D33" s="253"/>
      <c r="E33" s="253"/>
      <c r="F33" s="253"/>
      <c r="G33" s="253"/>
      <c r="H33" s="253"/>
      <c r="I33" s="254"/>
      <c r="K33" s="1" t="s">
        <v>46</v>
      </c>
      <c r="L33" s="252" t="s">
        <v>175</v>
      </c>
      <c r="M33" s="254"/>
      <c r="N33" s="17"/>
      <c r="O33" s="18" t="s">
        <v>47</v>
      </c>
      <c r="P33" s="252">
        <v>59102</v>
      </c>
      <c r="Q33" s="254"/>
    </row>
    <row r="34" spans="1:17" ht="15" thickBot="1"/>
    <row r="35" spans="1:17" ht="15" thickBot="1">
      <c r="A35" s="1" t="s">
        <v>48</v>
      </c>
      <c r="B35" s="252" t="s">
        <v>179</v>
      </c>
      <c r="C35" s="254"/>
      <c r="D35" s="20" t="s">
        <v>52</v>
      </c>
      <c r="E35" s="19"/>
      <c r="G35" s="1" t="s">
        <v>49</v>
      </c>
      <c r="H35" s="252" t="s">
        <v>179</v>
      </c>
      <c r="I35" s="254"/>
      <c r="K35" s="1" t="s">
        <v>50</v>
      </c>
      <c r="L35" s="257" t="s">
        <v>178</v>
      </c>
      <c r="M35" s="253"/>
      <c r="N35" s="254"/>
    </row>
    <row r="38" spans="1:17" ht="15.5">
      <c r="A38" s="255" t="s">
        <v>51</v>
      </c>
      <c r="B38" s="255"/>
    </row>
    <row r="39" spans="1:17" ht="15" thickBot="1"/>
    <row r="40" spans="1:17" ht="15" thickBot="1">
      <c r="A40" s="1" t="s">
        <v>42</v>
      </c>
      <c r="B40" s="252" t="s">
        <v>182</v>
      </c>
      <c r="C40" s="253"/>
      <c r="D40" s="253"/>
      <c r="E40" s="253"/>
      <c r="F40" s="253"/>
      <c r="G40" s="253"/>
      <c r="H40" s="253"/>
      <c r="I40" s="254"/>
      <c r="K40" s="1" t="s">
        <v>43</v>
      </c>
      <c r="L40" s="252" t="s">
        <v>183</v>
      </c>
      <c r="M40" s="253"/>
      <c r="N40" s="253"/>
      <c r="O40" s="253"/>
      <c r="P40" s="253"/>
      <c r="Q40" s="254"/>
    </row>
    <row r="41" spans="1:17" ht="15" thickBot="1"/>
    <row r="42" spans="1:17" ht="15" thickBot="1">
      <c r="A42" s="1" t="s">
        <v>48</v>
      </c>
      <c r="B42" s="252" t="s">
        <v>184</v>
      </c>
      <c r="C42" s="254"/>
      <c r="D42" s="20" t="s">
        <v>52</v>
      </c>
      <c r="E42" s="19"/>
      <c r="G42" s="1" t="s">
        <v>49</v>
      </c>
      <c r="H42" s="252" t="s">
        <v>188</v>
      </c>
      <c r="I42" s="254"/>
      <c r="K42" s="1" t="s">
        <v>50</v>
      </c>
      <c r="L42" s="257" t="s">
        <v>185</v>
      </c>
      <c r="M42" s="253"/>
      <c r="N42" s="254"/>
    </row>
    <row r="46" spans="1:17" ht="15.5">
      <c r="A46" s="256" t="s">
        <v>100</v>
      </c>
      <c r="B46" s="256"/>
      <c r="C46" s="256"/>
      <c r="D46" s="256"/>
    </row>
    <row r="47" spans="1:17" ht="15" thickBot="1"/>
    <row r="48" spans="1:17" ht="15" thickBot="1">
      <c r="A48" s="1" t="s">
        <v>42</v>
      </c>
      <c r="B48" s="252"/>
      <c r="C48" s="253"/>
      <c r="D48" s="253"/>
      <c r="E48" s="253"/>
      <c r="F48" s="253"/>
      <c r="G48" s="253"/>
      <c r="H48" s="253"/>
      <c r="I48" s="254"/>
      <c r="K48" s="1" t="s">
        <v>43</v>
      </c>
      <c r="L48" s="252"/>
      <c r="M48" s="253"/>
      <c r="N48" s="253"/>
      <c r="O48" s="253"/>
      <c r="P48" s="253"/>
      <c r="Q48" s="254"/>
    </row>
    <row r="49" spans="1:14" ht="15" thickBot="1"/>
    <row r="50" spans="1:14" ht="15" thickBot="1">
      <c r="A50" s="1" t="s">
        <v>48</v>
      </c>
      <c r="B50" s="252"/>
      <c r="C50" s="254"/>
      <c r="D50" s="20" t="s">
        <v>52</v>
      </c>
      <c r="E50" s="19"/>
      <c r="G50" s="1" t="s">
        <v>49</v>
      </c>
      <c r="H50" s="252"/>
      <c r="I50" s="254"/>
      <c r="K50" s="1" t="s">
        <v>50</v>
      </c>
      <c r="L50" s="252"/>
      <c r="M50" s="253"/>
      <c r="N50" s="254"/>
    </row>
    <row r="54" spans="1:14" ht="15.5">
      <c r="A54" s="271" t="s">
        <v>95</v>
      </c>
      <c r="B54" s="271"/>
      <c r="C54" s="271"/>
      <c r="D54" s="271"/>
      <c r="E54" s="271"/>
      <c r="F54" s="271"/>
    </row>
    <row r="56" spans="1:14">
      <c r="A56" s="266" t="s">
        <v>94</v>
      </c>
      <c r="B56" s="266"/>
      <c r="C56" s="266"/>
      <c r="D56" s="266"/>
      <c r="E56" s="266"/>
      <c r="F56" s="266"/>
      <c r="G56" s="266"/>
      <c r="H56" s="266"/>
      <c r="I56" s="266"/>
      <c r="J56" s="266"/>
      <c r="K56" s="266"/>
      <c r="L56" s="266"/>
    </row>
    <row r="57" spans="1:14">
      <c r="A57" s="23"/>
      <c r="C57" s="23"/>
      <c r="D57" s="23"/>
      <c r="E57" s="23"/>
      <c r="F57" s="23"/>
      <c r="G57" s="23"/>
      <c r="H57" s="23"/>
    </row>
    <row r="58" spans="1:14" ht="15" thickBot="1">
      <c r="B58" s="1" t="s">
        <v>90</v>
      </c>
      <c r="C58" s="16"/>
      <c r="D58" s="16"/>
      <c r="F58" s="1" t="s">
        <v>91</v>
      </c>
      <c r="J58" s="1" t="s">
        <v>92</v>
      </c>
    </row>
    <row r="59" spans="1:14" ht="15" thickBot="1">
      <c r="A59" s="3">
        <v>1</v>
      </c>
      <c r="B59" s="252" t="s">
        <v>189</v>
      </c>
      <c r="C59" s="253"/>
      <c r="D59" s="254"/>
      <c r="F59" s="252" t="s">
        <v>190</v>
      </c>
      <c r="G59" s="253"/>
      <c r="H59" s="254"/>
      <c r="J59" s="257" t="s">
        <v>191</v>
      </c>
      <c r="K59" s="253"/>
      <c r="L59" s="253"/>
      <c r="M59" s="254"/>
    </row>
    <row r="60" spans="1:14" ht="15" thickBot="1">
      <c r="A60" s="3">
        <v>2</v>
      </c>
      <c r="B60" s="252" t="s">
        <v>192</v>
      </c>
      <c r="C60" s="253"/>
      <c r="D60" s="254"/>
      <c r="F60" s="252" t="s">
        <v>193</v>
      </c>
      <c r="G60" s="253"/>
      <c r="H60" s="254"/>
      <c r="J60" s="257" t="s">
        <v>194</v>
      </c>
      <c r="K60" s="253"/>
      <c r="L60" s="253"/>
      <c r="M60" s="254"/>
    </row>
    <row r="61" spans="1:14" ht="15" thickBot="1">
      <c r="A61" s="3">
        <v>3</v>
      </c>
      <c r="B61" s="252"/>
      <c r="C61" s="253"/>
      <c r="D61" s="254"/>
      <c r="F61" s="252"/>
      <c r="G61" s="253"/>
      <c r="H61" s="254"/>
      <c r="J61" s="252"/>
      <c r="K61" s="253"/>
      <c r="L61" s="253"/>
      <c r="M61" s="254"/>
    </row>
    <row r="62" spans="1:14" ht="15" thickBot="1">
      <c r="A62" s="3">
        <v>4</v>
      </c>
      <c r="B62" s="252"/>
      <c r="C62" s="253"/>
      <c r="D62" s="254"/>
      <c r="F62" s="252"/>
      <c r="G62" s="253"/>
      <c r="H62" s="254"/>
      <c r="J62" s="252"/>
      <c r="K62" s="253"/>
      <c r="L62" s="253"/>
      <c r="M62" s="254"/>
    </row>
    <row r="63" spans="1:14" ht="15" thickBot="1">
      <c r="A63" s="3">
        <v>5</v>
      </c>
      <c r="B63" s="252"/>
      <c r="C63" s="253"/>
      <c r="D63" s="254"/>
      <c r="F63" s="252"/>
      <c r="G63" s="253"/>
      <c r="H63" s="254"/>
      <c r="J63" s="252"/>
      <c r="K63" s="253"/>
      <c r="L63" s="253"/>
      <c r="M63" s="254"/>
    </row>
    <row r="64" spans="1:14" ht="15" thickBot="1">
      <c r="A64" s="3">
        <v>6</v>
      </c>
      <c r="B64" s="252"/>
      <c r="C64" s="253"/>
      <c r="D64" s="254"/>
      <c r="F64" s="252"/>
      <c r="G64" s="253"/>
      <c r="H64" s="254"/>
      <c r="J64" s="252"/>
      <c r="K64" s="253"/>
      <c r="L64" s="253"/>
      <c r="M64" s="254"/>
    </row>
    <row r="65" spans="1:13" ht="15" thickBot="1">
      <c r="A65" s="3">
        <v>7</v>
      </c>
      <c r="B65" s="252"/>
      <c r="C65" s="253"/>
      <c r="D65" s="254"/>
      <c r="F65" s="252"/>
      <c r="G65" s="253"/>
      <c r="H65" s="254"/>
      <c r="J65" s="252"/>
      <c r="K65" s="253"/>
      <c r="L65" s="253"/>
      <c r="M65" s="254"/>
    </row>
    <row r="66" spans="1:13" ht="15" thickBot="1">
      <c r="A66" s="3">
        <v>8</v>
      </c>
      <c r="B66" s="252"/>
      <c r="C66" s="253"/>
      <c r="D66" s="254"/>
      <c r="F66" s="252"/>
      <c r="G66" s="253"/>
      <c r="H66" s="254"/>
      <c r="J66" s="252"/>
      <c r="K66" s="253"/>
      <c r="L66" s="253"/>
      <c r="M66" s="254"/>
    </row>
  </sheetData>
  <customSheetViews>
    <customSheetView guid="{08C97B7F-67EE-4463-AA3D-5024C5CFCC42}" topLeftCell="A28">
      <selection activeCell="J12" sqref="J12"/>
      <pageMargins left="0.7" right="0.7" top="0.75" bottom="0.75" header="0.3" footer="0.3"/>
      <pageSetup orientation="portrait" verticalDpi="0" r:id="rId1"/>
    </customSheetView>
  </customSheetViews>
  <mergeCells count="64">
    <mergeCell ref="J65:M65"/>
    <mergeCell ref="J66:M66"/>
    <mergeCell ref="B12:E12"/>
    <mergeCell ref="A54:F54"/>
    <mergeCell ref="J59:M59"/>
    <mergeCell ref="J60:M60"/>
    <mergeCell ref="J61:M61"/>
    <mergeCell ref="J62:M62"/>
    <mergeCell ref="B48:I48"/>
    <mergeCell ref="B22:I22"/>
    <mergeCell ref="A15:E15"/>
    <mergeCell ref="B59:D59"/>
    <mergeCell ref="A56:L56"/>
    <mergeCell ref="L48:Q48"/>
    <mergeCell ref="L40:Q40"/>
    <mergeCell ref="B35:C35"/>
    <mergeCell ref="H35:I35"/>
    <mergeCell ref="L35:N35"/>
    <mergeCell ref="A26:E26"/>
    <mergeCell ref="B28:I28"/>
    <mergeCell ref="L28:Q28"/>
    <mergeCell ref="B30:I31"/>
    <mergeCell ref="B33:I33"/>
    <mergeCell ref="L33:M33"/>
    <mergeCell ref="P33:Q33"/>
    <mergeCell ref="L24:N24"/>
    <mergeCell ref="L17:Q17"/>
    <mergeCell ref="B17:I17"/>
    <mergeCell ref="B19:I20"/>
    <mergeCell ref="A5:D5"/>
    <mergeCell ref="A6:C6"/>
    <mergeCell ref="A7:C7"/>
    <mergeCell ref="L22:M22"/>
    <mergeCell ref="P22:Q22"/>
    <mergeCell ref="B24:C24"/>
    <mergeCell ref="H24:I24"/>
    <mergeCell ref="A3:I3"/>
    <mergeCell ref="A9:E9"/>
    <mergeCell ref="B65:D65"/>
    <mergeCell ref="B66:D66"/>
    <mergeCell ref="F59:H59"/>
    <mergeCell ref="F60:H60"/>
    <mergeCell ref="F61:H61"/>
    <mergeCell ref="F62:H62"/>
    <mergeCell ref="F63:H63"/>
    <mergeCell ref="F64:H64"/>
    <mergeCell ref="F65:H65"/>
    <mergeCell ref="F66:H66"/>
    <mergeCell ref="B60:D60"/>
    <mergeCell ref="B61:D61"/>
    <mergeCell ref="B62:D62"/>
    <mergeCell ref="B63:D63"/>
    <mergeCell ref="B64:D64"/>
    <mergeCell ref="H50:I50"/>
    <mergeCell ref="L50:N50"/>
    <mergeCell ref="A38:B38"/>
    <mergeCell ref="B40:I40"/>
    <mergeCell ref="A46:D46"/>
    <mergeCell ref="B42:C42"/>
    <mergeCell ref="H42:I42"/>
    <mergeCell ref="L42:N42"/>
    <mergeCell ref="J63:M63"/>
    <mergeCell ref="B50:C50"/>
    <mergeCell ref="J64:M64"/>
  </mergeCells>
  <phoneticPr fontId="40" type="noConversion"/>
  <hyperlinks>
    <hyperlink ref="L35" r:id="rId2"/>
    <hyperlink ref="L24" r:id="rId3"/>
    <hyperlink ref="L42" r:id="rId4"/>
    <hyperlink ref="J59" r:id="rId5"/>
    <hyperlink ref="J60" r:id="rId6"/>
  </hyperlinks>
  <pageMargins left="0.7" right="0.7" top="0.75" bottom="0.75" header="0.3" footer="0.3"/>
  <pageSetup orientation="portrait" verticalDpi="4294967295" r:id="rId7"/>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9"/>
  <sheetViews>
    <sheetView tabSelected="1" zoomScale="77" zoomScaleNormal="77" zoomScalePageLayoutView="77" workbookViewId="0">
      <selection activeCell="A3" sqref="A3:Y16"/>
    </sheetView>
  </sheetViews>
  <sheetFormatPr defaultColWidth="8.81640625" defaultRowHeight="15.5"/>
  <cols>
    <col min="1" max="8" width="8.81640625" style="137"/>
    <col min="9" max="9" width="11.453125" style="137" customWidth="1"/>
    <col min="10" max="12" width="8.81640625" style="137"/>
    <col min="13" max="13" width="10.36328125" style="137" customWidth="1"/>
    <col min="14" max="16" width="8.81640625" style="137"/>
    <col min="17" max="17" width="8.453125" style="137" customWidth="1"/>
    <col min="18" max="21" width="8.81640625" style="137"/>
    <col min="22" max="22" width="8" style="137" customWidth="1"/>
    <col min="23" max="25" width="8.81640625" style="137" hidden="1" customWidth="1"/>
    <col min="26" max="16384" width="8.81640625" style="137"/>
  </cols>
  <sheetData>
    <row r="1" spans="1:25" ht="16" thickBot="1"/>
    <row r="2" spans="1:25" ht="16" customHeight="1" thickBot="1">
      <c r="A2" s="328" t="s">
        <v>164</v>
      </c>
      <c r="B2" s="329"/>
      <c r="C2" s="329"/>
      <c r="D2" s="329"/>
      <c r="E2" s="329"/>
      <c r="F2" s="329"/>
      <c r="G2" s="329"/>
      <c r="H2" s="329"/>
      <c r="I2" s="329"/>
      <c r="J2" s="329"/>
      <c r="K2" s="329"/>
      <c r="L2" s="329"/>
      <c r="M2" s="329"/>
      <c r="N2" s="329"/>
      <c r="O2" s="329"/>
      <c r="P2" s="329"/>
      <c r="Q2" s="329"/>
      <c r="R2" s="329"/>
      <c r="S2" s="329"/>
      <c r="T2" s="329"/>
      <c r="U2" s="329"/>
      <c r="V2" s="329"/>
      <c r="W2" s="329"/>
      <c r="X2" s="329"/>
      <c r="Y2" s="330"/>
    </row>
    <row r="3" spans="1:25" ht="97" customHeight="1">
      <c r="A3" s="343" t="s">
        <v>236</v>
      </c>
      <c r="B3" s="294"/>
      <c r="C3" s="294"/>
      <c r="D3" s="294"/>
      <c r="E3" s="294"/>
      <c r="F3" s="294"/>
      <c r="G3" s="294"/>
      <c r="H3" s="294"/>
      <c r="I3" s="294"/>
      <c r="J3" s="294"/>
      <c r="K3" s="294"/>
      <c r="L3" s="294"/>
      <c r="M3" s="294"/>
      <c r="N3" s="294"/>
      <c r="O3" s="294"/>
      <c r="P3" s="294"/>
      <c r="Q3" s="294"/>
      <c r="R3" s="294"/>
      <c r="S3" s="294"/>
      <c r="T3" s="294"/>
      <c r="U3" s="294"/>
      <c r="V3" s="294"/>
      <c r="W3" s="294"/>
      <c r="X3" s="294"/>
      <c r="Y3" s="295"/>
    </row>
    <row r="4" spans="1:25">
      <c r="A4" s="296"/>
      <c r="B4" s="297"/>
      <c r="C4" s="297"/>
      <c r="D4" s="297"/>
      <c r="E4" s="297"/>
      <c r="F4" s="297"/>
      <c r="G4" s="297"/>
      <c r="H4" s="297"/>
      <c r="I4" s="297"/>
      <c r="J4" s="297"/>
      <c r="K4" s="297"/>
      <c r="L4" s="297"/>
      <c r="M4" s="297"/>
      <c r="N4" s="297"/>
      <c r="O4" s="297"/>
      <c r="P4" s="297"/>
      <c r="Q4" s="297"/>
      <c r="R4" s="297"/>
      <c r="S4" s="297"/>
      <c r="T4" s="297"/>
      <c r="U4" s="297"/>
      <c r="V4" s="297"/>
      <c r="W4" s="297"/>
      <c r="X4" s="297"/>
      <c r="Y4" s="298"/>
    </row>
    <row r="5" spans="1:25">
      <c r="A5" s="296"/>
      <c r="B5" s="297"/>
      <c r="C5" s="297"/>
      <c r="D5" s="297"/>
      <c r="E5" s="297"/>
      <c r="F5" s="297"/>
      <c r="G5" s="297"/>
      <c r="H5" s="297"/>
      <c r="I5" s="297"/>
      <c r="J5" s="297"/>
      <c r="K5" s="297"/>
      <c r="L5" s="297"/>
      <c r="M5" s="297"/>
      <c r="N5" s="297"/>
      <c r="O5" s="297"/>
      <c r="P5" s="297"/>
      <c r="Q5" s="297"/>
      <c r="R5" s="297"/>
      <c r="S5" s="297"/>
      <c r="T5" s="297"/>
      <c r="U5" s="297"/>
      <c r="V5" s="297"/>
      <c r="W5" s="297"/>
      <c r="X5" s="297"/>
      <c r="Y5" s="298"/>
    </row>
    <row r="6" spans="1:25">
      <c r="A6" s="296"/>
      <c r="B6" s="297"/>
      <c r="C6" s="297"/>
      <c r="D6" s="297"/>
      <c r="E6" s="297"/>
      <c r="F6" s="297"/>
      <c r="G6" s="297"/>
      <c r="H6" s="297"/>
      <c r="I6" s="297"/>
      <c r="J6" s="297"/>
      <c r="K6" s="297"/>
      <c r="L6" s="297"/>
      <c r="M6" s="297"/>
      <c r="N6" s="297"/>
      <c r="O6" s="297"/>
      <c r="P6" s="297"/>
      <c r="Q6" s="297"/>
      <c r="R6" s="297"/>
      <c r="S6" s="297"/>
      <c r="T6" s="297"/>
      <c r="U6" s="297"/>
      <c r="V6" s="297"/>
      <c r="W6" s="297"/>
      <c r="X6" s="297"/>
      <c r="Y6" s="298"/>
    </row>
    <row r="7" spans="1:25">
      <c r="A7" s="296"/>
      <c r="B7" s="297"/>
      <c r="C7" s="297"/>
      <c r="D7" s="297"/>
      <c r="E7" s="297"/>
      <c r="F7" s="297"/>
      <c r="G7" s="297"/>
      <c r="H7" s="297"/>
      <c r="I7" s="297"/>
      <c r="J7" s="297"/>
      <c r="K7" s="297"/>
      <c r="L7" s="297"/>
      <c r="M7" s="297"/>
      <c r="N7" s="297"/>
      <c r="O7" s="297"/>
      <c r="P7" s="297"/>
      <c r="Q7" s="297"/>
      <c r="R7" s="297"/>
      <c r="S7" s="297"/>
      <c r="T7" s="297"/>
      <c r="U7" s="297"/>
      <c r="V7" s="297"/>
      <c r="W7" s="297"/>
      <c r="X7" s="297"/>
      <c r="Y7" s="298"/>
    </row>
    <row r="8" spans="1:25">
      <c r="A8" s="296"/>
      <c r="B8" s="297"/>
      <c r="C8" s="297"/>
      <c r="D8" s="297"/>
      <c r="E8" s="297"/>
      <c r="F8" s="297"/>
      <c r="G8" s="297"/>
      <c r="H8" s="297"/>
      <c r="I8" s="297"/>
      <c r="J8" s="297"/>
      <c r="K8" s="297"/>
      <c r="L8" s="297"/>
      <c r="M8" s="297"/>
      <c r="N8" s="297"/>
      <c r="O8" s="297"/>
      <c r="P8" s="297"/>
      <c r="Q8" s="297"/>
      <c r="R8" s="297"/>
      <c r="S8" s="297"/>
      <c r="T8" s="297"/>
      <c r="U8" s="297"/>
      <c r="V8" s="297"/>
      <c r="W8" s="297"/>
      <c r="X8" s="297"/>
      <c r="Y8" s="298"/>
    </row>
    <row r="9" spans="1:25">
      <c r="A9" s="296"/>
      <c r="B9" s="297"/>
      <c r="C9" s="297"/>
      <c r="D9" s="297"/>
      <c r="E9" s="297"/>
      <c r="F9" s="297"/>
      <c r="G9" s="297"/>
      <c r="H9" s="297"/>
      <c r="I9" s="297"/>
      <c r="J9" s="297"/>
      <c r="K9" s="297"/>
      <c r="L9" s="297"/>
      <c r="M9" s="297"/>
      <c r="N9" s="297"/>
      <c r="O9" s="297"/>
      <c r="P9" s="297"/>
      <c r="Q9" s="297"/>
      <c r="R9" s="297"/>
      <c r="S9" s="297"/>
      <c r="T9" s="297"/>
      <c r="U9" s="297"/>
      <c r="V9" s="297"/>
      <c r="W9" s="297"/>
      <c r="X9" s="297"/>
      <c r="Y9" s="298"/>
    </row>
    <row r="10" spans="1:25">
      <c r="A10" s="296"/>
      <c r="B10" s="297"/>
      <c r="C10" s="297"/>
      <c r="D10" s="297"/>
      <c r="E10" s="297"/>
      <c r="F10" s="297"/>
      <c r="G10" s="297"/>
      <c r="H10" s="297"/>
      <c r="I10" s="297"/>
      <c r="J10" s="297"/>
      <c r="K10" s="297"/>
      <c r="L10" s="297"/>
      <c r="M10" s="297"/>
      <c r="N10" s="297"/>
      <c r="O10" s="297"/>
      <c r="P10" s="297"/>
      <c r="Q10" s="297"/>
      <c r="R10" s="297"/>
      <c r="S10" s="297"/>
      <c r="T10" s="297"/>
      <c r="U10" s="297"/>
      <c r="V10" s="297"/>
      <c r="W10" s="297"/>
      <c r="X10" s="297"/>
      <c r="Y10" s="298"/>
    </row>
    <row r="11" spans="1:25">
      <c r="A11" s="296"/>
      <c r="B11" s="297"/>
      <c r="C11" s="297"/>
      <c r="D11" s="297"/>
      <c r="E11" s="297"/>
      <c r="F11" s="297"/>
      <c r="G11" s="297"/>
      <c r="H11" s="297"/>
      <c r="I11" s="297"/>
      <c r="J11" s="297"/>
      <c r="K11" s="297"/>
      <c r="L11" s="297"/>
      <c r="M11" s="297"/>
      <c r="N11" s="297"/>
      <c r="O11" s="297"/>
      <c r="P11" s="297"/>
      <c r="Q11" s="297"/>
      <c r="R11" s="297"/>
      <c r="S11" s="297"/>
      <c r="T11" s="297"/>
      <c r="U11" s="297"/>
      <c r="V11" s="297"/>
      <c r="W11" s="297"/>
      <c r="X11" s="297"/>
      <c r="Y11" s="298"/>
    </row>
    <row r="12" spans="1:25">
      <c r="A12" s="296"/>
      <c r="B12" s="297"/>
      <c r="C12" s="297"/>
      <c r="D12" s="297"/>
      <c r="E12" s="297"/>
      <c r="F12" s="297"/>
      <c r="G12" s="297"/>
      <c r="H12" s="297"/>
      <c r="I12" s="297"/>
      <c r="J12" s="297"/>
      <c r="K12" s="297"/>
      <c r="L12" s="297"/>
      <c r="M12" s="297"/>
      <c r="N12" s="297"/>
      <c r="O12" s="297"/>
      <c r="P12" s="297"/>
      <c r="Q12" s="297"/>
      <c r="R12" s="297"/>
      <c r="S12" s="297"/>
      <c r="T12" s="297"/>
      <c r="U12" s="297"/>
      <c r="V12" s="297"/>
      <c r="W12" s="297"/>
      <c r="X12" s="297"/>
      <c r="Y12" s="298"/>
    </row>
    <row r="13" spans="1:25">
      <c r="A13" s="296"/>
      <c r="B13" s="297"/>
      <c r="C13" s="297"/>
      <c r="D13" s="297"/>
      <c r="E13" s="297"/>
      <c r="F13" s="297"/>
      <c r="G13" s="297"/>
      <c r="H13" s="297"/>
      <c r="I13" s="297"/>
      <c r="J13" s="297"/>
      <c r="K13" s="297"/>
      <c r="L13" s="297"/>
      <c r="M13" s="297"/>
      <c r="N13" s="297"/>
      <c r="O13" s="297"/>
      <c r="P13" s="297"/>
      <c r="Q13" s="297"/>
      <c r="R13" s="297"/>
      <c r="S13" s="297"/>
      <c r="T13" s="297"/>
      <c r="U13" s="297"/>
      <c r="V13" s="297"/>
      <c r="W13" s="297"/>
      <c r="X13" s="297"/>
      <c r="Y13" s="298"/>
    </row>
    <row r="14" spans="1:25">
      <c r="A14" s="296"/>
      <c r="B14" s="297"/>
      <c r="C14" s="297"/>
      <c r="D14" s="297"/>
      <c r="E14" s="297"/>
      <c r="F14" s="297"/>
      <c r="G14" s="297"/>
      <c r="H14" s="297"/>
      <c r="I14" s="297"/>
      <c r="J14" s="297"/>
      <c r="K14" s="297"/>
      <c r="L14" s="297"/>
      <c r="M14" s="297"/>
      <c r="N14" s="297"/>
      <c r="O14" s="297"/>
      <c r="P14" s="297"/>
      <c r="Q14" s="297"/>
      <c r="R14" s="297"/>
      <c r="S14" s="297"/>
      <c r="T14" s="297"/>
      <c r="U14" s="297"/>
      <c r="V14" s="297"/>
      <c r="W14" s="297"/>
      <c r="X14" s="297"/>
      <c r="Y14" s="298"/>
    </row>
    <row r="15" spans="1:25">
      <c r="A15" s="296"/>
      <c r="B15" s="297"/>
      <c r="C15" s="297"/>
      <c r="D15" s="297"/>
      <c r="E15" s="297"/>
      <c r="F15" s="297"/>
      <c r="G15" s="297"/>
      <c r="H15" s="297"/>
      <c r="I15" s="297"/>
      <c r="J15" s="297"/>
      <c r="K15" s="297"/>
      <c r="L15" s="297"/>
      <c r="M15" s="297"/>
      <c r="N15" s="297"/>
      <c r="O15" s="297"/>
      <c r="P15" s="297"/>
      <c r="Q15" s="297"/>
      <c r="R15" s="297"/>
      <c r="S15" s="297"/>
      <c r="T15" s="297"/>
      <c r="U15" s="297"/>
      <c r="V15" s="297"/>
      <c r="W15" s="297"/>
      <c r="X15" s="297"/>
      <c r="Y15" s="298"/>
    </row>
    <row r="16" spans="1:25" ht="16" thickBot="1">
      <c r="A16" s="299"/>
      <c r="B16" s="300"/>
      <c r="C16" s="300"/>
      <c r="D16" s="300"/>
      <c r="E16" s="300"/>
      <c r="F16" s="300"/>
      <c r="G16" s="300"/>
      <c r="H16" s="300"/>
      <c r="I16" s="300"/>
      <c r="J16" s="300"/>
      <c r="K16" s="300"/>
      <c r="L16" s="300"/>
      <c r="M16" s="300"/>
      <c r="N16" s="300"/>
      <c r="O16" s="300"/>
      <c r="P16" s="300"/>
      <c r="Q16" s="300"/>
      <c r="R16" s="300"/>
      <c r="S16" s="300"/>
      <c r="T16" s="300"/>
      <c r="U16" s="300"/>
      <c r="V16" s="300"/>
      <c r="W16" s="300"/>
      <c r="X16" s="300"/>
      <c r="Y16" s="301"/>
    </row>
    <row r="17" spans="1:26" ht="16" thickBot="1">
      <c r="A17" s="138"/>
      <c r="B17" s="138"/>
      <c r="C17" s="138"/>
      <c r="D17" s="138"/>
      <c r="E17" s="138"/>
      <c r="F17" s="138"/>
      <c r="G17" s="138"/>
      <c r="H17" s="138"/>
      <c r="I17" s="138"/>
      <c r="J17" s="138"/>
      <c r="K17" s="138"/>
      <c r="L17" s="138"/>
      <c r="M17" s="138"/>
      <c r="N17" s="138"/>
      <c r="O17" s="138"/>
      <c r="P17" s="138"/>
      <c r="Q17" s="138"/>
      <c r="R17" s="138"/>
      <c r="S17" s="138"/>
      <c r="T17" s="138"/>
      <c r="U17" s="138"/>
      <c r="V17" s="138"/>
      <c r="W17" s="138"/>
      <c r="X17" s="138"/>
      <c r="Y17" s="138"/>
    </row>
    <row r="18" spans="1:26" ht="16" thickBot="1">
      <c r="A18" s="331" t="s">
        <v>104</v>
      </c>
      <c r="B18" s="332"/>
      <c r="C18" s="332"/>
      <c r="D18" s="332"/>
      <c r="E18" s="332"/>
      <c r="F18" s="332"/>
      <c r="G18" s="332"/>
      <c r="H18" s="332"/>
      <c r="I18" s="332"/>
      <c r="J18" s="332"/>
      <c r="K18" s="332"/>
      <c r="L18" s="332"/>
      <c r="M18" s="332"/>
      <c r="N18" s="332"/>
      <c r="O18" s="332"/>
      <c r="P18" s="332"/>
      <c r="Q18" s="332"/>
      <c r="R18" s="332"/>
      <c r="S18" s="332"/>
      <c r="T18" s="332"/>
      <c r="U18" s="332"/>
      <c r="V18" s="332"/>
      <c r="W18" s="332"/>
      <c r="X18" s="332"/>
      <c r="Y18" s="333"/>
    </row>
    <row r="19" spans="1:26" ht="64" customHeight="1">
      <c r="A19" s="273" t="s">
        <v>206</v>
      </c>
      <c r="B19" s="274"/>
      <c r="C19" s="274"/>
      <c r="D19" s="274"/>
      <c r="E19" s="274"/>
      <c r="F19" s="274"/>
      <c r="G19" s="274"/>
      <c r="H19" s="274"/>
      <c r="I19" s="274"/>
      <c r="J19" s="274"/>
      <c r="K19" s="274"/>
      <c r="L19" s="274"/>
      <c r="M19" s="274"/>
      <c r="N19" s="274"/>
      <c r="O19" s="274"/>
      <c r="P19" s="274"/>
      <c r="Q19" s="274"/>
      <c r="R19" s="274"/>
      <c r="S19" s="274"/>
      <c r="T19" s="274"/>
      <c r="U19" s="274"/>
      <c r="V19" s="274"/>
      <c r="W19" s="274"/>
      <c r="X19" s="274"/>
      <c r="Y19" s="275"/>
      <c r="Z19" s="242"/>
    </row>
    <row r="20" spans="1:26">
      <c r="A20" s="276"/>
      <c r="B20" s="277"/>
      <c r="C20" s="277"/>
      <c r="D20" s="277"/>
      <c r="E20" s="277"/>
      <c r="F20" s="277"/>
      <c r="G20" s="277"/>
      <c r="H20" s="277"/>
      <c r="I20" s="277"/>
      <c r="J20" s="277"/>
      <c r="K20" s="277"/>
      <c r="L20" s="277"/>
      <c r="M20" s="277"/>
      <c r="N20" s="277"/>
      <c r="O20" s="277"/>
      <c r="P20" s="277"/>
      <c r="Q20" s="277"/>
      <c r="R20" s="277"/>
      <c r="S20" s="277"/>
      <c r="T20" s="277"/>
      <c r="U20" s="277"/>
      <c r="V20" s="277"/>
      <c r="W20" s="277"/>
      <c r="X20" s="277"/>
      <c r="Y20" s="278"/>
    </row>
    <row r="21" spans="1:26">
      <c r="A21" s="276"/>
      <c r="B21" s="277"/>
      <c r="C21" s="277"/>
      <c r="D21" s="277"/>
      <c r="E21" s="277"/>
      <c r="F21" s="277"/>
      <c r="G21" s="277"/>
      <c r="H21" s="277"/>
      <c r="I21" s="277"/>
      <c r="J21" s="277"/>
      <c r="K21" s="277"/>
      <c r="L21" s="277"/>
      <c r="M21" s="277"/>
      <c r="N21" s="277"/>
      <c r="O21" s="277"/>
      <c r="P21" s="277"/>
      <c r="Q21" s="277"/>
      <c r="R21" s="277"/>
      <c r="S21" s="277"/>
      <c r="T21" s="277"/>
      <c r="U21" s="277"/>
      <c r="V21" s="277"/>
      <c r="W21" s="277"/>
      <c r="X21" s="277"/>
      <c r="Y21" s="278"/>
    </row>
    <row r="22" spans="1:26">
      <c r="A22" s="276"/>
      <c r="B22" s="277"/>
      <c r="C22" s="277"/>
      <c r="D22" s="277"/>
      <c r="E22" s="277"/>
      <c r="F22" s="277"/>
      <c r="G22" s="277"/>
      <c r="H22" s="277"/>
      <c r="I22" s="277"/>
      <c r="J22" s="277"/>
      <c r="K22" s="277"/>
      <c r="L22" s="277"/>
      <c r="M22" s="277"/>
      <c r="N22" s="277"/>
      <c r="O22" s="277"/>
      <c r="P22" s="277"/>
      <c r="Q22" s="277"/>
      <c r="R22" s="277"/>
      <c r="S22" s="277"/>
      <c r="T22" s="277"/>
      <c r="U22" s="277"/>
      <c r="V22" s="277"/>
      <c r="W22" s="277"/>
      <c r="X22" s="277"/>
      <c r="Y22" s="278"/>
    </row>
    <row r="23" spans="1:26">
      <c r="A23" s="276"/>
      <c r="B23" s="277"/>
      <c r="C23" s="277"/>
      <c r="D23" s="277"/>
      <c r="E23" s="277"/>
      <c r="F23" s="277"/>
      <c r="G23" s="277"/>
      <c r="H23" s="277"/>
      <c r="I23" s="277"/>
      <c r="J23" s="277"/>
      <c r="K23" s="277"/>
      <c r="L23" s="277"/>
      <c r="M23" s="277"/>
      <c r="N23" s="277"/>
      <c r="O23" s="277"/>
      <c r="P23" s="277"/>
      <c r="Q23" s="277"/>
      <c r="R23" s="277"/>
      <c r="S23" s="277"/>
      <c r="T23" s="277"/>
      <c r="U23" s="277"/>
      <c r="V23" s="277"/>
      <c r="W23" s="277"/>
      <c r="X23" s="277"/>
      <c r="Y23" s="278"/>
    </row>
    <row r="24" spans="1:26">
      <c r="A24" s="276"/>
      <c r="B24" s="277"/>
      <c r="C24" s="277"/>
      <c r="D24" s="277"/>
      <c r="E24" s="277"/>
      <c r="F24" s="277"/>
      <c r="G24" s="277"/>
      <c r="H24" s="277"/>
      <c r="I24" s="277"/>
      <c r="J24" s="277"/>
      <c r="K24" s="277"/>
      <c r="L24" s="277"/>
      <c r="M24" s="277"/>
      <c r="N24" s="277"/>
      <c r="O24" s="277"/>
      <c r="P24" s="277"/>
      <c r="Q24" s="277"/>
      <c r="R24" s="277"/>
      <c r="S24" s="277"/>
      <c r="T24" s="277"/>
      <c r="U24" s="277"/>
      <c r="V24" s="277"/>
      <c r="W24" s="277"/>
      <c r="X24" s="277"/>
      <c r="Y24" s="278"/>
    </row>
    <row r="25" spans="1:26">
      <c r="A25" s="276"/>
      <c r="B25" s="277"/>
      <c r="C25" s="277"/>
      <c r="D25" s="277"/>
      <c r="E25" s="277"/>
      <c r="F25" s="277"/>
      <c r="G25" s="277"/>
      <c r="H25" s="277"/>
      <c r="I25" s="277"/>
      <c r="J25" s="277"/>
      <c r="K25" s="277"/>
      <c r="L25" s="277"/>
      <c r="M25" s="277"/>
      <c r="N25" s="277"/>
      <c r="O25" s="277"/>
      <c r="P25" s="277"/>
      <c r="Q25" s="277"/>
      <c r="R25" s="277"/>
      <c r="S25" s="277"/>
      <c r="T25" s="277"/>
      <c r="U25" s="277"/>
      <c r="V25" s="277"/>
      <c r="W25" s="277"/>
      <c r="X25" s="277"/>
      <c r="Y25" s="278"/>
    </row>
    <row r="26" spans="1:26">
      <c r="A26" s="276"/>
      <c r="B26" s="277"/>
      <c r="C26" s="277"/>
      <c r="D26" s="277"/>
      <c r="E26" s="277"/>
      <c r="F26" s="277"/>
      <c r="G26" s="277"/>
      <c r="H26" s="277"/>
      <c r="I26" s="277"/>
      <c r="J26" s="277"/>
      <c r="K26" s="277"/>
      <c r="L26" s="277"/>
      <c r="M26" s="277"/>
      <c r="N26" s="277"/>
      <c r="O26" s="277"/>
      <c r="P26" s="277"/>
      <c r="Q26" s="277"/>
      <c r="R26" s="277"/>
      <c r="S26" s="277"/>
      <c r="T26" s="277"/>
      <c r="U26" s="277"/>
      <c r="V26" s="277"/>
      <c r="W26" s="277"/>
      <c r="X26" s="277"/>
      <c r="Y26" s="278"/>
    </row>
    <row r="27" spans="1:26">
      <c r="A27" s="276"/>
      <c r="B27" s="277"/>
      <c r="C27" s="277"/>
      <c r="D27" s="277"/>
      <c r="E27" s="277"/>
      <c r="F27" s="277"/>
      <c r="G27" s="277"/>
      <c r="H27" s="277"/>
      <c r="I27" s="277"/>
      <c r="J27" s="277"/>
      <c r="K27" s="277"/>
      <c r="L27" s="277"/>
      <c r="M27" s="277"/>
      <c r="N27" s="277"/>
      <c r="O27" s="277"/>
      <c r="P27" s="277"/>
      <c r="Q27" s="277"/>
      <c r="R27" s="277"/>
      <c r="S27" s="277"/>
      <c r="T27" s="277"/>
      <c r="U27" s="277"/>
      <c r="V27" s="277"/>
      <c r="W27" s="277"/>
      <c r="X27" s="277"/>
      <c r="Y27" s="278"/>
    </row>
    <row r="28" spans="1:26">
      <c r="A28" s="276"/>
      <c r="B28" s="277"/>
      <c r="C28" s="277"/>
      <c r="D28" s="277"/>
      <c r="E28" s="277"/>
      <c r="F28" s="277"/>
      <c r="G28" s="277"/>
      <c r="H28" s="277"/>
      <c r="I28" s="277"/>
      <c r="J28" s="277"/>
      <c r="K28" s="277"/>
      <c r="L28" s="277"/>
      <c r="M28" s="277"/>
      <c r="N28" s="277"/>
      <c r="O28" s="277"/>
      <c r="P28" s="277"/>
      <c r="Q28" s="277"/>
      <c r="R28" s="277"/>
      <c r="S28" s="277"/>
      <c r="T28" s="277"/>
      <c r="U28" s="277"/>
      <c r="V28" s="277"/>
      <c r="W28" s="277"/>
      <c r="X28" s="277"/>
      <c r="Y28" s="278"/>
    </row>
    <row r="29" spans="1:26">
      <c r="A29" s="276"/>
      <c r="B29" s="277"/>
      <c r="C29" s="277"/>
      <c r="D29" s="277"/>
      <c r="E29" s="277"/>
      <c r="F29" s="277"/>
      <c r="G29" s="277"/>
      <c r="H29" s="277"/>
      <c r="I29" s="277"/>
      <c r="J29" s="277"/>
      <c r="K29" s="277"/>
      <c r="L29" s="277"/>
      <c r="M29" s="277"/>
      <c r="N29" s="277"/>
      <c r="O29" s="277"/>
      <c r="P29" s="277"/>
      <c r="Q29" s="277"/>
      <c r="R29" s="277"/>
      <c r="S29" s="277"/>
      <c r="T29" s="277"/>
      <c r="U29" s="277"/>
      <c r="V29" s="277"/>
      <c r="W29" s="277"/>
      <c r="X29" s="277"/>
      <c r="Y29" s="278"/>
    </row>
    <row r="30" spans="1:26">
      <c r="A30" s="276"/>
      <c r="B30" s="277"/>
      <c r="C30" s="277"/>
      <c r="D30" s="277"/>
      <c r="E30" s="277"/>
      <c r="F30" s="277"/>
      <c r="G30" s="277"/>
      <c r="H30" s="277"/>
      <c r="I30" s="277"/>
      <c r="J30" s="277"/>
      <c r="K30" s="277"/>
      <c r="L30" s="277"/>
      <c r="M30" s="277"/>
      <c r="N30" s="277"/>
      <c r="O30" s="277"/>
      <c r="P30" s="277"/>
      <c r="Q30" s="277"/>
      <c r="R30" s="277"/>
      <c r="S30" s="277"/>
      <c r="T30" s="277"/>
      <c r="U30" s="277"/>
      <c r="V30" s="277"/>
      <c r="W30" s="277"/>
      <c r="X30" s="277"/>
      <c r="Y30" s="278"/>
    </row>
    <row r="31" spans="1:26">
      <c r="A31" s="276"/>
      <c r="B31" s="277"/>
      <c r="C31" s="277"/>
      <c r="D31" s="277"/>
      <c r="E31" s="277"/>
      <c r="F31" s="277"/>
      <c r="G31" s="277"/>
      <c r="H31" s="277"/>
      <c r="I31" s="277"/>
      <c r="J31" s="277"/>
      <c r="K31" s="277"/>
      <c r="L31" s="277"/>
      <c r="M31" s="277"/>
      <c r="N31" s="277"/>
      <c r="O31" s="277"/>
      <c r="P31" s="277"/>
      <c r="Q31" s="277"/>
      <c r="R31" s="277"/>
      <c r="S31" s="277"/>
      <c r="T31" s="277"/>
      <c r="U31" s="277"/>
      <c r="V31" s="277"/>
      <c r="W31" s="277"/>
      <c r="X31" s="277"/>
      <c r="Y31" s="278"/>
    </row>
    <row r="32" spans="1:26" ht="14" customHeight="1" thickBot="1">
      <c r="A32" s="279"/>
      <c r="B32" s="280"/>
      <c r="C32" s="280"/>
      <c r="D32" s="280"/>
      <c r="E32" s="280"/>
      <c r="F32" s="280"/>
      <c r="G32" s="280"/>
      <c r="H32" s="280"/>
      <c r="I32" s="280"/>
      <c r="J32" s="280"/>
      <c r="K32" s="280"/>
      <c r="L32" s="280"/>
      <c r="M32" s="280"/>
      <c r="N32" s="280"/>
      <c r="O32" s="280"/>
      <c r="P32" s="280"/>
      <c r="Q32" s="280"/>
      <c r="R32" s="280"/>
      <c r="S32" s="280"/>
      <c r="T32" s="280"/>
      <c r="U32" s="280"/>
      <c r="V32" s="280"/>
      <c r="W32" s="280"/>
      <c r="X32" s="280"/>
      <c r="Y32" s="281"/>
    </row>
    <row r="33" spans="1:26" ht="16" thickBot="1">
      <c r="A33" s="138"/>
      <c r="B33" s="138"/>
      <c r="C33" s="138"/>
      <c r="D33" s="138"/>
      <c r="E33" s="138"/>
      <c r="F33" s="138"/>
      <c r="G33" s="138"/>
      <c r="H33" s="138"/>
      <c r="I33" s="138"/>
      <c r="J33" s="138"/>
      <c r="K33" s="138"/>
      <c r="L33" s="138"/>
      <c r="M33" s="138"/>
      <c r="N33" s="138"/>
      <c r="O33" s="138"/>
      <c r="P33" s="138"/>
      <c r="Q33" s="138"/>
      <c r="R33" s="138"/>
      <c r="S33" s="138"/>
      <c r="T33" s="138"/>
      <c r="U33" s="138"/>
      <c r="V33" s="138"/>
      <c r="W33" s="138"/>
      <c r="X33" s="138"/>
      <c r="Y33" s="138"/>
    </row>
    <row r="34" spans="1:26" ht="47" customHeight="1" thickBot="1">
      <c r="A34" s="334" t="s">
        <v>105</v>
      </c>
      <c r="B34" s="335"/>
      <c r="C34" s="335"/>
      <c r="D34" s="335"/>
      <c r="E34" s="335"/>
      <c r="F34" s="335"/>
      <c r="G34" s="335"/>
      <c r="H34" s="335"/>
      <c r="I34" s="335"/>
      <c r="J34" s="335"/>
      <c r="K34" s="335"/>
      <c r="L34" s="335"/>
      <c r="M34" s="335"/>
      <c r="N34" s="335"/>
      <c r="O34" s="335"/>
      <c r="P34" s="335"/>
      <c r="Q34" s="335"/>
      <c r="R34" s="335"/>
      <c r="S34" s="335"/>
      <c r="T34" s="335"/>
      <c r="U34" s="335"/>
      <c r="V34" s="335"/>
      <c r="W34" s="335"/>
      <c r="X34" s="335"/>
      <c r="Y34" s="336"/>
    </row>
    <row r="35" spans="1:26" ht="89" customHeight="1">
      <c r="A35" s="429" t="s">
        <v>235</v>
      </c>
      <c r="B35" s="274"/>
      <c r="C35" s="274"/>
      <c r="D35" s="274"/>
      <c r="E35" s="274"/>
      <c r="F35" s="274"/>
      <c r="G35" s="274"/>
      <c r="H35" s="274"/>
      <c r="I35" s="274"/>
      <c r="J35" s="274"/>
      <c r="K35" s="274"/>
      <c r="L35" s="274"/>
      <c r="M35" s="274"/>
      <c r="N35" s="274"/>
      <c r="O35" s="274"/>
      <c r="P35" s="274"/>
      <c r="Q35" s="274"/>
      <c r="R35" s="274"/>
      <c r="S35" s="274"/>
      <c r="T35" s="274"/>
      <c r="U35" s="274"/>
      <c r="V35" s="274"/>
      <c r="W35" s="274"/>
      <c r="X35" s="274"/>
      <c r="Y35" s="275"/>
      <c r="Z35" s="245"/>
    </row>
    <row r="36" spans="1:26" ht="15" customHeight="1">
      <c r="A36" s="276"/>
      <c r="B36" s="277"/>
      <c r="C36" s="277"/>
      <c r="D36" s="277"/>
      <c r="E36" s="277"/>
      <c r="F36" s="277"/>
      <c r="G36" s="277"/>
      <c r="H36" s="277"/>
      <c r="I36" s="277"/>
      <c r="J36" s="277"/>
      <c r="K36" s="277"/>
      <c r="L36" s="277"/>
      <c r="M36" s="277"/>
      <c r="N36" s="277"/>
      <c r="O36" s="277"/>
      <c r="P36" s="277"/>
      <c r="Q36" s="277"/>
      <c r="R36" s="277"/>
      <c r="S36" s="277"/>
      <c r="T36" s="277"/>
      <c r="U36" s="277"/>
      <c r="V36" s="277"/>
      <c r="W36" s="277"/>
      <c r="X36" s="277"/>
      <c r="Y36" s="278"/>
    </row>
    <row r="37" spans="1:26">
      <c r="A37" s="276"/>
      <c r="B37" s="277"/>
      <c r="C37" s="277"/>
      <c r="D37" s="277"/>
      <c r="E37" s="277"/>
      <c r="F37" s="277"/>
      <c r="G37" s="277"/>
      <c r="H37" s="277"/>
      <c r="I37" s="277"/>
      <c r="J37" s="277"/>
      <c r="K37" s="277"/>
      <c r="L37" s="277"/>
      <c r="M37" s="277"/>
      <c r="N37" s="277"/>
      <c r="O37" s="277"/>
      <c r="P37" s="277"/>
      <c r="Q37" s="277"/>
      <c r="R37" s="277"/>
      <c r="S37" s="277"/>
      <c r="T37" s="277"/>
      <c r="U37" s="277"/>
      <c r="V37" s="277"/>
      <c r="W37" s="277"/>
      <c r="X37" s="277"/>
      <c r="Y37" s="278"/>
    </row>
    <row r="38" spans="1:26">
      <c r="A38" s="276"/>
      <c r="B38" s="277"/>
      <c r="C38" s="277"/>
      <c r="D38" s="277"/>
      <c r="E38" s="277"/>
      <c r="F38" s="277"/>
      <c r="G38" s="277"/>
      <c r="H38" s="277"/>
      <c r="I38" s="277"/>
      <c r="J38" s="277"/>
      <c r="K38" s="277"/>
      <c r="L38" s="277"/>
      <c r="M38" s="277"/>
      <c r="N38" s="277"/>
      <c r="O38" s="277"/>
      <c r="P38" s="277"/>
      <c r="Q38" s="277"/>
      <c r="R38" s="277"/>
      <c r="S38" s="277"/>
      <c r="T38" s="277"/>
      <c r="U38" s="277"/>
      <c r="V38" s="277"/>
      <c r="W38" s="277"/>
      <c r="X38" s="277"/>
      <c r="Y38" s="278"/>
    </row>
    <row r="39" spans="1:26">
      <c r="A39" s="276"/>
      <c r="B39" s="277"/>
      <c r="C39" s="277"/>
      <c r="D39" s="277"/>
      <c r="E39" s="277"/>
      <c r="F39" s="277"/>
      <c r="G39" s="277"/>
      <c r="H39" s="277"/>
      <c r="I39" s="277"/>
      <c r="J39" s="277"/>
      <c r="K39" s="277"/>
      <c r="L39" s="277"/>
      <c r="M39" s="277"/>
      <c r="N39" s="277"/>
      <c r="O39" s="277"/>
      <c r="P39" s="277"/>
      <c r="Q39" s="277"/>
      <c r="R39" s="277"/>
      <c r="S39" s="277"/>
      <c r="T39" s="277"/>
      <c r="U39" s="277"/>
      <c r="V39" s="277"/>
      <c r="W39" s="277"/>
      <c r="X39" s="277"/>
      <c r="Y39" s="278"/>
    </row>
    <row r="40" spans="1:26">
      <c r="A40" s="276"/>
      <c r="B40" s="277"/>
      <c r="C40" s="277"/>
      <c r="D40" s="277"/>
      <c r="E40" s="277"/>
      <c r="F40" s="277"/>
      <c r="G40" s="277"/>
      <c r="H40" s="277"/>
      <c r="I40" s="277"/>
      <c r="J40" s="277"/>
      <c r="K40" s="277"/>
      <c r="L40" s="277"/>
      <c r="M40" s="277"/>
      <c r="N40" s="277"/>
      <c r="O40" s="277"/>
      <c r="P40" s="277"/>
      <c r="Q40" s="277"/>
      <c r="R40" s="277"/>
      <c r="S40" s="277"/>
      <c r="T40" s="277"/>
      <c r="U40" s="277"/>
      <c r="V40" s="277"/>
      <c r="W40" s="277"/>
      <c r="X40" s="277"/>
      <c r="Y40" s="278"/>
    </row>
    <row r="41" spans="1:26">
      <c r="A41" s="276"/>
      <c r="B41" s="277"/>
      <c r="C41" s="277"/>
      <c r="D41" s="277"/>
      <c r="E41" s="277"/>
      <c r="F41" s="277"/>
      <c r="G41" s="277"/>
      <c r="H41" s="277"/>
      <c r="I41" s="277"/>
      <c r="J41" s="277"/>
      <c r="K41" s="277"/>
      <c r="L41" s="277"/>
      <c r="M41" s="277"/>
      <c r="N41" s="277"/>
      <c r="O41" s="277"/>
      <c r="P41" s="277"/>
      <c r="Q41" s="277"/>
      <c r="R41" s="277"/>
      <c r="S41" s="277"/>
      <c r="T41" s="277"/>
      <c r="U41" s="277"/>
      <c r="V41" s="277"/>
      <c r="W41" s="277"/>
      <c r="X41" s="277"/>
      <c r="Y41" s="278"/>
    </row>
    <row r="42" spans="1:26">
      <c r="A42" s="276"/>
      <c r="B42" s="277"/>
      <c r="C42" s="277"/>
      <c r="D42" s="277"/>
      <c r="E42" s="277"/>
      <c r="F42" s="277"/>
      <c r="G42" s="277"/>
      <c r="H42" s="277"/>
      <c r="I42" s="277"/>
      <c r="J42" s="277"/>
      <c r="K42" s="277"/>
      <c r="L42" s="277"/>
      <c r="M42" s="277"/>
      <c r="N42" s="277"/>
      <c r="O42" s="277"/>
      <c r="P42" s="277"/>
      <c r="Q42" s="277"/>
      <c r="R42" s="277"/>
      <c r="S42" s="277"/>
      <c r="T42" s="277"/>
      <c r="U42" s="277"/>
      <c r="V42" s="277"/>
      <c r="W42" s="277"/>
      <c r="X42" s="277"/>
      <c r="Y42" s="278"/>
    </row>
    <row r="43" spans="1:26">
      <c r="A43" s="276"/>
      <c r="B43" s="277"/>
      <c r="C43" s="277"/>
      <c r="D43" s="277"/>
      <c r="E43" s="277"/>
      <c r="F43" s="277"/>
      <c r="G43" s="277"/>
      <c r="H43" s="277"/>
      <c r="I43" s="277"/>
      <c r="J43" s="277"/>
      <c r="K43" s="277"/>
      <c r="L43" s="277"/>
      <c r="M43" s="277"/>
      <c r="N43" s="277"/>
      <c r="O43" s="277"/>
      <c r="P43" s="277"/>
      <c r="Q43" s="277"/>
      <c r="R43" s="277"/>
      <c r="S43" s="277"/>
      <c r="T43" s="277"/>
      <c r="U43" s="277"/>
      <c r="V43" s="277"/>
      <c r="W43" s="277"/>
      <c r="X43" s="277"/>
      <c r="Y43" s="278"/>
    </row>
    <row r="44" spans="1:26">
      <c r="A44" s="276"/>
      <c r="B44" s="277"/>
      <c r="C44" s="277"/>
      <c r="D44" s="277"/>
      <c r="E44" s="277"/>
      <c r="F44" s="277"/>
      <c r="G44" s="277"/>
      <c r="H44" s="277"/>
      <c r="I44" s="277"/>
      <c r="J44" s="277"/>
      <c r="K44" s="277"/>
      <c r="L44" s="277"/>
      <c r="M44" s="277"/>
      <c r="N44" s="277"/>
      <c r="O44" s="277"/>
      <c r="P44" s="277"/>
      <c r="Q44" s="277"/>
      <c r="R44" s="277"/>
      <c r="S44" s="277"/>
      <c r="T44" s="277"/>
      <c r="U44" s="277"/>
      <c r="V44" s="277"/>
      <c r="W44" s="277"/>
      <c r="X44" s="277"/>
      <c r="Y44" s="278"/>
    </row>
    <row r="45" spans="1:26">
      <c r="A45" s="276"/>
      <c r="B45" s="277"/>
      <c r="C45" s="277"/>
      <c r="D45" s="277"/>
      <c r="E45" s="277"/>
      <c r="F45" s="277"/>
      <c r="G45" s="277"/>
      <c r="H45" s="277"/>
      <c r="I45" s="277"/>
      <c r="J45" s="277"/>
      <c r="K45" s="277"/>
      <c r="L45" s="277"/>
      <c r="M45" s="277"/>
      <c r="N45" s="277"/>
      <c r="O45" s="277"/>
      <c r="P45" s="277"/>
      <c r="Q45" s="277"/>
      <c r="R45" s="277"/>
      <c r="S45" s="277"/>
      <c r="T45" s="277"/>
      <c r="U45" s="277"/>
      <c r="V45" s="277"/>
      <c r="W45" s="277"/>
      <c r="X45" s="277"/>
      <c r="Y45" s="278"/>
    </row>
    <row r="46" spans="1:26">
      <c r="A46" s="276"/>
      <c r="B46" s="277"/>
      <c r="C46" s="277"/>
      <c r="D46" s="277"/>
      <c r="E46" s="277"/>
      <c r="F46" s="277"/>
      <c r="G46" s="277"/>
      <c r="H46" s="277"/>
      <c r="I46" s="277"/>
      <c r="J46" s="277"/>
      <c r="K46" s="277"/>
      <c r="L46" s="277"/>
      <c r="M46" s="277"/>
      <c r="N46" s="277"/>
      <c r="O46" s="277"/>
      <c r="P46" s="277"/>
      <c r="Q46" s="277"/>
      <c r="R46" s="277"/>
      <c r="S46" s="277"/>
      <c r="T46" s="277"/>
      <c r="U46" s="277"/>
      <c r="V46" s="277"/>
      <c r="W46" s="277"/>
      <c r="X46" s="277"/>
      <c r="Y46" s="278"/>
    </row>
    <row r="47" spans="1:26">
      <c r="A47" s="276"/>
      <c r="B47" s="277"/>
      <c r="C47" s="277"/>
      <c r="D47" s="277"/>
      <c r="E47" s="277"/>
      <c r="F47" s="277"/>
      <c r="G47" s="277"/>
      <c r="H47" s="277"/>
      <c r="I47" s="277"/>
      <c r="J47" s="277"/>
      <c r="K47" s="277"/>
      <c r="L47" s="277"/>
      <c r="M47" s="277"/>
      <c r="N47" s="277"/>
      <c r="O47" s="277"/>
      <c r="P47" s="277"/>
      <c r="Q47" s="277"/>
      <c r="R47" s="277"/>
      <c r="S47" s="277"/>
      <c r="T47" s="277"/>
      <c r="U47" s="277"/>
      <c r="V47" s="277"/>
      <c r="W47" s="277"/>
      <c r="X47" s="277"/>
      <c r="Y47" s="278"/>
    </row>
    <row r="48" spans="1:26" ht="16" thickBot="1">
      <c r="A48" s="279"/>
      <c r="B48" s="280"/>
      <c r="C48" s="280"/>
      <c r="D48" s="280"/>
      <c r="E48" s="280"/>
      <c r="F48" s="280"/>
      <c r="G48" s="280"/>
      <c r="H48" s="280"/>
      <c r="I48" s="280"/>
      <c r="J48" s="280"/>
      <c r="K48" s="280"/>
      <c r="L48" s="280"/>
      <c r="M48" s="280"/>
      <c r="N48" s="280"/>
      <c r="O48" s="280"/>
      <c r="P48" s="280"/>
      <c r="Q48" s="280"/>
      <c r="R48" s="280"/>
      <c r="S48" s="280"/>
      <c r="T48" s="280"/>
      <c r="U48" s="280"/>
      <c r="V48" s="280"/>
      <c r="W48" s="280"/>
      <c r="X48" s="280"/>
      <c r="Y48" s="281"/>
    </row>
    <row r="49" spans="1:25" ht="16" thickBot="1">
      <c r="A49" s="138"/>
      <c r="B49" s="138"/>
      <c r="C49" s="138"/>
      <c r="D49" s="138"/>
      <c r="E49" s="138"/>
      <c r="F49" s="138"/>
      <c r="G49" s="138"/>
      <c r="H49" s="138"/>
      <c r="I49" s="138"/>
      <c r="J49" s="138"/>
      <c r="K49" s="138"/>
      <c r="L49" s="138"/>
      <c r="M49" s="138"/>
      <c r="N49" s="138"/>
      <c r="O49" s="138"/>
      <c r="P49" s="138"/>
      <c r="Q49" s="138"/>
      <c r="R49" s="138"/>
      <c r="S49" s="138"/>
      <c r="T49" s="138"/>
      <c r="U49" s="138"/>
      <c r="V49" s="138"/>
      <c r="W49" s="138"/>
      <c r="X49" s="138"/>
      <c r="Y49" s="138"/>
    </row>
    <row r="50" spans="1:25" ht="22.5" customHeight="1" thickBot="1">
      <c r="A50" s="337" t="s">
        <v>106</v>
      </c>
      <c r="B50" s="338"/>
      <c r="C50" s="338"/>
      <c r="D50" s="338"/>
      <c r="E50" s="338"/>
      <c r="F50" s="338"/>
      <c r="G50" s="338"/>
      <c r="H50" s="338"/>
      <c r="I50" s="338"/>
      <c r="J50" s="338"/>
      <c r="K50" s="338"/>
      <c r="L50" s="338"/>
      <c r="M50" s="338"/>
      <c r="N50" s="338"/>
      <c r="O50" s="338"/>
      <c r="P50" s="338"/>
      <c r="Q50" s="338"/>
      <c r="R50" s="338"/>
      <c r="S50" s="338"/>
      <c r="T50" s="338"/>
      <c r="U50" s="338"/>
      <c r="V50" s="338"/>
      <c r="W50" s="338"/>
      <c r="X50" s="338"/>
      <c r="Y50" s="339"/>
    </row>
    <row r="51" spans="1:25">
      <c r="A51" s="318" t="s">
        <v>234</v>
      </c>
      <c r="B51" s="283"/>
      <c r="C51" s="283"/>
      <c r="D51" s="283"/>
      <c r="E51" s="283"/>
      <c r="F51" s="283"/>
      <c r="G51" s="283"/>
      <c r="H51" s="283"/>
      <c r="I51" s="283"/>
      <c r="J51" s="283"/>
      <c r="K51" s="283"/>
      <c r="L51" s="283"/>
      <c r="M51" s="283"/>
      <c r="N51" s="283"/>
      <c r="O51" s="283"/>
      <c r="P51" s="283"/>
      <c r="Q51" s="283"/>
      <c r="R51" s="283"/>
      <c r="S51" s="283"/>
      <c r="T51" s="283"/>
      <c r="U51" s="283"/>
      <c r="V51" s="283"/>
      <c r="W51" s="283"/>
      <c r="X51" s="283"/>
      <c r="Y51" s="284"/>
    </row>
    <row r="52" spans="1:25">
      <c r="A52" s="285"/>
      <c r="B52" s="286"/>
      <c r="C52" s="286"/>
      <c r="D52" s="286"/>
      <c r="E52" s="286"/>
      <c r="F52" s="286"/>
      <c r="G52" s="286"/>
      <c r="H52" s="286"/>
      <c r="I52" s="286"/>
      <c r="J52" s="286"/>
      <c r="K52" s="286"/>
      <c r="L52" s="286"/>
      <c r="M52" s="286"/>
      <c r="N52" s="286"/>
      <c r="O52" s="286"/>
      <c r="P52" s="286"/>
      <c r="Q52" s="286"/>
      <c r="R52" s="286"/>
      <c r="S52" s="286"/>
      <c r="T52" s="286"/>
      <c r="U52" s="286"/>
      <c r="V52" s="286"/>
      <c r="W52" s="286"/>
      <c r="X52" s="286"/>
      <c r="Y52" s="287"/>
    </row>
    <row r="53" spans="1:25">
      <c r="A53" s="285"/>
      <c r="B53" s="286"/>
      <c r="C53" s="286"/>
      <c r="D53" s="286"/>
      <c r="E53" s="286"/>
      <c r="F53" s="286"/>
      <c r="G53" s="286"/>
      <c r="H53" s="286"/>
      <c r="I53" s="286"/>
      <c r="J53" s="286"/>
      <c r="K53" s="286"/>
      <c r="L53" s="286"/>
      <c r="M53" s="286"/>
      <c r="N53" s="286"/>
      <c r="O53" s="286"/>
      <c r="P53" s="286"/>
      <c r="Q53" s="286"/>
      <c r="R53" s="286"/>
      <c r="S53" s="286"/>
      <c r="T53" s="286"/>
      <c r="U53" s="286"/>
      <c r="V53" s="286"/>
      <c r="W53" s="286"/>
      <c r="X53" s="286"/>
      <c r="Y53" s="287"/>
    </row>
    <row r="54" spans="1:25">
      <c r="A54" s="285"/>
      <c r="B54" s="286"/>
      <c r="C54" s="286"/>
      <c r="D54" s="286"/>
      <c r="E54" s="286"/>
      <c r="F54" s="286"/>
      <c r="G54" s="286"/>
      <c r="H54" s="286"/>
      <c r="I54" s="286"/>
      <c r="J54" s="286"/>
      <c r="K54" s="286"/>
      <c r="L54" s="286"/>
      <c r="M54" s="286"/>
      <c r="N54" s="286"/>
      <c r="O54" s="286"/>
      <c r="P54" s="286"/>
      <c r="Q54" s="286"/>
      <c r="R54" s="286"/>
      <c r="S54" s="286"/>
      <c r="T54" s="286"/>
      <c r="U54" s="286"/>
      <c r="V54" s="286"/>
      <c r="W54" s="286"/>
      <c r="X54" s="286"/>
      <c r="Y54" s="287"/>
    </row>
    <row r="55" spans="1:25">
      <c r="A55" s="285"/>
      <c r="B55" s="286"/>
      <c r="C55" s="286"/>
      <c r="D55" s="286"/>
      <c r="E55" s="286"/>
      <c r="F55" s="286"/>
      <c r="G55" s="286"/>
      <c r="H55" s="286"/>
      <c r="I55" s="286"/>
      <c r="J55" s="286"/>
      <c r="K55" s="286"/>
      <c r="L55" s="286"/>
      <c r="M55" s="286"/>
      <c r="N55" s="286"/>
      <c r="O55" s="286"/>
      <c r="P55" s="286"/>
      <c r="Q55" s="286"/>
      <c r="R55" s="286"/>
      <c r="S55" s="286"/>
      <c r="T55" s="286"/>
      <c r="U55" s="286"/>
      <c r="V55" s="286"/>
      <c r="W55" s="286"/>
      <c r="X55" s="286"/>
      <c r="Y55" s="287"/>
    </row>
    <row r="56" spans="1:25">
      <c r="A56" s="285"/>
      <c r="B56" s="286"/>
      <c r="C56" s="286"/>
      <c r="D56" s="286"/>
      <c r="E56" s="286"/>
      <c r="F56" s="286"/>
      <c r="G56" s="286"/>
      <c r="H56" s="286"/>
      <c r="I56" s="286"/>
      <c r="J56" s="286"/>
      <c r="K56" s="286"/>
      <c r="L56" s="286"/>
      <c r="M56" s="286"/>
      <c r="N56" s="286"/>
      <c r="O56" s="286"/>
      <c r="P56" s="286"/>
      <c r="Q56" s="286"/>
      <c r="R56" s="286"/>
      <c r="S56" s="286"/>
      <c r="T56" s="286"/>
      <c r="U56" s="286"/>
      <c r="V56" s="286"/>
      <c r="W56" s="286"/>
      <c r="X56" s="286"/>
      <c r="Y56" s="287"/>
    </row>
    <row r="57" spans="1:25">
      <c r="A57" s="285"/>
      <c r="B57" s="286"/>
      <c r="C57" s="286"/>
      <c r="D57" s="286"/>
      <c r="E57" s="286"/>
      <c r="F57" s="286"/>
      <c r="G57" s="286"/>
      <c r="H57" s="286"/>
      <c r="I57" s="286"/>
      <c r="J57" s="286"/>
      <c r="K57" s="286"/>
      <c r="L57" s="286"/>
      <c r="M57" s="286"/>
      <c r="N57" s="286"/>
      <c r="O57" s="286"/>
      <c r="P57" s="286"/>
      <c r="Q57" s="286"/>
      <c r="R57" s="286"/>
      <c r="S57" s="286"/>
      <c r="T57" s="286"/>
      <c r="U57" s="286"/>
      <c r="V57" s="286"/>
      <c r="W57" s="286"/>
      <c r="X57" s="286"/>
      <c r="Y57" s="287"/>
    </row>
    <row r="58" spans="1:25">
      <c r="A58" s="285"/>
      <c r="B58" s="286"/>
      <c r="C58" s="286"/>
      <c r="D58" s="286"/>
      <c r="E58" s="286"/>
      <c r="F58" s="286"/>
      <c r="G58" s="286"/>
      <c r="H58" s="286"/>
      <c r="I58" s="286"/>
      <c r="J58" s="286"/>
      <c r="K58" s="286"/>
      <c r="L58" s="286"/>
      <c r="M58" s="286"/>
      <c r="N58" s="286"/>
      <c r="O58" s="286"/>
      <c r="P58" s="286"/>
      <c r="Q58" s="286"/>
      <c r="R58" s="286"/>
      <c r="S58" s="286"/>
      <c r="T58" s="286"/>
      <c r="U58" s="286"/>
      <c r="V58" s="286"/>
      <c r="W58" s="286"/>
      <c r="X58" s="286"/>
      <c r="Y58" s="287"/>
    </row>
    <row r="59" spans="1:25">
      <c r="A59" s="285"/>
      <c r="B59" s="286"/>
      <c r="C59" s="286"/>
      <c r="D59" s="286"/>
      <c r="E59" s="286"/>
      <c r="F59" s="286"/>
      <c r="G59" s="286"/>
      <c r="H59" s="286"/>
      <c r="I59" s="286"/>
      <c r="J59" s="286"/>
      <c r="K59" s="286"/>
      <c r="L59" s="286"/>
      <c r="M59" s="286"/>
      <c r="N59" s="286"/>
      <c r="O59" s="286"/>
      <c r="P59" s="286"/>
      <c r="Q59" s="286"/>
      <c r="R59" s="286"/>
      <c r="S59" s="286"/>
      <c r="T59" s="286"/>
      <c r="U59" s="286"/>
      <c r="V59" s="286"/>
      <c r="W59" s="286"/>
      <c r="X59" s="286"/>
      <c r="Y59" s="287"/>
    </row>
    <row r="60" spans="1:25">
      <c r="A60" s="285"/>
      <c r="B60" s="286"/>
      <c r="C60" s="286"/>
      <c r="D60" s="286"/>
      <c r="E60" s="286"/>
      <c r="F60" s="286"/>
      <c r="G60" s="286"/>
      <c r="H60" s="286"/>
      <c r="I60" s="286"/>
      <c r="J60" s="286"/>
      <c r="K60" s="286"/>
      <c r="L60" s="286"/>
      <c r="M60" s="286"/>
      <c r="N60" s="286"/>
      <c r="O60" s="286"/>
      <c r="P60" s="286"/>
      <c r="Q60" s="286"/>
      <c r="R60" s="286"/>
      <c r="S60" s="286"/>
      <c r="T60" s="286"/>
      <c r="U60" s="286"/>
      <c r="V60" s="286"/>
      <c r="W60" s="286"/>
      <c r="X60" s="286"/>
      <c r="Y60" s="287"/>
    </row>
    <row r="61" spans="1:25">
      <c r="A61" s="285"/>
      <c r="B61" s="286"/>
      <c r="C61" s="286"/>
      <c r="D61" s="286"/>
      <c r="E61" s="286"/>
      <c r="F61" s="286"/>
      <c r="G61" s="286"/>
      <c r="H61" s="286"/>
      <c r="I61" s="286"/>
      <c r="J61" s="286"/>
      <c r="K61" s="286"/>
      <c r="L61" s="286"/>
      <c r="M61" s="286"/>
      <c r="N61" s="286"/>
      <c r="O61" s="286"/>
      <c r="P61" s="286"/>
      <c r="Q61" s="286"/>
      <c r="R61" s="286"/>
      <c r="S61" s="286"/>
      <c r="T61" s="286"/>
      <c r="U61" s="286"/>
      <c r="V61" s="286"/>
      <c r="W61" s="286"/>
      <c r="X61" s="286"/>
      <c r="Y61" s="287"/>
    </row>
    <row r="62" spans="1:25">
      <c r="A62" s="285"/>
      <c r="B62" s="286"/>
      <c r="C62" s="286"/>
      <c r="D62" s="286"/>
      <c r="E62" s="286"/>
      <c r="F62" s="286"/>
      <c r="G62" s="286"/>
      <c r="H62" s="286"/>
      <c r="I62" s="286"/>
      <c r="J62" s="286"/>
      <c r="K62" s="286"/>
      <c r="L62" s="286"/>
      <c r="M62" s="286"/>
      <c r="N62" s="286"/>
      <c r="O62" s="286"/>
      <c r="P62" s="286"/>
      <c r="Q62" s="286"/>
      <c r="R62" s="286"/>
      <c r="S62" s="286"/>
      <c r="T62" s="286"/>
      <c r="U62" s="286"/>
      <c r="V62" s="286"/>
      <c r="W62" s="286"/>
      <c r="X62" s="286"/>
      <c r="Y62" s="287"/>
    </row>
    <row r="63" spans="1:25">
      <c r="A63" s="285"/>
      <c r="B63" s="286"/>
      <c r="C63" s="286"/>
      <c r="D63" s="286"/>
      <c r="E63" s="286"/>
      <c r="F63" s="286"/>
      <c r="G63" s="286"/>
      <c r="H63" s="286"/>
      <c r="I63" s="286"/>
      <c r="J63" s="286"/>
      <c r="K63" s="286"/>
      <c r="L63" s="286"/>
      <c r="M63" s="286"/>
      <c r="N63" s="286"/>
      <c r="O63" s="286"/>
      <c r="P63" s="286"/>
      <c r="Q63" s="286"/>
      <c r="R63" s="286"/>
      <c r="S63" s="286"/>
      <c r="T63" s="286"/>
      <c r="U63" s="286"/>
      <c r="V63" s="286"/>
      <c r="W63" s="286"/>
      <c r="X63" s="286"/>
      <c r="Y63" s="287"/>
    </row>
    <row r="64" spans="1:25" ht="16" thickBot="1">
      <c r="A64" s="288"/>
      <c r="B64" s="289"/>
      <c r="C64" s="289"/>
      <c r="D64" s="289"/>
      <c r="E64" s="289"/>
      <c r="F64" s="289"/>
      <c r="G64" s="289"/>
      <c r="H64" s="289"/>
      <c r="I64" s="289"/>
      <c r="J64" s="289"/>
      <c r="K64" s="289"/>
      <c r="L64" s="289"/>
      <c r="M64" s="289"/>
      <c r="N64" s="289"/>
      <c r="O64" s="289"/>
      <c r="P64" s="289"/>
      <c r="Q64" s="289"/>
      <c r="R64" s="289"/>
      <c r="S64" s="289"/>
      <c r="T64" s="289"/>
      <c r="U64" s="289"/>
      <c r="V64" s="289"/>
      <c r="W64" s="289"/>
      <c r="X64" s="289"/>
      <c r="Y64" s="290"/>
    </row>
    <row r="65" spans="1:26" ht="16" thickBot="1">
      <c r="A65" s="243" t="s">
        <v>195</v>
      </c>
      <c r="B65" s="138"/>
      <c r="C65" s="138"/>
      <c r="D65" s="138"/>
      <c r="E65" s="138"/>
      <c r="F65" s="138"/>
      <c r="G65" s="138"/>
      <c r="H65" s="138"/>
      <c r="I65" s="138"/>
      <c r="J65" s="138"/>
      <c r="K65" s="138"/>
      <c r="L65" s="138"/>
      <c r="M65" s="138"/>
      <c r="N65" s="138"/>
      <c r="O65" s="138"/>
      <c r="P65" s="138"/>
      <c r="Q65" s="138"/>
      <c r="R65" s="138"/>
      <c r="S65" s="138"/>
      <c r="T65" s="138"/>
      <c r="U65" s="138"/>
      <c r="V65" s="138"/>
      <c r="W65" s="138"/>
      <c r="X65" s="138"/>
      <c r="Y65" s="138"/>
    </row>
    <row r="66" spans="1:26" ht="48.5" customHeight="1" thickBot="1">
      <c r="A66" s="291" t="s">
        <v>221</v>
      </c>
      <c r="B66" s="292"/>
      <c r="C66" s="292"/>
      <c r="D66" s="292"/>
      <c r="E66" s="292"/>
      <c r="F66" s="292"/>
      <c r="G66" s="292"/>
      <c r="H66" s="292"/>
      <c r="I66" s="292"/>
      <c r="J66" s="292"/>
      <c r="K66" s="292"/>
      <c r="L66" s="292"/>
      <c r="M66" s="292"/>
      <c r="N66" s="292"/>
      <c r="O66" s="292"/>
      <c r="P66" s="292"/>
      <c r="Q66" s="292"/>
      <c r="R66" s="292"/>
      <c r="S66" s="292"/>
      <c r="T66" s="292"/>
      <c r="U66" s="292"/>
      <c r="V66" s="292"/>
      <c r="W66" s="292"/>
      <c r="X66" s="292"/>
      <c r="Y66" s="293"/>
    </row>
    <row r="67" spans="1:26">
      <c r="A67" s="420" t="s">
        <v>230</v>
      </c>
      <c r="B67" s="421"/>
      <c r="C67" s="421"/>
      <c r="D67" s="421"/>
      <c r="E67" s="421"/>
      <c r="F67" s="421"/>
      <c r="G67" s="421"/>
      <c r="H67" s="421"/>
      <c r="I67" s="421"/>
      <c r="J67" s="421"/>
      <c r="K67" s="421"/>
      <c r="L67" s="421"/>
      <c r="M67" s="421"/>
      <c r="N67" s="421"/>
      <c r="O67" s="421"/>
      <c r="P67" s="421"/>
      <c r="Q67" s="421"/>
      <c r="R67" s="421"/>
      <c r="S67" s="421"/>
      <c r="T67" s="421"/>
      <c r="U67" s="421"/>
      <c r="V67" s="421"/>
      <c r="W67" s="421"/>
      <c r="X67" s="421"/>
      <c r="Y67" s="422"/>
    </row>
    <row r="68" spans="1:26">
      <c r="A68" s="423"/>
      <c r="B68" s="424"/>
      <c r="C68" s="424"/>
      <c r="D68" s="424"/>
      <c r="E68" s="424"/>
      <c r="F68" s="424"/>
      <c r="G68" s="424"/>
      <c r="H68" s="424"/>
      <c r="I68" s="424"/>
      <c r="J68" s="424"/>
      <c r="K68" s="424"/>
      <c r="L68" s="424"/>
      <c r="M68" s="424"/>
      <c r="N68" s="424"/>
      <c r="O68" s="424"/>
      <c r="P68" s="424"/>
      <c r="Q68" s="424"/>
      <c r="R68" s="424"/>
      <c r="S68" s="424"/>
      <c r="T68" s="424"/>
      <c r="U68" s="424"/>
      <c r="V68" s="424"/>
      <c r="W68" s="424"/>
      <c r="X68" s="424"/>
      <c r="Y68" s="425"/>
    </row>
    <row r="69" spans="1:26">
      <c r="A69" s="423"/>
      <c r="B69" s="424"/>
      <c r="C69" s="424"/>
      <c r="D69" s="424"/>
      <c r="E69" s="424"/>
      <c r="F69" s="424"/>
      <c r="G69" s="424"/>
      <c r="H69" s="424"/>
      <c r="I69" s="424"/>
      <c r="J69" s="424"/>
      <c r="K69" s="424"/>
      <c r="L69" s="424"/>
      <c r="M69" s="424"/>
      <c r="N69" s="424"/>
      <c r="O69" s="424"/>
      <c r="P69" s="424"/>
      <c r="Q69" s="424"/>
      <c r="R69" s="424"/>
      <c r="S69" s="424"/>
      <c r="T69" s="424"/>
      <c r="U69" s="424"/>
      <c r="V69" s="424"/>
      <c r="W69" s="424"/>
      <c r="X69" s="424"/>
      <c r="Y69" s="425"/>
      <c r="Z69" s="242" t="s">
        <v>195</v>
      </c>
    </row>
    <row r="70" spans="1:26">
      <c r="A70" s="423"/>
      <c r="B70" s="424"/>
      <c r="C70" s="424"/>
      <c r="D70" s="424"/>
      <c r="E70" s="424"/>
      <c r="F70" s="424"/>
      <c r="G70" s="424"/>
      <c r="H70" s="424"/>
      <c r="I70" s="424"/>
      <c r="J70" s="424"/>
      <c r="K70" s="424"/>
      <c r="L70" s="424"/>
      <c r="M70" s="424"/>
      <c r="N70" s="424"/>
      <c r="O70" s="424"/>
      <c r="P70" s="424"/>
      <c r="Q70" s="424"/>
      <c r="R70" s="424"/>
      <c r="S70" s="424"/>
      <c r="T70" s="424"/>
      <c r="U70" s="424"/>
      <c r="V70" s="424"/>
      <c r="W70" s="424"/>
      <c r="X70" s="424"/>
      <c r="Y70" s="425"/>
    </row>
    <row r="71" spans="1:26">
      <c r="A71" s="423"/>
      <c r="B71" s="424"/>
      <c r="C71" s="424"/>
      <c r="D71" s="424"/>
      <c r="E71" s="424"/>
      <c r="F71" s="424"/>
      <c r="G71" s="424"/>
      <c r="H71" s="424"/>
      <c r="I71" s="424"/>
      <c r="J71" s="424"/>
      <c r="K71" s="424"/>
      <c r="L71" s="424"/>
      <c r="M71" s="424"/>
      <c r="N71" s="424"/>
      <c r="O71" s="424"/>
      <c r="P71" s="424"/>
      <c r="Q71" s="424"/>
      <c r="R71" s="424"/>
      <c r="S71" s="424"/>
      <c r="T71" s="424"/>
      <c r="U71" s="424"/>
      <c r="V71" s="424"/>
      <c r="W71" s="424"/>
      <c r="X71" s="424"/>
      <c r="Y71" s="425"/>
    </row>
    <row r="72" spans="1:26">
      <c r="A72" s="423"/>
      <c r="B72" s="424"/>
      <c r="C72" s="424"/>
      <c r="D72" s="424"/>
      <c r="E72" s="424"/>
      <c r="F72" s="424"/>
      <c r="G72" s="424"/>
      <c r="H72" s="424"/>
      <c r="I72" s="424"/>
      <c r="J72" s="424"/>
      <c r="K72" s="424"/>
      <c r="L72" s="424"/>
      <c r="M72" s="424"/>
      <c r="N72" s="424"/>
      <c r="O72" s="424"/>
      <c r="P72" s="424"/>
      <c r="Q72" s="424"/>
      <c r="R72" s="424"/>
      <c r="S72" s="424"/>
      <c r="T72" s="424"/>
      <c r="U72" s="424"/>
      <c r="V72" s="424"/>
      <c r="W72" s="424"/>
      <c r="X72" s="424"/>
      <c r="Y72" s="425"/>
    </row>
    <row r="73" spans="1:26">
      <c r="A73" s="423"/>
      <c r="B73" s="424"/>
      <c r="C73" s="424"/>
      <c r="D73" s="424"/>
      <c r="E73" s="424"/>
      <c r="F73" s="424"/>
      <c r="G73" s="424"/>
      <c r="H73" s="424"/>
      <c r="I73" s="424"/>
      <c r="J73" s="424"/>
      <c r="K73" s="424"/>
      <c r="L73" s="424"/>
      <c r="M73" s="424"/>
      <c r="N73" s="424"/>
      <c r="O73" s="424"/>
      <c r="P73" s="424"/>
      <c r="Q73" s="424"/>
      <c r="R73" s="424"/>
      <c r="S73" s="424"/>
      <c r="T73" s="424"/>
      <c r="U73" s="424"/>
      <c r="V73" s="424"/>
      <c r="W73" s="424"/>
      <c r="X73" s="424"/>
      <c r="Y73" s="425"/>
    </row>
    <row r="74" spans="1:26">
      <c r="A74" s="423"/>
      <c r="B74" s="424"/>
      <c r="C74" s="424"/>
      <c r="D74" s="424"/>
      <c r="E74" s="424"/>
      <c r="F74" s="424"/>
      <c r="G74" s="424"/>
      <c r="H74" s="424"/>
      <c r="I74" s="424"/>
      <c r="J74" s="424"/>
      <c r="K74" s="424"/>
      <c r="L74" s="424"/>
      <c r="M74" s="424"/>
      <c r="N74" s="424"/>
      <c r="O74" s="424"/>
      <c r="P74" s="424"/>
      <c r="Q74" s="424"/>
      <c r="R74" s="424"/>
      <c r="S74" s="424"/>
      <c r="T74" s="424"/>
      <c r="U74" s="424"/>
      <c r="V74" s="424"/>
      <c r="W74" s="424"/>
      <c r="X74" s="424"/>
      <c r="Y74" s="425"/>
    </row>
    <row r="75" spans="1:26">
      <c r="A75" s="423"/>
      <c r="B75" s="424"/>
      <c r="C75" s="424"/>
      <c r="D75" s="424"/>
      <c r="E75" s="424"/>
      <c r="F75" s="424"/>
      <c r="G75" s="424"/>
      <c r="H75" s="424"/>
      <c r="I75" s="424"/>
      <c r="J75" s="424"/>
      <c r="K75" s="424"/>
      <c r="L75" s="424"/>
      <c r="M75" s="424"/>
      <c r="N75" s="424"/>
      <c r="O75" s="424"/>
      <c r="P75" s="424"/>
      <c r="Q75" s="424"/>
      <c r="R75" s="424"/>
      <c r="S75" s="424"/>
      <c r="T75" s="424"/>
      <c r="U75" s="424"/>
      <c r="V75" s="424"/>
      <c r="W75" s="424"/>
      <c r="X75" s="424"/>
      <c r="Y75" s="425"/>
    </row>
    <row r="76" spans="1:26">
      <c r="A76" s="423"/>
      <c r="B76" s="424"/>
      <c r="C76" s="424"/>
      <c r="D76" s="424"/>
      <c r="E76" s="424"/>
      <c r="F76" s="424"/>
      <c r="G76" s="424"/>
      <c r="H76" s="424"/>
      <c r="I76" s="424"/>
      <c r="J76" s="424"/>
      <c r="K76" s="424"/>
      <c r="L76" s="424"/>
      <c r="M76" s="424"/>
      <c r="N76" s="424"/>
      <c r="O76" s="424"/>
      <c r="P76" s="424"/>
      <c r="Q76" s="424"/>
      <c r="R76" s="424"/>
      <c r="S76" s="424"/>
      <c r="T76" s="424"/>
      <c r="U76" s="424"/>
      <c r="V76" s="424"/>
      <c r="W76" s="424"/>
      <c r="X76" s="424"/>
      <c r="Y76" s="425"/>
    </row>
    <row r="77" spans="1:26">
      <c r="A77" s="423"/>
      <c r="B77" s="424"/>
      <c r="C77" s="424"/>
      <c r="D77" s="424"/>
      <c r="E77" s="424"/>
      <c r="F77" s="424"/>
      <c r="G77" s="424"/>
      <c r="H77" s="424"/>
      <c r="I77" s="424"/>
      <c r="J77" s="424"/>
      <c r="K77" s="424"/>
      <c r="L77" s="424"/>
      <c r="M77" s="424"/>
      <c r="N77" s="424"/>
      <c r="O77" s="424"/>
      <c r="P77" s="424"/>
      <c r="Q77" s="424"/>
      <c r="R77" s="424"/>
      <c r="S77" s="424"/>
      <c r="T77" s="424"/>
      <c r="U77" s="424"/>
      <c r="V77" s="424"/>
      <c r="W77" s="424"/>
      <c r="X77" s="424"/>
      <c r="Y77" s="425"/>
    </row>
    <row r="78" spans="1:26">
      <c r="A78" s="423"/>
      <c r="B78" s="424"/>
      <c r="C78" s="424"/>
      <c r="D78" s="424"/>
      <c r="E78" s="424"/>
      <c r="F78" s="424"/>
      <c r="G78" s="424"/>
      <c r="H78" s="424"/>
      <c r="I78" s="424"/>
      <c r="J78" s="424"/>
      <c r="K78" s="424"/>
      <c r="L78" s="424"/>
      <c r="M78" s="424"/>
      <c r="N78" s="424"/>
      <c r="O78" s="424"/>
      <c r="P78" s="424"/>
      <c r="Q78" s="424"/>
      <c r="R78" s="424"/>
      <c r="S78" s="424"/>
      <c r="T78" s="424"/>
      <c r="U78" s="424"/>
      <c r="V78" s="424"/>
      <c r="W78" s="424"/>
      <c r="X78" s="424"/>
      <c r="Y78" s="425"/>
    </row>
    <row r="79" spans="1:26">
      <c r="A79" s="423"/>
      <c r="B79" s="424"/>
      <c r="C79" s="424"/>
      <c r="D79" s="424"/>
      <c r="E79" s="424"/>
      <c r="F79" s="424"/>
      <c r="G79" s="424"/>
      <c r="H79" s="424"/>
      <c r="I79" s="424"/>
      <c r="J79" s="424"/>
      <c r="K79" s="424"/>
      <c r="L79" s="424"/>
      <c r="M79" s="424"/>
      <c r="N79" s="424"/>
      <c r="O79" s="424"/>
      <c r="P79" s="424"/>
      <c r="Q79" s="424"/>
      <c r="R79" s="424"/>
      <c r="S79" s="424"/>
      <c r="T79" s="424"/>
      <c r="U79" s="424"/>
      <c r="V79" s="424"/>
      <c r="W79" s="424"/>
      <c r="X79" s="424"/>
      <c r="Y79" s="425"/>
    </row>
    <row r="80" spans="1:26" ht="16" thickBot="1">
      <c r="A80" s="426"/>
      <c r="B80" s="427"/>
      <c r="C80" s="427"/>
      <c r="D80" s="427"/>
      <c r="E80" s="427"/>
      <c r="F80" s="427"/>
      <c r="G80" s="427"/>
      <c r="H80" s="427"/>
      <c r="I80" s="427"/>
      <c r="J80" s="427"/>
      <c r="K80" s="427"/>
      <c r="L80" s="427"/>
      <c r="M80" s="427"/>
      <c r="N80" s="427"/>
      <c r="O80" s="427"/>
      <c r="P80" s="427"/>
      <c r="Q80" s="427"/>
      <c r="R80" s="427"/>
      <c r="S80" s="427"/>
      <c r="T80" s="427"/>
      <c r="U80" s="427"/>
      <c r="V80" s="427"/>
      <c r="W80" s="427"/>
      <c r="X80" s="427"/>
      <c r="Y80" s="428"/>
    </row>
    <row r="81" spans="1:25" ht="16" thickBot="1">
      <c r="A81" s="241"/>
      <c r="B81" s="241"/>
      <c r="C81" s="138"/>
      <c r="D81" s="138"/>
      <c r="E81" s="138"/>
      <c r="F81" s="138"/>
      <c r="G81" s="138"/>
      <c r="H81" s="138"/>
      <c r="I81" s="138"/>
      <c r="J81" s="138"/>
      <c r="K81" s="138"/>
      <c r="L81" s="138"/>
      <c r="M81" s="138"/>
      <c r="N81" s="138"/>
      <c r="O81" s="138"/>
      <c r="P81" s="138"/>
      <c r="Q81" s="138"/>
      <c r="R81" s="138"/>
      <c r="S81" s="138"/>
      <c r="T81" s="138"/>
      <c r="U81" s="138"/>
      <c r="V81" s="138"/>
      <c r="W81" s="138"/>
      <c r="X81" s="138"/>
      <c r="Y81" s="138"/>
    </row>
    <row r="82" spans="1:25" ht="29.5" customHeight="1" thickBot="1">
      <c r="A82" s="315" t="s">
        <v>216</v>
      </c>
      <c r="B82" s="316"/>
      <c r="C82" s="316"/>
      <c r="D82" s="316"/>
      <c r="E82" s="316"/>
      <c r="F82" s="316"/>
      <c r="G82" s="316"/>
      <c r="H82" s="316"/>
      <c r="I82" s="316"/>
      <c r="J82" s="316"/>
      <c r="K82" s="316"/>
      <c r="L82" s="316"/>
      <c r="M82" s="316"/>
      <c r="N82" s="316"/>
      <c r="O82" s="316"/>
      <c r="P82" s="316"/>
      <c r="Q82" s="316"/>
      <c r="R82" s="316"/>
      <c r="S82" s="316"/>
      <c r="T82" s="316"/>
      <c r="U82" s="316"/>
      <c r="V82" s="316"/>
      <c r="W82" s="316"/>
      <c r="X82" s="316"/>
      <c r="Y82" s="317"/>
    </row>
    <row r="83" spans="1:25">
      <c r="A83" s="318" t="s">
        <v>220</v>
      </c>
      <c r="B83" s="283"/>
      <c r="C83" s="283"/>
      <c r="D83" s="283"/>
      <c r="E83" s="283"/>
      <c r="F83" s="283"/>
      <c r="G83" s="283"/>
      <c r="H83" s="283"/>
      <c r="I83" s="283"/>
      <c r="J83" s="283"/>
      <c r="K83" s="283"/>
      <c r="L83" s="283"/>
      <c r="M83" s="283"/>
      <c r="N83" s="283"/>
      <c r="O83" s="283"/>
      <c r="P83" s="283"/>
      <c r="Q83" s="283"/>
      <c r="R83" s="283"/>
      <c r="S83" s="283"/>
      <c r="T83" s="283"/>
      <c r="U83" s="283"/>
      <c r="V83" s="283"/>
      <c r="W83" s="283"/>
      <c r="X83" s="283"/>
      <c r="Y83" s="284"/>
    </row>
    <row r="84" spans="1:25">
      <c r="A84" s="285"/>
      <c r="B84" s="286"/>
      <c r="C84" s="286"/>
      <c r="D84" s="286"/>
      <c r="E84" s="286"/>
      <c r="F84" s="286"/>
      <c r="G84" s="286"/>
      <c r="H84" s="286"/>
      <c r="I84" s="286"/>
      <c r="J84" s="286"/>
      <c r="K84" s="286"/>
      <c r="L84" s="286"/>
      <c r="M84" s="286"/>
      <c r="N84" s="286"/>
      <c r="O84" s="286"/>
      <c r="P84" s="286"/>
      <c r="Q84" s="286"/>
      <c r="R84" s="286"/>
      <c r="S84" s="286"/>
      <c r="T84" s="286"/>
      <c r="U84" s="286"/>
      <c r="V84" s="286"/>
      <c r="W84" s="286"/>
      <c r="X84" s="286"/>
      <c r="Y84" s="287"/>
    </row>
    <row r="85" spans="1:25">
      <c r="A85" s="285"/>
      <c r="B85" s="286"/>
      <c r="C85" s="286"/>
      <c r="D85" s="286"/>
      <c r="E85" s="286"/>
      <c r="F85" s="286"/>
      <c r="G85" s="286"/>
      <c r="H85" s="286"/>
      <c r="I85" s="286"/>
      <c r="J85" s="286"/>
      <c r="K85" s="286"/>
      <c r="L85" s="286"/>
      <c r="M85" s="286"/>
      <c r="N85" s="286"/>
      <c r="O85" s="286"/>
      <c r="P85" s="286"/>
      <c r="Q85" s="286"/>
      <c r="R85" s="286"/>
      <c r="S85" s="286"/>
      <c r="T85" s="286"/>
      <c r="U85" s="286"/>
      <c r="V85" s="286"/>
      <c r="W85" s="286"/>
      <c r="X85" s="286"/>
      <c r="Y85" s="287"/>
    </row>
    <row r="86" spans="1:25">
      <c r="A86" s="285"/>
      <c r="B86" s="286"/>
      <c r="C86" s="286"/>
      <c r="D86" s="286"/>
      <c r="E86" s="286"/>
      <c r="F86" s="286"/>
      <c r="G86" s="286"/>
      <c r="H86" s="286"/>
      <c r="I86" s="286"/>
      <c r="J86" s="286"/>
      <c r="K86" s="286"/>
      <c r="L86" s="286"/>
      <c r="M86" s="286"/>
      <c r="N86" s="286"/>
      <c r="O86" s="286"/>
      <c r="P86" s="286"/>
      <c r="Q86" s="286"/>
      <c r="R86" s="286"/>
      <c r="S86" s="286"/>
      <c r="T86" s="286"/>
      <c r="U86" s="286"/>
      <c r="V86" s="286"/>
      <c r="W86" s="286"/>
      <c r="X86" s="286"/>
      <c r="Y86" s="287"/>
    </row>
    <row r="87" spans="1:25">
      <c r="A87" s="285"/>
      <c r="B87" s="286"/>
      <c r="C87" s="286"/>
      <c r="D87" s="286"/>
      <c r="E87" s="286"/>
      <c r="F87" s="286"/>
      <c r="G87" s="286"/>
      <c r="H87" s="286"/>
      <c r="I87" s="286"/>
      <c r="J87" s="286"/>
      <c r="K87" s="286"/>
      <c r="L87" s="286"/>
      <c r="M87" s="286"/>
      <c r="N87" s="286"/>
      <c r="O87" s="286"/>
      <c r="P87" s="286"/>
      <c r="Q87" s="286"/>
      <c r="R87" s="286"/>
      <c r="S87" s="286"/>
      <c r="T87" s="286"/>
      <c r="U87" s="286"/>
      <c r="V87" s="286"/>
      <c r="W87" s="286"/>
      <c r="X87" s="286"/>
      <c r="Y87" s="287"/>
    </row>
    <row r="88" spans="1:25">
      <c r="A88" s="285"/>
      <c r="B88" s="286"/>
      <c r="C88" s="286"/>
      <c r="D88" s="286"/>
      <c r="E88" s="286"/>
      <c r="F88" s="286"/>
      <c r="G88" s="286"/>
      <c r="H88" s="286"/>
      <c r="I88" s="286"/>
      <c r="J88" s="286"/>
      <c r="K88" s="286"/>
      <c r="L88" s="286"/>
      <c r="M88" s="286"/>
      <c r="N88" s="286"/>
      <c r="O88" s="286"/>
      <c r="P88" s="286"/>
      <c r="Q88" s="286"/>
      <c r="R88" s="286"/>
      <c r="S88" s="286"/>
      <c r="T88" s="286"/>
      <c r="U88" s="286"/>
      <c r="V88" s="286"/>
      <c r="W88" s="286"/>
      <c r="X88" s="286"/>
      <c r="Y88" s="287"/>
    </row>
    <row r="89" spans="1:25">
      <c r="A89" s="285"/>
      <c r="B89" s="286"/>
      <c r="C89" s="286"/>
      <c r="D89" s="286"/>
      <c r="E89" s="286"/>
      <c r="F89" s="286"/>
      <c r="G89" s="286"/>
      <c r="H89" s="286"/>
      <c r="I89" s="286"/>
      <c r="J89" s="286"/>
      <c r="K89" s="286"/>
      <c r="L89" s="286"/>
      <c r="M89" s="286"/>
      <c r="N89" s="286"/>
      <c r="O89" s="286"/>
      <c r="P89" s="286"/>
      <c r="Q89" s="286"/>
      <c r="R89" s="286"/>
      <c r="S89" s="286"/>
      <c r="T89" s="286"/>
      <c r="U89" s="286"/>
      <c r="V89" s="286"/>
      <c r="W89" s="286"/>
      <c r="X89" s="286"/>
      <c r="Y89" s="287"/>
    </row>
    <row r="90" spans="1:25">
      <c r="A90" s="285"/>
      <c r="B90" s="286"/>
      <c r="C90" s="286"/>
      <c r="D90" s="286"/>
      <c r="E90" s="286"/>
      <c r="F90" s="286"/>
      <c r="G90" s="286"/>
      <c r="H90" s="286"/>
      <c r="I90" s="286"/>
      <c r="J90" s="286"/>
      <c r="K90" s="286"/>
      <c r="L90" s="286"/>
      <c r="M90" s="286"/>
      <c r="N90" s="286"/>
      <c r="O90" s="286"/>
      <c r="P90" s="286"/>
      <c r="Q90" s="286"/>
      <c r="R90" s="286"/>
      <c r="S90" s="286"/>
      <c r="T90" s="286"/>
      <c r="U90" s="286"/>
      <c r="V90" s="286"/>
      <c r="W90" s="286"/>
      <c r="X90" s="286"/>
      <c r="Y90" s="287"/>
    </row>
    <row r="91" spans="1:25">
      <c r="A91" s="285"/>
      <c r="B91" s="286"/>
      <c r="C91" s="286"/>
      <c r="D91" s="286"/>
      <c r="E91" s="286"/>
      <c r="F91" s="286"/>
      <c r="G91" s="286"/>
      <c r="H91" s="286"/>
      <c r="I91" s="286"/>
      <c r="J91" s="286"/>
      <c r="K91" s="286"/>
      <c r="L91" s="286"/>
      <c r="M91" s="286"/>
      <c r="N91" s="286"/>
      <c r="O91" s="286"/>
      <c r="P91" s="286"/>
      <c r="Q91" s="286"/>
      <c r="R91" s="286"/>
      <c r="S91" s="286"/>
      <c r="T91" s="286"/>
      <c r="U91" s="286"/>
      <c r="V91" s="286"/>
      <c r="W91" s="286"/>
      <c r="X91" s="286"/>
      <c r="Y91" s="287"/>
    </row>
    <row r="92" spans="1:25">
      <c r="A92" s="285"/>
      <c r="B92" s="286"/>
      <c r="C92" s="286"/>
      <c r="D92" s="286"/>
      <c r="E92" s="286"/>
      <c r="F92" s="286"/>
      <c r="G92" s="286"/>
      <c r="H92" s="286"/>
      <c r="I92" s="286"/>
      <c r="J92" s="286"/>
      <c r="K92" s="286"/>
      <c r="L92" s="286"/>
      <c r="M92" s="286"/>
      <c r="N92" s="286"/>
      <c r="O92" s="286"/>
      <c r="P92" s="286"/>
      <c r="Q92" s="286"/>
      <c r="R92" s="286"/>
      <c r="S92" s="286"/>
      <c r="T92" s="286"/>
      <c r="U92" s="286"/>
      <c r="V92" s="286"/>
      <c r="W92" s="286"/>
      <c r="X92" s="286"/>
      <c r="Y92" s="287"/>
    </row>
    <row r="93" spans="1:25">
      <c r="A93" s="285"/>
      <c r="B93" s="286"/>
      <c r="C93" s="286"/>
      <c r="D93" s="286"/>
      <c r="E93" s="286"/>
      <c r="F93" s="286"/>
      <c r="G93" s="286"/>
      <c r="H93" s="286"/>
      <c r="I93" s="286"/>
      <c r="J93" s="286"/>
      <c r="K93" s="286"/>
      <c r="L93" s="286"/>
      <c r="M93" s="286"/>
      <c r="N93" s="286"/>
      <c r="O93" s="286"/>
      <c r="P93" s="286"/>
      <c r="Q93" s="286"/>
      <c r="R93" s="286"/>
      <c r="S93" s="286"/>
      <c r="T93" s="286"/>
      <c r="U93" s="286"/>
      <c r="V93" s="286"/>
      <c r="W93" s="286"/>
      <c r="X93" s="286"/>
      <c r="Y93" s="287"/>
    </row>
    <row r="94" spans="1:25">
      <c r="A94" s="285"/>
      <c r="B94" s="286"/>
      <c r="C94" s="286"/>
      <c r="D94" s="286"/>
      <c r="E94" s="286"/>
      <c r="F94" s="286"/>
      <c r="G94" s="286"/>
      <c r="H94" s="286"/>
      <c r="I94" s="286"/>
      <c r="J94" s="286"/>
      <c r="K94" s="286"/>
      <c r="L94" s="286"/>
      <c r="M94" s="286"/>
      <c r="N94" s="286"/>
      <c r="O94" s="286"/>
      <c r="P94" s="286"/>
      <c r="Q94" s="286"/>
      <c r="R94" s="286"/>
      <c r="S94" s="286"/>
      <c r="T94" s="286"/>
      <c r="U94" s="286"/>
      <c r="V94" s="286"/>
      <c r="W94" s="286"/>
      <c r="X94" s="286"/>
      <c r="Y94" s="287"/>
    </row>
    <row r="95" spans="1:25">
      <c r="A95" s="285"/>
      <c r="B95" s="286"/>
      <c r="C95" s="286"/>
      <c r="D95" s="286"/>
      <c r="E95" s="286"/>
      <c r="F95" s="286"/>
      <c r="G95" s="286"/>
      <c r="H95" s="286"/>
      <c r="I95" s="286"/>
      <c r="J95" s="286"/>
      <c r="K95" s="286"/>
      <c r="L95" s="286"/>
      <c r="M95" s="286"/>
      <c r="N95" s="286"/>
      <c r="O95" s="286"/>
      <c r="P95" s="286"/>
      <c r="Q95" s="286"/>
      <c r="R95" s="286"/>
      <c r="S95" s="286"/>
      <c r="T95" s="286"/>
      <c r="U95" s="286"/>
      <c r="V95" s="286"/>
      <c r="W95" s="286"/>
      <c r="X95" s="286"/>
      <c r="Y95" s="287"/>
    </row>
    <row r="96" spans="1:25" ht="16" thickBot="1">
      <c r="A96" s="288"/>
      <c r="B96" s="289"/>
      <c r="C96" s="289"/>
      <c r="D96" s="289"/>
      <c r="E96" s="289"/>
      <c r="F96" s="289"/>
      <c r="G96" s="289"/>
      <c r="H96" s="289"/>
      <c r="I96" s="289"/>
      <c r="J96" s="289"/>
      <c r="K96" s="289"/>
      <c r="L96" s="289"/>
      <c r="M96" s="289"/>
      <c r="N96" s="289"/>
      <c r="O96" s="289"/>
      <c r="P96" s="289"/>
      <c r="Q96" s="289"/>
      <c r="R96" s="289"/>
      <c r="S96" s="289"/>
      <c r="T96" s="289"/>
      <c r="U96" s="289"/>
      <c r="V96" s="289"/>
      <c r="W96" s="289"/>
      <c r="X96" s="289"/>
      <c r="Y96" s="290"/>
    </row>
    <row r="97" spans="1:25" ht="16" thickBot="1">
      <c r="A97" s="153"/>
      <c r="B97" s="154"/>
      <c r="C97" s="154"/>
      <c r="D97" s="154"/>
      <c r="E97" s="154"/>
      <c r="F97" s="154"/>
      <c r="G97" s="154"/>
      <c r="H97" s="154"/>
      <c r="I97" s="154"/>
      <c r="J97" s="154"/>
      <c r="K97" s="154"/>
      <c r="L97" s="154"/>
      <c r="M97" s="154"/>
      <c r="N97" s="154"/>
      <c r="O97" s="154"/>
      <c r="P97" s="154"/>
      <c r="Q97" s="154"/>
      <c r="R97" s="154"/>
      <c r="S97" s="154"/>
      <c r="T97" s="154"/>
      <c r="U97" s="154"/>
      <c r="V97" s="154"/>
      <c r="W97" s="154"/>
      <c r="X97" s="154"/>
      <c r="Y97" s="155"/>
    </row>
    <row r="98" spans="1:25" ht="22.5" customHeight="1" thickBot="1">
      <c r="A98" s="303" t="s">
        <v>107</v>
      </c>
      <c r="B98" s="304"/>
      <c r="C98" s="304"/>
      <c r="D98" s="304"/>
      <c r="E98" s="304"/>
      <c r="F98" s="304"/>
      <c r="G98" s="304"/>
      <c r="H98" s="304"/>
      <c r="I98" s="304"/>
      <c r="J98" s="304"/>
      <c r="K98" s="304"/>
      <c r="L98" s="304"/>
      <c r="M98" s="304"/>
      <c r="N98" s="304"/>
      <c r="O98" s="304"/>
      <c r="P98" s="304"/>
      <c r="Q98" s="304"/>
      <c r="R98" s="304"/>
      <c r="S98" s="304"/>
      <c r="T98" s="304"/>
      <c r="U98" s="304"/>
      <c r="V98" s="304"/>
      <c r="W98" s="304"/>
      <c r="X98" s="304"/>
      <c r="Y98" s="305"/>
    </row>
    <row r="99" spans="1:25" ht="16" customHeight="1">
      <c r="A99" s="306" t="s">
        <v>212</v>
      </c>
      <c r="B99" s="307"/>
      <c r="C99" s="307"/>
      <c r="D99" s="307"/>
      <c r="E99" s="307"/>
      <c r="F99" s="307"/>
      <c r="G99" s="307"/>
      <c r="H99" s="307"/>
      <c r="I99" s="307"/>
      <c r="J99" s="307"/>
      <c r="K99" s="307"/>
      <c r="L99" s="307"/>
      <c r="M99" s="307"/>
      <c r="N99" s="307"/>
      <c r="O99" s="307"/>
      <c r="P99" s="307"/>
      <c r="Q99" s="307"/>
      <c r="R99" s="307"/>
      <c r="S99" s="307"/>
      <c r="T99" s="307"/>
      <c r="U99" s="307"/>
      <c r="V99" s="307"/>
      <c r="W99" s="307"/>
      <c r="X99" s="307"/>
      <c r="Y99" s="308"/>
    </row>
    <row r="100" spans="1:25">
      <c r="A100" s="309"/>
      <c r="B100" s="310"/>
      <c r="C100" s="310"/>
      <c r="D100" s="310"/>
      <c r="E100" s="310"/>
      <c r="F100" s="310"/>
      <c r="G100" s="310"/>
      <c r="H100" s="310"/>
      <c r="I100" s="310"/>
      <c r="J100" s="310"/>
      <c r="K100" s="310"/>
      <c r="L100" s="310"/>
      <c r="M100" s="310"/>
      <c r="N100" s="310"/>
      <c r="O100" s="310"/>
      <c r="P100" s="310"/>
      <c r="Q100" s="310"/>
      <c r="R100" s="310"/>
      <c r="S100" s="310"/>
      <c r="T100" s="310"/>
      <c r="U100" s="310"/>
      <c r="V100" s="310"/>
      <c r="W100" s="310"/>
      <c r="X100" s="310"/>
      <c r="Y100" s="311"/>
    </row>
    <row r="101" spans="1:25">
      <c r="A101" s="309"/>
      <c r="B101" s="310"/>
      <c r="C101" s="310"/>
      <c r="D101" s="310"/>
      <c r="E101" s="310"/>
      <c r="F101" s="310"/>
      <c r="G101" s="310"/>
      <c r="H101" s="310"/>
      <c r="I101" s="310"/>
      <c r="J101" s="310"/>
      <c r="K101" s="310"/>
      <c r="L101" s="310"/>
      <c r="M101" s="310"/>
      <c r="N101" s="310"/>
      <c r="O101" s="310"/>
      <c r="P101" s="310"/>
      <c r="Q101" s="310"/>
      <c r="R101" s="310"/>
      <c r="S101" s="310"/>
      <c r="T101" s="310"/>
      <c r="U101" s="310"/>
      <c r="V101" s="310"/>
      <c r="W101" s="310"/>
      <c r="X101" s="310"/>
      <c r="Y101" s="311"/>
    </row>
    <row r="102" spans="1:25">
      <c r="A102" s="309"/>
      <c r="B102" s="310"/>
      <c r="C102" s="310"/>
      <c r="D102" s="310"/>
      <c r="E102" s="310"/>
      <c r="F102" s="310"/>
      <c r="G102" s="310"/>
      <c r="H102" s="310"/>
      <c r="I102" s="310"/>
      <c r="J102" s="310"/>
      <c r="K102" s="310"/>
      <c r="L102" s="310"/>
      <c r="M102" s="310"/>
      <c r="N102" s="310"/>
      <c r="O102" s="310"/>
      <c r="P102" s="310"/>
      <c r="Q102" s="310"/>
      <c r="R102" s="310"/>
      <c r="S102" s="310"/>
      <c r="T102" s="310"/>
      <c r="U102" s="310"/>
      <c r="V102" s="310"/>
      <c r="W102" s="310"/>
      <c r="X102" s="310"/>
      <c r="Y102" s="311"/>
    </row>
    <row r="103" spans="1:25">
      <c r="A103" s="309"/>
      <c r="B103" s="310"/>
      <c r="C103" s="310"/>
      <c r="D103" s="310"/>
      <c r="E103" s="310"/>
      <c r="F103" s="310"/>
      <c r="G103" s="310"/>
      <c r="H103" s="310"/>
      <c r="I103" s="310"/>
      <c r="J103" s="310"/>
      <c r="K103" s="310"/>
      <c r="L103" s="310"/>
      <c r="M103" s="310"/>
      <c r="N103" s="310"/>
      <c r="O103" s="310"/>
      <c r="P103" s="310"/>
      <c r="Q103" s="310"/>
      <c r="R103" s="310"/>
      <c r="S103" s="310"/>
      <c r="T103" s="310"/>
      <c r="U103" s="310"/>
      <c r="V103" s="310"/>
      <c r="W103" s="310"/>
      <c r="X103" s="310"/>
      <c r="Y103" s="311"/>
    </row>
    <row r="104" spans="1:25">
      <c r="A104" s="309"/>
      <c r="B104" s="310"/>
      <c r="C104" s="310"/>
      <c r="D104" s="310"/>
      <c r="E104" s="310"/>
      <c r="F104" s="310"/>
      <c r="G104" s="310"/>
      <c r="H104" s="310"/>
      <c r="I104" s="310"/>
      <c r="J104" s="310"/>
      <c r="K104" s="310"/>
      <c r="L104" s="310"/>
      <c r="M104" s="310"/>
      <c r="N104" s="310"/>
      <c r="O104" s="310"/>
      <c r="P104" s="310"/>
      <c r="Q104" s="310"/>
      <c r="R104" s="310"/>
      <c r="S104" s="310"/>
      <c r="T104" s="310"/>
      <c r="U104" s="310"/>
      <c r="V104" s="310"/>
      <c r="W104" s="310"/>
      <c r="X104" s="310"/>
      <c r="Y104" s="311"/>
    </row>
    <row r="105" spans="1:25">
      <c r="A105" s="309"/>
      <c r="B105" s="310"/>
      <c r="C105" s="310"/>
      <c r="D105" s="310"/>
      <c r="E105" s="310"/>
      <c r="F105" s="310"/>
      <c r="G105" s="310"/>
      <c r="H105" s="310"/>
      <c r="I105" s="310"/>
      <c r="J105" s="310"/>
      <c r="K105" s="310"/>
      <c r="L105" s="310"/>
      <c r="M105" s="310"/>
      <c r="N105" s="310"/>
      <c r="O105" s="310"/>
      <c r="P105" s="310"/>
      <c r="Q105" s="310"/>
      <c r="R105" s="310"/>
      <c r="S105" s="310"/>
      <c r="T105" s="310"/>
      <c r="U105" s="310"/>
      <c r="V105" s="310"/>
      <c r="W105" s="310"/>
      <c r="X105" s="310"/>
      <c r="Y105" s="311"/>
    </row>
    <row r="106" spans="1:25">
      <c r="A106" s="309"/>
      <c r="B106" s="310"/>
      <c r="C106" s="310"/>
      <c r="D106" s="310"/>
      <c r="E106" s="310"/>
      <c r="F106" s="310"/>
      <c r="G106" s="310"/>
      <c r="H106" s="310"/>
      <c r="I106" s="310"/>
      <c r="J106" s="310"/>
      <c r="K106" s="310"/>
      <c r="L106" s="310"/>
      <c r="M106" s="310"/>
      <c r="N106" s="310"/>
      <c r="O106" s="310"/>
      <c r="P106" s="310"/>
      <c r="Q106" s="310"/>
      <c r="R106" s="310"/>
      <c r="S106" s="310"/>
      <c r="T106" s="310"/>
      <c r="U106" s="310"/>
      <c r="V106" s="310"/>
      <c r="W106" s="310"/>
      <c r="X106" s="310"/>
      <c r="Y106" s="311"/>
    </row>
    <row r="107" spans="1:25">
      <c r="A107" s="309"/>
      <c r="B107" s="310"/>
      <c r="C107" s="310"/>
      <c r="D107" s="310"/>
      <c r="E107" s="310"/>
      <c r="F107" s="310"/>
      <c r="G107" s="310"/>
      <c r="H107" s="310"/>
      <c r="I107" s="310"/>
      <c r="J107" s="310"/>
      <c r="K107" s="310"/>
      <c r="L107" s="310"/>
      <c r="M107" s="310"/>
      <c r="N107" s="310"/>
      <c r="O107" s="310"/>
      <c r="P107" s="310"/>
      <c r="Q107" s="310"/>
      <c r="R107" s="310"/>
      <c r="S107" s="310"/>
      <c r="T107" s="310"/>
      <c r="U107" s="310"/>
      <c r="V107" s="310"/>
      <c r="W107" s="310"/>
      <c r="X107" s="310"/>
      <c r="Y107" s="311"/>
    </row>
    <row r="108" spans="1:25">
      <c r="A108" s="309"/>
      <c r="B108" s="310"/>
      <c r="C108" s="310"/>
      <c r="D108" s="310"/>
      <c r="E108" s="310"/>
      <c r="F108" s="310"/>
      <c r="G108" s="310"/>
      <c r="H108" s="310"/>
      <c r="I108" s="310"/>
      <c r="J108" s="310"/>
      <c r="K108" s="310"/>
      <c r="L108" s="310"/>
      <c r="M108" s="310"/>
      <c r="N108" s="310"/>
      <c r="O108" s="310"/>
      <c r="P108" s="310"/>
      <c r="Q108" s="310"/>
      <c r="R108" s="310"/>
      <c r="S108" s="310"/>
      <c r="T108" s="310"/>
      <c r="U108" s="310"/>
      <c r="V108" s="310"/>
      <c r="W108" s="310"/>
      <c r="X108" s="310"/>
      <c r="Y108" s="311"/>
    </row>
    <row r="109" spans="1:25">
      <c r="A109" s="309"/>
      <c r="B109" s="310"/>
      <c r="C109" s="310"/>
      <c r="D109" s="310"/>
      <c r="E109" s="310"/>
      <c r="F109" s="310"/>
      <c r="G109" s="310"/>
      <c r="H109" s="310"/>
      <c r="I109" s="310"/>
      <c r="J109" s="310"/>
      <c r="K109" s="310"/>
      <c r="L109" s="310"/>
      <c r="M109" s="310"/>
      <c r="N109" s="310"/>
      <c r="O109" s="310"/>
      <c r="P109" s="310"/>
      <c r="Q109" s="310"/>
      <c r="R109" s="310"/>
      <c r="S109" s="310"/>
      <c r="T109" s="310"/>
      <c r="U109" s="310"/>
      <c r="V109" s="310"/>
      <c r="W109" s="310"/>
      <c r="X109" s="310"/>
      <c r="Y109" s="311"/>
    </row>
    <row r="110" spans="1:25">
      <c r="A110" s="309"/>
      <c r="B110" s="310"/>
      <c r="C110" s="310"/>
      <c r="D110" s="310"/>
      <c r="E110" s="310"/>
      <c r="F110" s="310"/>
      <c r="G110" s="310"/>
      <c r="H110" s="310"/>
      <c r="I110" s="310"/>
      <c r="J110" s="310"/>
      <c r="K110" s="310"/>
      <c r="L110" s="310"/>
      <c r="M110" s="310"/>
      <c r="N110" s="310"/>
      <c r="O110" s="310"/>
      <c r="P110" s="310"/>
      <c r="Q110" s="310"/>
      <c r="R110" s="310"/>
      <c r="S110" s="310"/>
      <c r="T110" s="310"/>
      <c r="U110" s="310"/>
      <c r="V110" s="310"/>
      <c r="W110" s="310"/>
      <c r="X110" s="310"/>
      <c r="Y110" s="311"/>
    </row>
    <row r="111" spans="1:25">
      <c r="A111" s="309"/>
      <c r="B111" s="310"/>
      <c r="C111" s="310"/>
      <c r="D111" s="310"/>
      <c r="E111" s="310"/>
      <c r="F111" s="310"/>
      <c r="G111" s="310"/>
      <c r="H111" s="310"/>
      <c r="I111" s="310"/>
      <c r="J111" s="310"/>
      <c r="K111" s="310"/>
      <c r="L111" s="310"/>
      <c r="M111" s="310"/>
      <c r="N111" s="310"/>
      <c r="O111" s="310"/>
      <c r="P111" s="310"/>
      <c r="Q111" s="310"/>
      <c r="R111" s="310"/>
      <c r="S111" s="310"/>
      <c r="T111" s="310"/>
      <c r="U111" s="310"/>
      <c r="V111" s="310"/>
      <c r="W111" s="310"/>
      <c r="X111" s="310"/>
      <c r="Y111" s="311"/>
    </row>
    <row r="112" spans="1:25" ht="16" thickBot="1">
      <c r="A112" s="312"/>
      <c r="B112" s="313"/>
      <c r="C112" s="313"/>
      <c r="D112" s="313"/>
      <c r="E112" s="313"/>
      <c r="F112" s="313"/>
      <c r="G112" s="313"/>
      <c r="H112" s="313"/>
      <c r="I112" s="313"/>
      <c r="J112" s="313"/>
      <c r="K112" s="313"/>
      <c r="L112" s="313"/>
      <c r="M112" s="313"/>
      <c r="N112" s="313"/>
      <c r="O112" s="313"/>
      <c r="P112" s="313"/>
      <c r="Q112" s="313"/>
      <c r="R112" s="313"/>
      <c r="S112" s="313"/>
      <c r="T112" s="313"/>
      <c r="U112" s="313"/>
      <c r="V112" s="313"/>
      <c r="W112" s="313"/>
      <c r="X112" s="313"/>
      <c r="Y112" s="314"/>
    </row>
    <row r="113" spans="1:25">
      <c r="A113" s="138"/>
      <c r="B113" s="138"/>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row>
    <row r="114" spans="1:25" ht="16" thickBot="1">
      <c r="A114" s="138"/>
      <c r="B114" s="138"/>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row>
    <row r="115" spans="1:25" ht="22.5" customHeight="1" thickBot="1">
      <c r="A115" s="319" t="s">
        <v>167</v>
      </c>
      <c r="B115" s="320"/>
      <c r="C115" s="320"/>
      <c r="D115" s="320"/>
      <c r="E115" s="320"/>
      <c r="F115" s="320"/>
      <c r="G115" s="320"/>
      <c r="H115" s="320"/>
      <c r="I115" s="320"/>
      <c r="J115" s="320"/>
      <c r="K115" s="320"/>
      <c r="L115" s="320"/>
      <c r="M115" s="320"/>
      <c r="N115" s="320"/>
      <c r="O115" s="320"/>
      <c r="P115" s="320"/>
      <c r="Q115" s="320"/>
      <c r="R115" s="320"/>
      <c r="S115" s="320"/>
      <c r="T115" s="320"/>
      <c r="U115" s="320"/>
      <c r="V115" s="320"/>
      <c r="W115" s="320"/>
      <c r="X115" s="320"/>
      <c r="Y115" s="321"/>
    </row>
    <row r="116" spans="1:25">
      <c r="A116" s="322" t="s">
        <v>222</v>
      </c>
      <c r="B116" s="274"/>
      <c r="C116" s="274"/>
      <c r="D116" s="274"/>
      <c r="E116" s="274"/>
      <c r="F116" s="274"/>
      <c r="G116" s="274"/>
      <c r="H116" s="274"/>
      <c r="I116" s="274"/>
      <c r="J116" s="274"/>
      <c r="K116" s="274"/>
      <c r="L116" s="274"/>
      <c r="M116" s="274"/>
      <c r="N116" s="274"/>
      <c r="O116" s="274"/>
      <c r="P116" s="274"/>
      <c r="Q116" s="274"/>
      <c r="R116" s="274"/>
      <c r="S116" s="274"/>
      <c r="T116" s="274"/>
      <c r="U116" s="274"/>
      <c r="V116" s="274"/>
      <c r="W116" s="274"/>
      <c r="X116" s="274"/>
      <c r="Y116" s="275"/>
    </row>
    <row r="117" spans="1:25">
      <c r="A117" s="276"/>
      <c r="B117" s="277"/>
      <c r="C117" s="277"/>
      <c r="D117" s="277"/>
      <c r="E117" s="277"/>
      <c r="F117" s="277"/>
      <c r="G117" s="277"/>
      <c r="H117" s="277"/>
      <c r="I117" s="277"/>
      <c r="J117" s="277"/>
      <c r="K117" s="277"/>
      <c r="L117" s="277"/>
      <c r="M117" s="277"/>
      <c r="N117" s="277"/>
      <c r="O117" s="277"/>
      <c r="P117" s="277"/>
      <c r="Q117" s="277"/>
      <c r="R117" s="277"/>
      <c r="S117" s="277"/>
      <c r="T117" s="277"/>
      <c r="U117" s="277"/>
      <c r="V117" s="277"/>
      <c r="W117" s="277"/>
      <c r="X117" s="277"/>
      <c r="Y117" s="278"/>
    </row>
    <row r="118" spans="1:25">
      <c r="A118" s="276"/>
      <c r="B118" s="277"/>
      <c r="C118" s="277"/>
      <c r="D118" s="277"/>
      <c r="E118" s="277"/>
      <c r="F118" s="277"/>
      <c r="G118" s="277"/>
      <c r="H118" s="277"/>
      <c r="I118" s="277"/>
      <c r="J118" s="277"/>
      <c r="K118" s="277"/>
      <c r="L118" s="277"/>
      <c r="M118" s="277"/>
      <c r="N118" s="277"/>
      <c r="O118" s="277"/>
      <c r="P118" s="277"/>
      <c r="Q118" s="277"/>
      <c r="R118" s="277"/>
      <c r="S118" s="277"/>
      <c r="T118" s="277"/>
      <c r="U118" s="277"/>
      <c r="V118" s="277"/>
      <c r="W118" s="277"/>
      <c r="X118" s="277"/>
      <c r="Y118" s="278"/>
    </row>
    <row r="119" spans="1:25">
      <c r="A119" s="276"/>
      <c r="B119" s="277"/>
      <c r="C119" s="277"/>
      <c r="D119" s="277"/>
      <c r="E119" s="277"/>
      <c r="F119" s="277"/>
      <c r="G119" s="277"/>
      <c r="H119" s="277"/>
      <c r="I119" s="277"/>
      <c r="J119" s="277"/>
      <c r="K119" s="277"/>
      <c r="L119" s="277"/>
      <c r="M119" s="277"/>
      <c r="N119" s="277"/>
      <c r="O119" s="277"/>
      <c r="P119" s="277"/>
      <c r="Q119" s="277"/>
      <c r="R119" s="277"/>
      <c r="S119" s="277"/>
      <c r="T119" s="277"/>
      <c r="U119" s="277"/>
      <c r="V119" s="277"/>
      <c r="W119" s="277"/>
      <c r="X119" s="277"/>
      <c r="Y119" s="278"/>
    </row>
    <row r="120" spans="1:25">
      <c r="A120" s="276"/>
      <c r="B120" s="277"/>
      <c r="C120" s="277"/>
      <c r="D120" s="277"/>
      <c r="E120" s="277"/>
      <c r="F120" s="277"/>
      <c r="G120" s="277"/>
      <c r="H120" s="277"/>
      <c r="I120" s="277"/>
      <c r="J120" s="277"/>
      <c r="K120" s="277"/>
      <c r="L120" s="277"/>
      <c r="M120" s="277"/>
      <c r="N120" s="277"/>
      <c r="O120" s="277"/>
      <c r="P120" s="277"/>
      <c r="Q120" s="277"/>
      <c r="R120" s="277"/>
      <c r="S120" s="277"/>
      <c r="T120" s="277"/>
      <c r="U120" s="277"/>
      <c r="V120" s="277"/>
      <c r="W120" s="277"/>
      <c r="X120" s="277"/>
      <c r="Y120" s="278"/>
    </row>
    <row r="121" spans="1:25">
      <c r="A121" s="276"/>
      <c r="B121" s="277"/>
      <c r="C121" s="277"/>
      <c r="D121" s="277"/>
      <c r="E121" s="277"/>
      <c r="F121" s="277"/>
      <c r="G121" s="277"/>
      <c r="H121" s="277"/>
      <c r="I121" s="277"/>
      <c r="J121" s="277"/>
      <c r="K121" s="277"/>
      <c r="L121" s="277"/>
      <c r="M121" s="277"/>
      <c r="N121" s="277"/>
      <c r="O121" s="277"/>
      <c r="P121" s="277"/>
      <c r="Q121" s="277"/>
      <c r="R121" s="277"/>
      <c r="S121" s="277"/>
      <c r="T121" s="277"/>
      <c r="U121" s="277"/>
      <c r="V121" s="277"/>
      <c r="W121" s="277"/>
      <c r="X121" s="277"/>
      <c r="Y121" s="278"/>
    </row>
    <row r="122" spans="1:25">
      <c r="A122" s="276"/>
      <c r="B122" s="277"/>
      <c r="C122" s="277"/>
      <c r="D122" s="277"/>
      <c r="E122" s="277"/>
      <c r="F122" s="277"/>
      <c r="G122" s="277"/>
      <c r="H122" s="277"/>
      <c r="I122" s="277"/>
      <c r="J122" s="277"/>
      <c r="K122" s="277"/>
      <c r="L122" s="277"/>
      <c r="M122" s="277"/>
      <c r="N122" s="277"/>
      <c r="O122" s="277"/>
      <c r="P122" s="277"/>
      <c r="Q122" s="277"/>
      <c r="R122" s="277"/>
      <c r="S122" s="277"/>
      <c r="T122" s="277"/>
      <c r="U122" s="277"/>
      <c r="V122" s="277"/>
      <c r="W122" s="277"/>
      <c r="X122" s="277"/>
      <c r="Y122" s="278"/>
    </row>
    <row r="123" spans="1:25">
      <c r="A123" s="276"/>
      <c r="B123" s="277"/>
      <c r="C123" s="277"/>
      <c r="D123" s="277"/>
      <c r="E123" s="277"/>
      <c r="F123" s="277"/>
      <c r="G123" s="277"/>
      <c r="H123" s="277"/>
      <c r="I123" s="277"/>
      <c r="J123" s="277"/>
      <c r="K123" s="277"/>
      <c r="L123" s="277"/>
      <c r="M123" s="277"/>
      <c r="N123" s="277"/>
      <c r="O123" s="277"/>
      <c r="P123" s="277"/>
      <c r="Q123" s="277"/>
      <c r="R123" s="277"/>
      <c r="S123" s="277"/>
      <c r="T123" s="277"/>
      <c r="U123" s="277"/>
      <c r="V123" s="277"/>
      <c r="W123" s="277"/>
      <c r="X123" s="277"/>
      <c r="Y123" s="278"/>
    </row>
    <row r="124" spans="1:25">
      <c r="A124" s="276"/>
      <c r="B124" s="277"/>
      <c r="C124" s="277"/>
      <c r="D124" s="277"/>
      <c r="E124" s="277"/>
      <c r="F124" s="277"/>
      <c r="G124" s="277"/>
      <c r="H124" s="277"/>
      <c r="I124" s="277"/>
      <c r="J124" s="277"/>
      <c r="K124" s="277"/>
      <c r="L124" s="277"/>
      <c r="M124" s="277"/>
      <c r="N124" s="277"/>
      <c r="O124" s="277"/>
      <c r="P124" s="277"/>
      <c r="Q124" s="277"/>
      <c r="R124" s="277"/>
      <c r="S124" s="277"/>
      <c r="T124" s="277"/>
      <c r="U124" s="277"/>
      <c r="V124" s="277"/>
      <c r="W124" s="277"/>
      <c r="X124" s="277"/>
      <c r="Y124" s="278"/>
    </row>
    <row r="125" spans="1:25">
      <c r="A125" s="276"/>
      <c r="B125" s="277"/>
      <c r="C125" s="277"/>
      <c r="D125" s="277"/>
      <c r="E125" s="277"/>
      <c r="F125" s="277"/>
      <c r="G125" s="277"/>
      <c r="H125" s="277"/>
      <c r="I125" s="277"/>
      <c r="J125" s="277"/>
      <c r="K125" s="277"/>
      <c r="L125" s="277"/>
      <c r="M125" s="277"/>
      <c r="N125" s="277"/>
      <c r="O125" s="277"/>
      <c r="P125" s="277"/>
      <c r="Q125" s="277"/>
      <c r="R125" s="277"/>
      <c r="S125" s="277"/>
      <c r="T125" s="277"/>
      <c r="U125" s="277"/>
      <c r="V125" s="277"/>
      <c r="W125" s="277"/>
      <c r="X125" s="277"/>
      <c r="Y125" s="278"/>
    </row>
    <row r="126" spans="1:25">
      <c r="A126" s="276"/>
      <c r="B126" s="277"/>
      <c r="C126" s="277"/>
      <c r="D126" s="277"/>
      <c r="E126" s="277"/>
      <c r="F126" s="277"/>
      <c r="G126" s="277"/>
      <c r="H126" s="277"/>
      <c r="I126" s="277"/>
      <c r="J126" s="277"/>
      <c r="K126" s="277"/>
      <c r="L126" s="277"/>
      <c r="M126" s="277"/>
      <c r="N126" s="277"/>
      <c r="O126" s="277"/>
      <c r="P126" s="277"/>
      <c r="Q126" s="277"/>
      <c r="R126" s="277"/>
      <c r="S126" s="277"/>
      <c r="T126" s="277"/>
      <c r="U126" s="277"/>
      <c r="V126" s="277"/>
      <c r="W126" s="277"/>
      <c r="X126" s="277"/>
      <c r="Y126" s="278"/>
    </row>
    <row r="127" spans="1:25">
      <c r="A127" s="276"/>
      <c r="B127" s="277"/>
      <c r="C127" s="277"/>
      <c r="D127" s="277"/>
      <c r="E127" s="277"/>
      <c r="F127" s="277"/>
      <c r="G127" s="277"/>
      <c r="H127" s="277"/>
      <c r="I127" s="277"/>
      <c r="J127" s="277"/>
      <c r="K127" s="277"/>
      <c r="L127" s="277"/>
      <c r="M127" s="277"/>
      <c r="N127" s="277"/>
      <c r="O127" s="277"/>
      <c r="P127" s="277"/>
      <c r="Q127" s="277"/>
      <c r="R127" s="277"/>
      <c r="S127" s="277"/>
      <c r="T127" s="277"/>
      <c r="U127" s="277"/>
      <c r="V127" s="277"/>
      <c r="W127" s="277"/>
      <c r="X127" s="277"/>
      <c r="Y127" s="278"/>
    </row>
    <row r="128" spans="1:25">
      <c r="A128" s="276"/>
      <c r="B128" s="277"/>
      <c r="C128" s="277"/>
      <c r="D128" s="277"/>
      <c r="E128" s="277"/>
      <c r="F128" s="277"/>
      <c r="G128" s="277"/>
      <c r="H128" s="277"/>
      <c r="I128" s="277"/>
      <c r="J128" s="277"/>
      <c r="K128" s="277"/>
      <c r="L128" s="277"/>
      <c r="M128" s="277"/>
      <c r="N128" s="277"/>
      <c r="O128" s="277"/>
      <c r="P128" s="277"/>
      <c r="Q128" s="277"/>
      <c r="R128" s="277"/>
      <c r="S128" s="277"/>
      <c r="T128" s="277"/>
      <c r="U128" s="277"/>
      <c r="V128" s="277"/>
      <c r="W128" s="277"/>
      <c r="X128" s="277"/>
      <c r="Y128" s="278"/>
    </row>
    <row r="129" spans="1:25" ht="14" customHeight="1" thickBot="1">
      <c r="A129" s="279"/>
      <c r="B129" s="280"/>
      <c r="C129" s="280"/>
      <c r="D129" s="280"/>
      <c r="E129" s="280"/>
      <c r="F129" s="280"/>
      <c r="G129" s="280"/>
      <c r="H129" s="280"/>
      <c r="I129" s="280"/>
      <c r="J129" s="280"/>
      <c r="K129" s="280"/>
      <c r="L129" s="280"/>
      <c r="M129" s="280"/>
      <c r="N129" s="280"/>
      <c r="O129" s="280"/>
      <c r="P129" s="280"/>
      <c r="Q129" s="280"/>
      <c r="R129" s="280"/>
      <c r="S129" s="280"/>
      <c r="T129" s="280"/>
      <c r="U129" s="280"/>
      <c r="V129" s="280"/>
      <c r="W129" s="280"/>
      <c r="X129" s="280"/>
      <c r="Y129" s="281"/>
    </row>
    <row r="130" spans="1:25" ht="14" customHeight="1" thickBot="1">
      <c r="A130" s="139"/>
      <c r="B130" s="138"/>
      <c r="C130" s="138"/>
      <c r="D130" s="138"/>
      <c r="E130" s="138"/>
      <c r="F130" s="138"/>
      <c r="G130" s="138"/>
      <c r="H130" s="138"/>
      <c r="I130" s="138"/>
      <c r="J130" s="138"/>
      <c r="K130" s="138"/>
      <c r="L130" s="138"/>
      <c r="M130" s="138"/>
      <c r="N130" s="138"/>
      <c r="O130" s="138"/>
      <c r="P130" s="138"/>
      <c r="Q130" s="138"/>
      <c r="R130" s="138"/>
      <c r="S130" s="138"/>
      <c r="T130" s="138"/>
      <c r="U130" s="138"/>
      <c r="V130" s="138"/>
      <c r="W130" s="138"/>
      <c r="X130" s="138"/>
      <c r="Y130" s="138"/>
    </row>
    <row r="131" spans="1:25" ht="19" customHeight="1" thickBot="1">
      <c r="A131" s="328" t="s">
        <v>102</v>
      </c>
      <c r="B131" s="329"/>
      <c r="C131" s="329"/>
      <c r="D131" s="329"/>
      <c r="E131" s="329"/>
      <c r="F131" s="329"/>
      <c r="G131" s="329"/>
      <c r="H131" s="329"/>
      <c r="I131" s="329"/>
      <c r="J131" s="329"/>
      <c r="K131" s="329"/>
      <c r="L131" s="329"/>
      <c r="M131" s="329"/>
      <c r="N131" s="329"/>
      <c r="O131" s="329"/>
      <c r="P131" s="329"/>
      <c r="Q131" s="329"/>
      <c r="R131" s="329"/>
      <c r="S131" s="329"/>
      <c r="T131" s="329"/>
      <c r="U131" s="329"/>
      <c r="V131" s="329"/>
      <c r="W131" s="329"/>
      <c r="X131" s="329"/>
      <c r="Y131" s="330"/>
    </row>
    <row r="132" spans="1:25">
      <c r="A132" s="323" t="s">
        <v>217</v>
      </c>
      <c r="B132" s="294"/>
      <c r="C132" s="294"/>
      <c r="D132" s="294"/>
      <c r="E132" s="294"/>
      <c r="F132" s="294"/>
      <c r="G132" s="294"/>
      <c r="H132" s="294"/>
      <c r="I132" s="294"/>
      <c r="J132" s="294"/>
      <c r="K132" s="294"/>
      <c r="L132" s="294"/>
      <c r="M132" s="294"/>
      <c r="N132" s="294"/>
      <c r="O132" s="294"/>
      <c r="P132" s="294"/>
      <c r="Q132" s="294"/>
      <c r="R132" s="294"/>
      <c r="S132" s="294"/>
      <c r="T132" s="294"/>
      <c r="U132" s="294"/>
      <c r="V132" s="294"/>
      <c r="W132" s="294"/>
      <c r="X132" s="294"/>
      <c r="Y132" s="295"/>
    </row>
    <row r="133" spans="1:25">
      <c r="A133" s="296"/>
      <c r="B133" s="297"/>
      <c r="C133" s="297"/>
      <c r="D133" s="297"/>
      <c r="E133" s="297"/>
      <c r="F133" s="297"/>
      <c r="G133" s="297"/>
      <c r="H133" s="297"/>
      <c r="I133" s="297"/>
      <c r="J133" s="297"/>
      <c r="K133" s="297"/>
      <c r="L133" s="297"/>
      <c r="M133" s="297"/>
      <c r="N133" s="297"/>
      <c r="O133" s="297"/>
      <c r="P133" s="297"/>
      <c r="Q133" s="297"/>
      <c r="R133" s="297"/>
      <c r="S133" s="297"/>
      <c r="T133" s="297"/>
      <c r="U133" s="297"/>
      <c r="V133" s="297"/>
      <c r="W133" s="297"/>
      <c r="X133" s="297"/>
      <c r="Y133" s="298"/>
    </row>
    <row r="134" spans="1:25">
      <c r="A134" s="296"/>
      <c r="B134" s="297"/>
      <c r="C134" s="297"/>
      <c r="D134" s="297"/>
      <c r="E134" s="297"/>
      <c r="F134" s="297"/>
      <c r="G134" s="297"/>
      <c r="H134" s="297"/>
      <c r="I134" s="297"/>
      <c r="J134" s="297"/>
      <c r="K134" s="297"/>
      <c r="L134" s="297"/>
      <c r="M134" s="297"/>
      <c r="N134" s="297"/>
      <c r="O134" s="297"/>
      <c r="P134" s="297"/>
      <c r="Q134" s="297"/>
      <c r="R134" s="297"/>
      <c r="S134" s="297"/>
      <c r="T134" s="297"/>
      <c r="U134" s="297"/>
      <c r="V134" s="297"/>
      <c r="W134" s="297"/>
      <c r="X134" s="297"/>
      <c r="Y134" s="298"/>
    </row>
    <row r="135" spans="1:25">
      <c r="A135" s="296"/>
      <c r="B135" s="297"/>
      <c r="C135" s="297"/>
      <c r="D135" s="297"/>
      <c r="E135" s="297"/>
      <c r="F135" s="297"/>
      <c r="G135" s="297"/>
      <c r="H135" s="297"/>
      <c r="I135" s="297"/>
      <c r="J135" s="297"/>
      <c r="K135" s="297"/>
      <c r="L135" s="297"/>
      <c r="M135" s="297"/>
      <c r="N135" s="297"/>
      <c r="O135" s="297"/>
      <c r="P135" s="297"/>
      <c r="Q135" s="297"/>
      <c r="R135" s="297"/>
      <c r="S135" s="297"/>
      <c r="T135" s="297"/>
      <c r="U135" s="297"/>
      <c r="V135" s="297"/>
      <c r="W135" s="297"/>
      <c r="X135" s="297"/>
      <c r="Y135" s="298"/>
    </row>
    <row r="136" spans="1:25">
      <c r="A136" s="296"/>
      <c r="B136" s="297"/>
      <c r="C136" s="297"/>
      <c r="D136" s="297"/>
      <c r="E136" s="297"/>
      <c r="F136" s="297"/>
      <c r="G136" s="297"/>
      <c r="H136" s="297"/>
      <c r="I136" s="297"/>
      <c r="J136" s="297"/>
      <c r="K136" s="297"/>
      <c r="L136" s="297"/>
      <c r="M136" s="297"/>
      <c r="N136" s="297"/>
      <c r="O136" s="297"/>
      <c r="P136" s="297"/>
      <c r="Q136" s="297"/>
      <c r="R136" s="297"/>
      <c r="S136" s="297"/>
      <c r="T136" s="297"/>
      <c r="U136" s="297"/>
      <c r="V136" s="297"/>
      <c r="W136" s="297"/>
      <c r="X136" s="297"/>
      <c r="Y136" s="298"/>
    </row>
    <row r="137" spans="1:25">
      <c r="A137" s="296"/>
      <c r="B137" s="297"/>
      <c r="C137" s="297"/>
      <c r="D137" s="297"/>
      <c r="E137" s="297"/>
      <c r="F137" s="297"/>
      <c r="G137" s="297"/>
      <c r="H137" s="297"/>
      <c r="I137" s="297"/>
      <c r="J137" s="297"/>
      <c r="K137" s="297"/>
      <c r="L137" s="297"/>
      <c r="M137" s="297"/>
      <c r="N137" s="297"/>
      <c r="O137" s="297"/>
      <c r="P137" s="297"/>
      <c r="Q137" s="297"/>
      <c r="R137" s="297"/>
      <c r="S137" s="297"/>
      <c r="T137" s="297"/>
      <c r="U137" s="297"/>
      <c r="V137" s="297"/>
      <c r="W137" s="297"/>
      <c r="X137" s="297"/>
      <c r="Y137" s="298"/>
    </row>
    <row r="138" spans="1:25">
      <c r="A138" s="296"/>
      <c r="B138" s="297"/>
      <c r="C138" s="297"/>
      <c r="D138" s="297"/>
      <c r="E138" s="297"/>
      <c r="F138" s="297"/>
      <c r="G138" s="297"/>
      <c r="H138" s="297"/>
      <c r="I138" s="297"/>
      <c r="J138" s="297"/>
      <c r="K138" s="297"/>
      <c r="L138" s="297"/>
      <c r="M138" s="297"/>
      <c r="N138" s="297"/>
      <c r="O138" s="297"/>
      <c r="P138" s="297"/>
      <c r="Q138" s="297"/>
      <c r="R138" s="297"/>
      <c r="S138" s="297"/>
      <c r="T138" s="297"/>
      <c r="U138" s="297"/>
      <c r="V138" s="297"/>
      <c r="W138" s="297"/>
      <c r="X138" s="297"/>
      <c r="Y138" s="298"/>
    </row>
    <row r="139" spans="1:25">
      <c r="A139" s="296"/>
      <c r="B139" s="297"/>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8"/>
    </row>
    <row r="140" spans="1:25">
      <c r="A140" s="296"/>
      <c r="B140" s="297"/>
      <c r="C140" s="297"/>
      <c r="D140" s="297"/>
      <c r="E140" s="297"/>
      <c r="F140" s="297"/>
      <c r="G140" s="297"/>
      <c r="H140" s="297"/>
      <c r="I140" s="297"/>
      <c r="J140" s="297"/>
      <c r="K140" s="297"/>
      <c r="L140" s="297"/>
      <c r="M140" s="297"/>
      <c r="N140" s="297"/>
      <c r="O140" s="297"/>
      <c r="P140" s="297"/>
      <c r="Q140" s="297"/>
      <c r="R140" s="297"/>
      <c r="S140" s="297"/>
      <c r="T140" s="297"/>
      <c r="U140" s="297"/>
      <c r="V140" s="297"/>
      <c r="W140" s="297"/>
      <c r="X140" s="297"/>
      <c r="Y140" s="298"/>
    </row>
    <row r="141" spans="1:25">
      <c r="A141" s="296"/>
      <c r="B141" s="297"/>
      <c r="C141" s="297"/>
      <c r="D141" s="297"/>
      <c r="E141" s="297"/>
      <c r="F141" s="297"/>
      <c r="G141" s="297"/>
      <c r="H141" s="297"/>
      <c r="I141" s="297"/>
      <c r="J141" s="297"/>
      <c r="K141" s="297"/>
      <c r="L141" s="297"/>
      <c r="M141" s="297"/>
      <c r="N141" s="297"/>
      <c r="O141" s="297"/>
      <c r="P141" s="297"/>
      <c r="Q141" s="297"/>
      <c r="R141" s="297"/>
      <c r="S141" s="297"/>
      <c r="T141" s="297"/>
      <c r="U141" s="297"/>
      <c r="V141" s="297"/>
      <c r="W141" s="297"/>
      <c r="X141" s="297"/>
      <c r="Y141" s="298"/>
    </row>
    <row r="142" spans="1:25">
      <c r="A142" s="296"/>
      <c r="B142" s="297"/>
      <c r="C142" s="297"/>
      <c r="D142" s="297"/>
      <c r="E142" s="297"/>
      <c r="F142" s="297"/>
      <c r="G142" s="297"/>
      <c r="H142" s="297"/>
      <c r="I142" s="297"/>
      <c r="J142" s="297"/>
      <c r="K142" s="297"/>
      <c r="L142" s="297"/>
      <c r="M142" s="297"/>
      <c r="N142" s="297"/>
      <c r="O142" s="297"/>
      <c r="P142" s="297"/>
      <c r="Q142" s="297"/>
      <c r="R142" s="297"/>
      <c r="S142" s="297"/>
      <c r="T142" s="297"/>
      <c r="U142" s="297"/>
      <c r="V142" s="297"/>
      <c r="W142" s="297"/>
      <c r="X142" s="297"/>
      <c r="Y142" s="298"/>
    </row>
    <row r="143" spans="1:25">
      <c r="A143" s="296"/>
      <c r="B143" s="297"/>
      <c r="C143" s="297"/>
      <c r="D143" s="297"/>
      <c r="E143" s="297"/>
      <c r="F143" s="297"/>
      <c r="G143" s="297"/>
      <c r="H143" s="297"/>
      <c r="I143" s="297"/>
      <c r="J143" s="297"/>
      <c r="K143" s="297"/>
      <c r="L143" s="297"/>
      <c r="M143" s="297"/>
      <c r="N143" s="297"/>
      <c r="O143" s="297"/>
      <c r="P143" s="297"/>
      <c r="Q143" s="297"/>
      <c r="R143" s="297"/>
      <c r="S143" s="297"/>
      <c r="T143" s="297"/>
      <c r="U143" s="297"/>
      <c r="V143" s="297"/>
      <c r="W143" s="297"/>
      <c r="X143" s="297"/>
      <c r="Y143" s="298"/>
    </row>
    <row r="144" spans="1:25">
      <c r="A144" s="296"/>
      <c r="B144" s="297"/>
      <c r="C144" s="297"/>
      <c r="D144" s="297"/>
      <c r="E144" s="297"/>
      <c r="F144" s="297"/>
      <c r="G144" s="297"/>
      <c r="H144" s="297"/>
      <c r="I144" s="297"/>
      <c r="J144" s="297"/>
      <c r="K144" s="297"/>
      <c r="L144" s="297"/>
      <c r="M144" s="297"/>
      <c r="N144" s="297"/>
      <c r="O144" s="297"/>
      <c r="P144" s="297"/>
      <c r="Q144" s="297"/>
      <c r="R144" s="297"/>
      <c r="S144" s="297"/>
      <c r="T144" s="297"/>
      <c r="U144" s="297"/>
      <c r="V144" s="297"/>
      <c r="W144" s="297"/>
      <c r="X144" s="297"/>
      <c r="Y144" s="298"/>
    </row>
    <row r="145" spans="1:25" ht="16" thickBot="1">
      <c r="A145" s="299"/>
      <c r="B145" s="300"/>
      <c r="C145" s="300"/>
      <c r="D145" s="300"/>
      <c r="E145" s="300"/>
      <c r="F145" s="300"/>
      <c r="G145" s="300"/>
      <c r="H145" s="300"/>
      <c r="I145" s="300"/>
      <c r="J145" s="300"/>
      <c r="K145" s="300"/>
      <c r="L145" s="300"/>
      <c r="M145" s="300"/>
      <c r="N145" s="300"/>
      <c r="O145" s="300"/>
      <c r="P145" s="300"/>
      <c r="Q145" s="300"/>
      <c r="R145" s="300"/>
      <c r="S145" s="300"/>
      <c r="T145" s="300"/>
      <c r="U145" s="300"/>
      <c r="V145" s="300"/>
      <c r="W145" s="300"/>
      <c r="X145" s="300"/>
      <c r="Y145" s="301"/>
    </row>
    <row r="146" spans="1:25" ht="16" thickBot="1"/>
    <row r="147" spans="1:25" ht="19" customHeight="1" thickBot="1">
      <c r="A147" s="328" t="s">
        <v>108</v>
      </c>
      <c r="B147" s="329"/>
      <c r="C147" s="329"/>
      <c r="D147" s="329"/>
      <c r="E147" s="329"/>
      <c r="F147" s="329"/>
      <c r="G147" s="329"/>
      <c r="H147" s="329"/>
      <c r="I147" s="329"/>
      <c r="J147" s="329"/>
      <c r="K147" s="329"/>
      <c r="L147" s="329"/>
      <c r="M147" s="329"/>
      <c r="N147" s="329"/>
      <c r="O147" s="329"/>
      <c r="P147" s="329"/>
      <c r="Q147" s="329"/>
      <c r="R147" s="329"/>
      <c r="S147" s="329"/>
      <c r="T147" s="329"/>
      <c r="U147" s="329"/>
      <c r="V147" s="329"/>
      <c r="W147" s="329"/>
      <c r="X147" s="329"/>
      <c r="Y147" s="330"/>
    </row>
    <row r="148" spans="1:25" ht="16" customHeight="1">
      <c r="A148" s="343" t="s">
        <v>231</v>
      </c>
      <c r="B148" s="294"/>
      <c r="C148" s="294"/>
      <c r="D148" s="294"/>
      <c r="E148" s="294"/>
      <c r="F148" s="294"/>
      <c r="G148" s="294"/>
      <c r="H148" s="294"/>
      <c r="I148" s="294"/>
      <c r="J148" s="294"/>
      <c r="K148" s="294"/>
      <c r="L148" s="294"/>
      <c r="M148" s="294"/>
      <c r="N148" s="294"/>
      <c r="O148" s="294"/>
      <c r="P148" s="294"/>
      <c r="Q148" s="294"/>
      <c r="R148" s="294"/>
      <c r="S148" s="294"/>
      <c r="T148" s="294"/>
      <c r="U148" s="294"/>
      <c r="V148" s="294"/>
      <c r="W148" s="294"/>
      <c r="X148" s="294"/>
      <c r="Y148" s="295"/>
    </row>
    <row r="149" spans="1:25">
      <c r="A149" s="296"/>
      <c r="B149" s="297"/>
      <c r="C149" s="297"/>
      <c r="D149" s="297"/>
      <c r="E149" s="297"/>
      <c r="F149" s="297"/>
      <c r="G149" s="297"/>
      <c r="H149" s="297"/>
      <c r="I149" s="297"/>
      <c r="J149" s="297"/>
      <c r="K149" s="297"/>
      <c r="L149" s="297"/>
      <c r="M149" s="297"/>
      <c r="N149" s="297"/>
      <c r="O149" s="297"/>
      <c r="P149" s="297"/>
      <c r="Q149" s="297"/>
      <c r="R149" s="297"/>
      <c r="S149" s="297"/>
      <c r="T149" s="297"/>
      <c r="U149" s="297"/>
      <c r="V149" s="297"/>
      <c r="W149" s="297"/>
      <c r="X149" s="297"/>
      <c r="Y149" s="298"/>
    </row>
    <row r="150" spans="1:25">
      <c r="A150" s="296"/>
      <c r="B150" s="297"/>
      <c r="C150" s="297"/>
      <c r="D150" s="297"/>
      <c r="E150" s="297"/>
      <c r="F150" s="297"/>
      <c r="G150" s="297"/>
      <c r="H150" s="297"/>
      <c r="I150" s="297"/>
      <c r="J150" s="297"/>
      <c r="K150" s="297"/>
      <c r="L150" s="297"/>
      <c r="M150" s="297"/>
      <c r="N150" s="297"/>
      <c r="O150" s="297"/>
      <c r="P150" s="297"/>
      <c r="Q150" s="297"/>
      <c r="R150" s="297"/>
      <c r="S150" s="297"/>
      <c r="T150" s="297"/>
      <c r="U150" s="297"/>
      <c r="V150" s="297"/>
      <c r="W150" s="297"/>
      <c r="X150" s="297"/>
      <c r="Y150" s="298"/>
    </row>
    <row r="151" spans="1:25">
      <c r="A151" s="296"/>
      <c r="B151" s="297"/>
      <c r="C151" s="297"/>
      <c r="D151" s="297"/>
      <c r="E151" s="297"/>
      <c r="F151" s="297"/>
      <c r="G151" s="297"/>
      <c r="H151" s="297"/>
      <c r="I151" s="297"/>
      <c r="J151" s="297"/>
      <c r="K151" s="297"/>
      <c r="L151" s="297"/>
      <c r="M151" s="297"/>
      <c r="N151" s="297"/>
      <c r="O151" s="297"/>
      <c r="P151" s="297"/>
      <c r="Q151" s="297"/>
      <c r="R151" s="297"/>
      <c r="S151" s="297"/>
      <c r="T151" s="297"/>
      <c r="U151" s="297"/>
      <c r="V151" s="297"/>
      <c r="W151" s="297"/>
      <c r="X151" s="297"/>
      <c r="Y151" s="298"/>
    </row>
    <row r="152" spans="1:25">
      <c r="A152" s="296"/>
      <c r="B152" s="297"/>
      <c r="C152" s="297"/>
      <c r="D152" s="297"/>
      <c r="E152" s="297"/>
      <c r="F152" s="297"/>
      <c r="G152" s="297"/>
      <c r="H152" s="297"/>
      <c r="I152" s="297"/>
      <c r="J152" s="297"/>
      <c r="K152" s="297"/>
      <c r="L152" s="297"/>
      <c r="M152" s="297"/>
      <c r="N152" s="297"/>
      <c r="O152" s="297"/>
      <c r="P152" s="297"/>
      <c r="Q152" s="297"/>
      <c r="R152" s="297"/>
      <c r="S152" s="297"/>
      <c r="T152" s="297"/>
      <c r="U152" s="297"/>
      <c r="V152" s="297"/>
      <c r="W152" s="297"/>
      <c r="X152" s="297"/>
      <c r="Y152" s="298"/>
    </row>
    <row r="153" spans="1:25">
      <c r="A153" s="296"/>
      <c r="B153" s="297"/>
      <c r="C153" s="297"/>
      <c r="D153" s="297"/>
      <c r="E153" s="297"/>
      <c r="F153" s="297"/>
      <c r="G153" s="297"/>
      <c r="H153" s="297"/>
      <c r="I153" s="297"/>
      <c r="J153" s="297"/>
      <c r="K153" s="297"/>
      <c r="L153" s="297"/>
      <c r="M153" s="297"/>
      <c r="N153" s="297"/>
      <c r="O153" s="297"/>
      <c r="P153" s="297"/>
      <c r="Q153" s="297"/>
      <c r="R153" s="297"/>
      <c r="S153" s="297"/>
      <c r="T153" s="297"/>
      <c r="U153" s="297"/>
      <c r="V153" s="297"/>
      <c r="W153" s="297"/>
      <c r="X153" s="297"/>
      <c r="Y153" s="298"/>
    </row>
    <row r="154" spans="1:25">
      <c r="A154" s="296"/>
      <c r="B154" s="297"/>
      <c r="C154" s="297"/>
      <c r="D154" s="297"/>
      <c r="E154" s="297"/>
      <c r="F154" s="297"/>
      <c r="G154" s="297"/>
      <c r="H154" s="297"/>
      <c r="I154" s="297"/>
      <c r="J154" s="297"/>
      <c r="K154" s="297"/>
      <c r="L154" s="297"/>
      <c r="M154" s="297"/>
      <c r="N154" s="297"/>
      <c r="O154" s="297"/>
      <c r="P154" s="297"/>
      <c r="Q154" s="297"/>
      <c r="R154" s="297"/>
      <c r="S154" s="297"/>
      <c r="T154" s="297"/>
      <c r="U154" s="297"/>
      <c r="V154" s="297"/>
      <c r="W154" s="297"/>
      <c r="X154" s="297"/>
      <c r="Y154" s="298"/>
    </row>
    <row r="155" spans="1:25">
      <c r="A155" s="296"/>
      <c r="B155" s="297"/>
      <c r="C155" s="297"/>
      <c r="D155" s="297"/>
      <c r="E155" s="297"/>
      <c r="F155" s="297"/>
      <c r="G155" s="297"/>
      <c r="H155" s="297"/>
      <c r="I155" s="297"/>
      <c r="J155" s="297"/>
      <c r="K155" s="297"/>
      <c r="L155" s="297"/>
      <c r="M155" s="297"/>
      <c r="N155" s="297"/>
      <c r="O155" s="297"/>
      <c r="P155" s="297"/>
      <c r="Q155" s="297"/>
      <c r="R155" s="297"/>
      <c r="S155" s="297"/>
      <c r="T155" s="297"/>
      <c r="U155" s="297"/>
      <c r="V155" s="297"/>
      <c r="W155" s="297"/>
      <c r="X155" s="297"/>
      <c r="Y155" s="298"/>
    </row>
    <row r="156" spans="1:25">
      <c r="A156" s="296"/>
      <c r="B156" s="297"/>
      <c r="C156" s="297"/>
      <c r="D156" s="297"/>
      <c r="E156" s="297"/>
      <c r="F156" s="297"/>
      <c r="G156" s="297"/>
      <c r="H156" s="297"/>
      <c r="I156" s="297"/>
      <c r="J156" s="297"/>
      <c r="K156" s="297"/>
      <c r="L156" s="297"/>
      <c r="M156" s="297"/>
      <c r="N156" s="297"/>
      <c r="O156" s="297"/>
      <c r="P156" s="297"/>
      <c r="Q156" s="297"/>
      <c r="R156" s="297"/>
      <c r="S156" s="297"/>
      <c r="T156" s="297"/>
      <c r="U156" s="297"/>
      <c r="V156" s="297"/>
      <c r="W156" s="297"/>
      <c r="X156" s="297"/>
      <c r="Y156" s="298"/>
    </row>
    <row r="157" spans="1:25">
      <c r="A157" s="296"/>
      <c r="B157" s="297"/>
      <c r="C157" s="297"/>
      <c r="D157" s="297"/>
      <c r="E157" s="297"/>
      <c r="F157" s="297"/>
      <c r="G157" s="297"/>
      <c r="H157" s="297"/>
      <c r="I157" s="297"/>
      <c r="J157" s="297"/>
      <c r="K157" s="297"/>
      <c r="L157" s="297"/>
      <c r="M157" s="297"/>
      <c r="N157" s="297"/>
      <c r="O157" s="297"/>
      <c r="P157" s="297"/>
      <c r="Q157" s="297"/>
      <c r="R157" s="297"/>
      <c r="S157" s="297"/>
      <c r="T157" s="297"/>
      <c r="U157" s="297"/>
      <c r="V157" s="297"/>
      <c r="W157" s="297"/>
      <c r="X157" s="297"/>
      <c r="Y157" s="298"/>
    </row>
    <row r="158" spans="1:25">
      <c r="A158" s="296"/>
      <c r="B158" s="297"/>
      <c r="C158" s="297"/>
      <c r="D158" s="297"/>
      <c r="E158" s="297"/>
      <c r="F158" s="297"/>
      <c r="G158" s="297"/>
      <c r="H158" s="297"/>
      <c r="I158" s="297"/>
      <c r="J158" s="297"/>
      <c r="K158" s="297"/>
      <c r="L158" s="297"/>
      <c r="M158" s="297"/>
      <c r="N158" s="297"/>
      <c r="O158" s="297"/>
      <c r="P158" s="297"/>
      <c r="Q158" s="297"/>
      <c r="R158" s="297"/>
      <c r="S158" s="297"/>
      <c r="T158" s="297"/>
      <c r="U158" s="297"/>
      <c r="V158" s="297"/>
      <c r="W158" s="297"/>
      <c r="X158" s="297"/>
      <c r="Y158" s="298"/>
    </row>
    <row r="159" spans="1:25">
      <c r="A159" s="296"/>
      <c r="B159" s="297"/>
      <c r="C159" s="297"/>
      <c r="D159" s="297"/>
      <c r="E159" s="297"/>
      <c r="F159" s="297"/>
      <c r="G159" s="297"/>
      <c r="H159" s="297"/>
      <c r="I159" s="297"/>
      <c r="J159" s="297"/>
      <c r="K159" s="297"/>
      <c r="L159" s="297"/>
      <c r="M159" s="297"/>
      <c r="N159" s="297"/>
      <c r="O159" s="297"/>
      <c r="P159" s="297"/>
      <c r="Q159" s="297"/>
      <c r="R159" s="297"/>
      <c r="S159" s="297"/>
      <c r="T159" s="297"/>
      <c r="U159" s="297"/>
      <c r="V159" s="297"/>
      <c r="W159" s="297"/>
      <c r="X159" s="297"/>
      <c r="Y159" s="298"/>
    </row>
    <row r="160" spans="1:25">
      <c r="A160" s="296"/>
      <c r="B160" s="297"/>
      <c r="C160" s="297"/>
      <c r="D160" s="297"/>
      <c r="E160" s="297"/>
      <c r="F160" s="297"/>
      <c r="G160" s="297"/>
      <c r="H160" s="297"/>
      <c r="I160" s="297"/>
      <c r="J160" s="297"/>
      <c r="K160" s="297"/>
      <c r="L160" s="297"/>
      <c r="M160" s="297"/>
      <c r="N160" s="297"/>
      <c r="O160" s="297"/>
      <c r="P160" s="297"/>
      <c r="Q160" s="297"/>
      <c r="R160" s="297"/>
      <c r="S160" s="297"/>
      <c r="T160" s="297"/>
      <c r="U160" s="297"/>
      <c r="V160" s="297"/>
      <c r="W160" s="297"/>
      <c r="X160" s="297"/>
      <c r="Y160" s="298"/>
    </row>
    <row r="161" spans="1:25" ht="102.5" customHeight="1" thickBot="1">
      <c r="A161" s="299"/>
      <c r="B161" s="300"/>
      <c r="C161" s="300"/>
      <c r="D161" s="300"/>
      <c r="E161" s="300"/>
      <c r="F161" s="300"/>
      <c r="G161" s="300"/>
      <c r="H161" s="300"/>
      <c r="I161" s="300"/>
      <c r="J161" s="300"/>
      <c r="K161" s="300"/>
      <c r="L161" s="300"/>
      <c r="M161" s="300"/>
      <c r="N161" s="300"/>
      <c r="O161" s="300"/>
      <c r="P161" s="300"/>
      <c r="Q161" s="300"/>
      <c r="R161" s="300"/>
      <c r="S161" s="300"/>
      <c r="T161" s="300"/>
      <c r="U161" s="300"/>
      <c r="V161" s="300"/>
      <c r="W161" s="300"/>
      <c r="X161" s="300"/>
      <c r="Y161" s="301"/>
    </row>
    <row r="162" spans="1:25" ht="14" customHeight="1" thickBot="1">
      <c r="A162" s="139"/>
      <c r="B162" s="138"/>
      <c r="C162" s="138"/>
      <c r="D162" s="138"/>
      <c r="E162" s="138"/>
      <c r="F162" s="138"/>
      <c r="G162" s="138"/>
      <c r="H162" s="138"/>
      <c r="I162" s="138"/>
      <c r="J162" s="138"/>
      <c r="K162" s="138"/>
      <c r="L162" s="138"/>
      <c r="M162" s="138"/>
      <c r="N162" s="138"/>
      <c r="O162" s="138"/>
      <c r="P162" s="138"/>
      <c r="Q162" s="138"/>
      <c r="R162" s="138"/>
      <c r="S162" s="138"/>
      <c r="T162" s="138"/>
      <c r="U162" s="138"/>
      <c r="V162" s="138"/>
      <c r="W162" s="138"/>
      <c r="X162" s="138"/>
      <c r="Y162" s="138"/>
    </row>
    <row r="163" spans="1:25" ht="19" customHeight="1" thickBot="1">
      <c r="A163" s="328" t="s">
        <v>109</v>
      </c>
      <c r="B163" s="329"/>
      <c r="C163" s="329"/>
      <c r="D163" s="329"/>
      <c r="E163" s="329"/>
      <c r="F163" s="329"/>
      <c r="G163" s="329"/>
      <c r="H163" s="329"/>
      <c r="I163" s="329"/>
      <c r="J163" s="329"/>
      <c r="K163" s="329"/>
      <c r="L163" s="329"/>
      <c r="M163" s="329"/>
      <c r="N163" s="329"/>
      <c r="O163" s="329"/>
      <c r="P163" s="329"/>
      <c r="Q163" s="329"/>
      <c r="R163" s="329"/>
      <c r="S163" s="329"/>
      <c r="T163" s="329"/>
      <c r="U163" s="329"/>
      <c r="V163" s="329"/>
      <c r="W163" s="329"/>
      <c r="X163" s="329"/>
      <c r="Y163" s="330"/>
    </row>
    <row r="164" spans="1:25">
      <c r="A164" s="282" t="s">
        <v>233</v>
      </c>
      <c r="B164" s="283"/>
      <c r="C164" s="283"/>
      <c r="D164" s="283"/>
      <c r="E164" s="283"/>
      <c r="F164" s="283"/>
      <c r="G164" s="283"/>
      <c r="H164" s="283"/>
      <c r="I164" s="283"/>
      <c r="J164" s="283"/>
      <c r="K164" s="283"/>
      <c r="L164" s="283"/>
      <c r="M164" s="283"/>
      <c r="N164" s="283"/>
      <c r="O164" s="283"/>
      <c r="P164" s="283"/>
      <c r="Q164" s="283"/>
      <c r="R164" s="283"/>
      <c r="S164" s="283"/>
      <c r="T164" s="283"/>
      <c r="U164" s="283"/>
      <c r="V164" s="283"/>
      <c r="W164" s="283"/>
      <c r="X164" s="283"/>
      <c r="Y164" s="284"/>
    </row>
    <row r="165" spans="1:25">
      <c r="A165" s="285"/>
      <c r="B165" s="286"/>
      <c r="C165" s="286"/>
      <c r="D165" s="286"/>
      <c r="E165" s="286"/>
      <c r="F165" s="286"/>
      <c r="G165" s="286"/>
      <c r="H165" s="286"/>
      <c r="I165" s="286"/>
      <c r="J165" s="286"/>
      <c r="K165" s="286"/>
      <c r="L165" s="286"/>
      <c r="M165" s="286"/>
      <c r="N165" s="286"/>
      <c r="O165" s="286"/>
      <c r="P165" s="286"/>
      <c r="Q165" s="286"/>
      <c r="R165" s="286"/>
      <c r="S165" s="286"/>
      <c r="T165" s="286"/>
      <c r="U165" s="286"/>
      <c r="V165" s="286"/>
      <c r="W165" s="286"/>
      <c r="X165" s="286"/>
      <c r="Y165" s="287"/>
    </row>
    <row r="166" spans="1:25">
      <c r="A166" s="285"/>
      <c r="B166" s="286"/>
      <c r="C166" s="286"/>
      <c r="D166" s="286"/>
      <c r="E166" s="286"/>
      <c r="F166" s="286"/>
      <c r="G166" s="286"/>
      <c r="H166" s="286"/>
      <c r="I166" s="286"/>
      <c r="J166" s="286"/>
      <c r="K166" s="286"/>
      <c r="L166" s="286"/>
      <c r="M166" s="286"/>
      <c r="N166" s="286"/>
      <c r="O166" s="286"/>
      <c r="P166" s="286"/>
      <c r="Q166" s="286"/>
      <c r="R166" s="286"/>
      <c r="S166" s="286"/>
      <c r="T166" s="286"/>
      <c r="U166" s="286"/>
      <c r="V166" s="286"/>
      <c r="W166" s="286"/>
      <c r="X166" s="286"/>
      <c r="Y166" s="287"/>
    </row>
    <row r="167" spans="1:25">
      <c r="A167" s="285"/>
      <c r="B167" s="286"/>
      <c r="C167" s="286"/>
      <c r="D167" s="286"/>
      <c r="E167" s="286"/>
      <c r="F167" s="286"/>
      <c r="G167" s="286"/>
      <c r="H167" s="286"/>
      <c r="I167" s="286"/>
      <c r="J167" s="286"/>
      <c r="K167" s="286"/>
      <c r="L167" s="286"/>
      <c r="M167" s="286"/>
      <c r="N167" s="286"/>
      <c r="O167" s="286"/>
      <c r="P167" s="286"/>
      <c r="Q167" s="286"/>
      <c r="R167" s="286"/>
      <c r="S167" s="286"/>
      <c r="T167" s="286"/>
      <c r="U167" s="286"/>
      <c r="V167" s="286"/>
      <c r="W167" s="286"/>
      <c r="X167" s="286"/>
      <c r="Y167" s="287"/>
    </row>
    <row r="168" spans="1:25">
      <c r="A168" s="285"/>
      <c r="B168" s="286"/>
      <c r="C168" s="286"/>
      <c r="D168" s="286"/>
      <c r="E168" s="286"/>
      <c r="F168" s="286"/>
      <c r="G168" s="286"/>
      <c r="H168" s="286"/>
      <c r="I168" s="286"/>
      <c r="J168" s="286"/>
      <c r="K168" s="286"/>
      <c r="L168" s="286"/>
      <c r="M168" s="286"/>
      <c r="N168" s="286"/>
      <c r="O168" s="286"/>
      <c r="P168" s="286"/>
      <c r="Q168" s="286"/>
      <c r="R168" s="286"/>
      <c r="S168" s="286"/>
      <c r="T168" s="286"/>
      <c r="U168" s="286"/>
      <c r="V168" s="286"/>
      <c r="W168" s="286"/>
      <c r="X168" s="286"/>
      <c r="Y168" s="287"/>
    </row>
    <row r="169" spans="1:25">
      <c r="A169" s="285"/>
      <c r="B169" s="286"/>
      <c r="C169" s="286"/>
      <c r="D169" s="286"/>
      <c r="E169" s="286"/>
      <c r="F169" s="286"/>
      <c r="G169" s="286"/>
      <c r="H169" s="286"/>
      <c r="I169" s="286"/>
      <c r="J169" s="286"/>
      <c r="K169" s="286"/>
      <c r="L169" s="286"/>
      <c r="M169" s="286"/>
      <c r="N169" s="286"/>
      <c r="O169" s="286"/>
      <c r="P169" s="286"/>
      <c r="Q169" s="286"/>
      <c r="R169" s="286"/>
      <c r="S169" s="286"/>
      <c r="T169" s="286"/>
      <c r="U169" s="286"/>
      <c r="V169" s="286"/>
      <c r="W169" s="286"/>
      <c r="X169" s="286"/>
      <c r="Y169" s="287"/>
    </row>
    <row r="170" spans="1:25">
      <c r="A170" s="285"/>
      <c r="B170" s="286"/>
      <c r="C170" s="286"/>
      <c r="D170" s="286"/>
      <c r="E170" s="286"/>
      <c r="F170" s="286"/>
      <c r="G170" s="286"/>
      <c r="H170" s="286"/>
      <c r="I170" s="286"/>
      <c r="J170" s="286"/>
      <c r="K170" s="286"/>
      <c r="L170" s="286"/>
      <c r="M170" s="286"/>
      <c r="N170" s="286"/>
      <c r="O170" s="286"/>
      <c r="P170" s="286"/>
      <c r="Q170" s="286"/>
      <c r="R170" s="286"/>
      <c r="S170" s="286"/>
      <c r="T170" s="286"/>
      <c r="U170" s="286"/>
      <c r="V170" s="286"/>
      <c r="W170" s="286"/>
      <c r="X170" s="286"/>
      <c r="Y170" s="287"/>
    </row>
    <row r="171" spans="1:25">
      <c r="A171" s="285"/>
      <c r="B171" s="286"/>
      <c r="C171" s="286"/>
      <c r="D171" s="286"/>
      <c r="E171" s="286"/>
      <c r="F171" s="286"/>
      <c r="G171" s="286"/>
      <c r="H171" s="286"/>
      <c r="I171" s="286"/>
      <c r="J171" s="286"/>
      <c r="K171" s="286"/>
      <c r="L171" s="286"/>
      <c r="M171" s="286"/>
      <c r="N171" s="286"/>
      <c r="O171" s="286"/>
      <c r="P171" s="286"/>
      <c r="Q171" s="286"/>
      <c r="R171" s="286"/>
      <c r="S171" s="286"/>
      <c r="T171" s="286"/>
      <c r="U171" s="286"/>
      <c r="V171" s="286"/>
      <c r="W171" s="286"/>
      <c r="X171" s="286"/>
      <c r="Y171" s="287"/>
    </row>
    <row r="172" spans="1:25">
      <c r="A172" s="285"/>
      <c r="B172" s="286"/>
      <c r="C172" s="286"/>
      <c r="D172" s="286"/>
      <c r="E172" s="286"/>
      <c r="F172" s="286"/>
      <c r="G172" s="286"/>
      <c r="H172" s="286"/>
      <c r="I172" s="286"/>
      <c r="J172" s="286"/>
      <c r="K172" s="286"/>
      <c r="L172" s="286"/>
      <c r="M172" s="286"/>
      <c r="N172" s="286"/>
      <c r="O172" s="286"/>
      <c r="P172" s="286"/>
      <c r="Q172" s="286"/>
      <c r="R172" s="286"/>
      <c r="S172" s="286"/>
      <c r="T172" s="286"/>
      <c r="U172" s="286"/>
      <c r="V172" s="286"/>
      <c r="W172" s="286"/>
      <c r="X172" s="286"/>
      <c r="Y172" s="287"/>
    </row>
    <row r="173" spans="1:25">
      <c r="A173" s="285"/>
      <c r="B173" s="286"/>
      <c r="C173" s="286"/>
      <c r="D173" s="286"/>
      <c r="E173" s="286"/>
      <c r="F173" s="286"/>
      <c r="G173" s="286"/>
      <c r="H173" s="286"/>
      <c r="I173" s="286"/>
      <c r="J173" s="286"/>
      <c r="K173" s="286"/>
      <c r="L173" s="286"/>
      <c r="M173" s="286"/>
      <c r="N173" s="286"/>
      <c r="O173" s="286"/>
      <c r="P173" s="286"/>
      <c r="Q173" s="286"/>
      <c r="R173" s="286"/>
      <c r="S173" s="286"/>
      <c r="T173" s="286"/>
      <c r="U173" s="286"/>
      <c r="V173" s="286"/>
      <c r="W173" s="286"/>
      <c r="X173" s="286"/>
      <c r="Y173" s="287"/>
    </row>
    <row r="174" spans="1:25">
      <c r="A174" s="285"/>
      <c r="B174" s="286"/>
      <c r="C174" s="286"/>
      <c r="D174" s="286"/>
      <c r="E174" s="286"/>
      <c r="F174" s="286"/>
      <c r="G174" s="286"/>
      <c r="H174" s="286"/>
      <c r="I174" s="286"/>
      <c r="J174" s="286"/>
      <c r="K174" s="286"/>
      <c r="L174" s="286"/>
      <c r="M174" s="286"/>
      <c r="N174" s="286"/>
      <c r="O174" s="286"/>
      <c r="P174" s="286"/>
      <c r="Q174" s="286"/>
      <c r="R174" s="286"/>
      <c r="S174" s="286"/>
      <c r="T174" s="286"/>
      <c r="U174" s="286"/>
      <c r="V174" s="286"/>
      <c r="W174" s="286"/>
      <c r="X174" s="286"/>
      <c r="Y174" s="287"/>
    </row>
    <row r="175" spans="1:25">
      <c r="A175" s="285"/>
      <c r="B175" s="286"/>
      <c r="C175" s="286"/>
      <c r="D175" s="286"/>
      <c r="E175" s="286"/>
      <c r="F175" s="286"/>
      <c r="G175" s="286"/>
      <c r="H175" s="286"/>
      <c r="I175" s="286"/>
      <c r="J175" s="286"/>
      <c r="K175" s="286"/>
      <c r="L175" s="286"/>
      <c r="M175" s="286"/>
      <c r="N175" s="286"/>
      <c r="O175" s="286"/>
      <c r="P175" s="286"/>
      <c r="Q175" s="286"/>
      <c r="R175" s="286"/>
      <c r="S175" s="286"/>
      <c r="T175" s="286"/>
      <c r="U175" s="286"/>
      <c r="V175" s="286"/>
      <c r="W175" s="286"/>
      <c r="X175" s="286"/>
      <c r="Y175" s="287"/>
    </row>
    <row r="176" spans="1:25">
      <c r="A176" s="285"/>
      <c r="B176" s="286"/>
      <c r="C176" s="286"/>
      <c r="D176" s="286"/>
      <c r="E176" s="286"/>
      <c r="F176" s="286"/>
      <c r="G176" s="286"/>
      <c r="H176" s="286"/>
      <c r="I176" s="286"/>
      <c r="J176" s="286"/>
      <c r="K176" s="286"/>
      <c r="L176" s="286"/>
      <c r="M176" s="286"/>
      <c r="N176" s="286"/>
      <c r="O176" s="286"/>
      <c r="P176" s="286"/>
      <c r="Q176" s="286"/>
      <c r="R176" s="286"/>
      <c r="S176" s="286"/>
      <c r="T176" s="286"/>
      <c r="U176" s="286"/>
      <c r="V176" s="286"/>
      <c r="W176" s="286"/>
      <c r="X176" s="286"/>
      <c r="Y176" s="287"/>
    </row>
    <row r="177" spans="1:25" ht="16" thickBot="1">
      <c r="A177" s="288"/>
      <c r="B177" s="289"/>
      <c r="C177" s="289"/>
      <c r="D177" s="289"/>
      <c r="E177" s="289"/>
      <c r="F177" s="289"/>
      <c r="G177" s="289"/>
      <c r="H177" s="289"/>
      <c r="I177" s="289"/>
      <c r="J177" s="289"/>
      <c r="K177" s="289"/>
      <c r="L177" s="289"/>
      <c r="M177" s="289"/>
      <c r="N177" s="289"/>
      <c r="O177" s="289"/>
      <c r="P177" s="289"/>
      <c r="Q177" s="289"/>
      <c r="R177" s="289"/>
      <c r="S177" s="289"/>
      <c r="T177" s="289"/>
      <c r="U177" s="289"/>
      <c r="V177" s="289"/>
      <c r="W177" s="289"/>
      <c r="X177" s="289"/>
      <c r="Y177" s="290"/>
    </row>
    <row r="178" spans="1:25" ht="16" thickBot="1"/>
    <row r="179" spans="1:25" ht="19" customHeight="1" thickBot="1">
      <c r="A179" s="328" t="s">
        <v>110</v>
      </c>
      <c r="B179" s="329"/>
      <c r="C179" s="329"/>
      <c r="D179" s="329"/>
      <c r="E179" s="329"/>
      <c r="F179" s="329"/>
      <c r="G179" s="329"/>
      <c r="H179" s="329"/>
      <c r="I179" s="329"/>
      <c r="J179" s="329"/>
      <c r="K179" s="329"/>
      <c r="L179" s="329"/>
      <c r="M179" s="329"/>
      <c r="N179" s="329"/>
      <c r="O179" s="329"/>
      <c r="P179" s="329"/>
      <c r="Q179" s="329"/>
      <c r="R179" s="329"/>
      <c r="S179" s="329"/>
      <c r="T179" s="329"/>
      <c r="U179" s="329"/>
      <c r="V179" s="329"/>
      <c r="W179" s="329"/>
      <c r="X179" s="329"/>
      <c r="Y179" s="330"/>
    </row>
    <row r="180" spans="1:25">
      <c r="A180" s="273" t="s">
        <v>223</v>
      </c>
      <c r="B180" s="274"/>
      <c r="C180" s="274"/>
      <c r="D180" s="274"/>
      <c r="E180" s="274"/>
      <c r="F180" s="274"/>
      <c r="G180" s="274"/>
      <c r="H180" s="274"/>
      <c r="I180" s="274"/>
      <c r="J180" s="274"/>
      <c r="K180" s="274"/>
      <c r="L180" s="274"/>
      <c r="M180" s="274"/>
      <c r="N180" s="274"/>
      <c r="O180" s="274"/>
      <c r="P180" s="274"/>
      <c r="Q180" s="274"/>
      <c r="R180" s="274"/>
      <c r="S180" s="274"/>
      <c r="T180" s="274"/>
      <c r="U180" s="274"/>
      <c r="V180" s="274"/>
      <c r="W180" s="274"/>
      <c r="X180" s="274"/>
      <c r="Y180" s="275"/>
    </row>
    <row r="181" spans="1:25">
      <c r="A181" s="276"/>
      <c r="B181" s="277"/>
      <c r="C181" s="277"/>
      <c r="D181" s="277"/>
      <c r="E181" s="277"/>
      <c r="F181" s="277"/>
      <c r="G181" s="277"/>
      <c r="H181" s="277"/>
      <c r="I181" s="277"/>
      <c r="J181" s="277"/>
      <c r="K181" s="277"/>
      <c r="L181" s="277"/>
      <c r="M181" s="277"/>
      <c r="N181" s="277"/>
      <c r="O181" s="277"/>
      <c r="P181" s="277"/>
      <c r="Q181" s="277"/>
      <c r="R181" s="277"/>
      <c r="S181" s="277"/>
      <c r="T181" s="277"/>
      <c r="U181" s="277"/>
      <c r="V181" s="277"/>
      <c r="W181" s="277"/>
      <c r="X181" s="277"/>
      <c r="Y181" s="278"/>
    </row>
    <row r="182" spans="1:25">
      <c r="A182" s="276"/>
      <c r="B182" s="277"/>
      <c r="C182" s="277"/>
      <c r="D182" s="277"/>
      <c r="E182" s="277"/>
      <c r="F182" s="277"/>
      <c r="G182" s="277"/>
      <c r="H182" s="277"/>
      <c r="I182" s="277"/>
      <c r="J182" s="277"/>
      <c r="K182" s="277"/>
      <c r="L182" s="277"/>
      <c r="M182" s="277"/>
      <c r="N182" s="277"/>
      <c r="O182" s="277"/>
      <c r="P182" s="277"/>
      <c r="Q182" s="277"/>
      <c r="R182" s="277"/>
      <c r="S182" s="277"/>
      <c r="T182" s="277"/>
      <c r="U182" s="277"/>
      <c r="V182" s="277"/>
      <c r="W182" s="277"/>
      <c r="X182" s="277"/>
      <c r="Y182" s="278"/>
    </row>
    <row r="183" spans="1:25">
      <c r="A183" s="276"/>
      <c r="B183" s="277"/>
      <c r="C183" s="277"/>
      <c r="D183" s="277"/>
      <c r="E183" s="277"/>
      <c r="F183" s="277"/>
      <c r="G183" s="277"/>
      <c r="H183" s="277"/>
      <c r="I183" s="277"/>
      <c r="J183" s="277"/>
      <c r="K183" s="277"/>
      <c r="L183" s="277"/>
      <c r="M183" s="277"/>
      <c r="N183" s="277"/>
      <c r="O183" s="277"/>
      <c r="P183" s="277"/>
      <c r="Q183" s="277"/>
      <c r="R183" s="277"/>
      <c r="S183" s="277"/>
      <c r="T183" s="277"/>
      <c r="U183" s="277"/>
      <c r="V183" s="277"/>
      <c r="W183" s="277"/>
      <c r="X183" s="277"/>
      <c r="Y183" s="278"/>
    </row>
    <row r="184" spans="1:25">
      <c r="A184" s="276"/>
      <c r="B184" s="277"/>
      <c r="C184" s="277"/>
      <c r="D184" s="277"/>
      <c r="E184" s="277"/>
      <c r="F184" s="277"/>
      <c r="G184" s="277"/>
      <c r="H184" s="277"/>
      <c r="I184" s="277"/>
      <c r="J184" s="277"/>
      <c r="K184" s="277"/>
      <c r="L184" s="277"/>
      <c r="M184" s="277"/>
      <c r="N184" s="277"/>
      <c r="O184" s="277"/>
      <c r="P184" s="277"/>
      <c r="Q184" s="277"/>
      <c r="R184" s="277"/>
      <c r="S184" s="277"/>
      <c r="T184" s="277"/>
      <c r="U184" s="277"/>
      <c r="V184" s="277"/>
      <c r="W184" s="277"/>
      <c r="X184" s="277"/>
      <c r="Y184" s="278"/>
    </row>
    <row r="185" spans="1:25">
      <c r="A185" s="276"/>
      <c r="B185" s="277"/>
      <c r="C185" s="277"/>
      <c r="D185" s="277"/>
      <c r="E185" s="277"/>
      <c r="F185" s="277"/>
      <c r="G185" s="277"/>
      <c r="H185" s="277"/>
      <c r="I185" s="277"/>
      <c r="J185" s="277"/>
      <c r="K185" s="277"/>
      <c r="L185" s="277"/>
      <c r="M185" s="277"/>
      <c r="N185" s="277"/>
      <c r="O185" s="277"/>
      <c r="P185" s="277"/>
      <c r="Q185" s="277"/>
      <c r="R185" s="277"/>
      <c r="S185" s="277"/>
      <c r="T185" s="277"/>
      <c r="U185" s="277"/>
      <c r="V185" s="277"/>
      <c r="W185" s="277"/>
      <c r="X185" s="277"/>
      <c r="Y185" s="278"/>
    </row>
    <row r="186" spans="1:25">
      <c r="A186" s="276"/>
      <c r="B186" s="277"/>
      <c r="C186" s="277"/>
      <c r="D186" s="277"/>
      <c r="E186" s="277"/>
      <c r="F186" s="277"/>
      <c r="G186" s="277"/>
      <c r="H186" s="277"/>
      <c r="I186" s="277"/>
      <c r="J186" s="277"/>
      <c r="K186" s="277"/>
      <c r="L186" s="277"/>
      <c r="M186" s="277"/>
      <c r="N186" s="277"/>
      <c r="O186" s="277"/>
      <c r="P186" s="277"/>
      <c r="Q186" s="277"/>
      <c r="R186" s="277"/>
      <c r="S186" s="277"/>
      <c r="T186" s="277"/>
      <c r="U186" s="277"/>
      <c r="V186" s="277"/>
      <c r="W186" s="277"/>
      <c r="X186" s="277"/>
      <c r="Y186" s="278"/>
    </row>
    <row r="187" spans="1:25">
      <c r="A187" s="276"/>
      <c r="B187" s="277"/>
      <c r="C187" s="277"/>
      <c r="D187" s="277"/>
      <c r="E187" s="277"/>
      <c r="F187" s="277"/>
      <c r="G187" s="277"/>
      <c r="H187" s="277"/>
      <c r="I187" s="277"/>
      <c r="J187" s="277"/>
      <c r="K187" s="277"/>
      <c r="L187" s="277"/>
      <c r="M187" s="277"/>
      <c r="N187" s="277"/>
      <c r="O187" s="277"/>
      <c r="P187" s="277"/>
      <c r="Q187" s="277"/>
      <c r="R187" s="277"/>
      <c r="S187" s="277"/>
      <c r="T187" s="277"/>
      <c r="U187" s="277"/>
      <c r="V187" s="277"/>
      <c r="W187" s="277"/>
      <c r="X187" s="277"/>
      <c r="Y187" s="278"/>
    </row>
    <row r="188" spans="1:25">
      <c r="A188" s="276"/>
      <c r="B188" s="277"/>
      <c r="C188" s="277"/>
      <c r="D188" s="277"/>
      <c r="E188" s="277"/>
      <c r="F188" s="277"/>
      <c r="G188" s="277"/>
      <c r="H188" s="277"/>
      <c r="I188" s="277"/>
      <c r="J188" s="277"/>
      <c r="K188" s="277"/>
      <c r="L188" s="277"/>
      <c r="M188" s="277"/>
      <c r="N188" s="277"/>
      <c r="O188" s="277"/>
      <c r="P188" s="277"/>
      <c r="Q188" s="277"/>
      <c r="R188" s="277"/>
      <c r="S188" s="277"/>
      <c r="T188" s="277"/>
      <c r="U188" s="277"/>
      <c r="V188" s="277"/>
      <c r="W188" s="277"/>
      <c r="X188" s="277"/>
      <c r="Y188" s="278"/>
    </row>
    <row r="189" spans="1:25">
      <c r="A189" s="276"/>
      <c r="B189" s="277"/>
      <c r="C189" s="277"/>
      <c r="D189" s="277"/>
      <c r="E189" s="277"/>
      <c r="F189" s="277"/>
      <c r="G189" s="277"/>
      <c r="H189" s="277"/>
      <c r="I189" s="277"/>
      <c r="J189" s="277"/>
      <c r="K189" s="277"/>
      <c r="L189" s="277"/>
      <c r="M189" s="277"/>
      <c r="N189" s="277"/>
      <c r="O189" s="277"/>
      <c r="P189" s="277"/>
      <c r="Q189" s="277"/>
      <c r="R189" s="277"/>
      <c r="S189" s="277"/>
      <c r="T189" s="277"/>
      <c r="U189" s="277"/>
      <c r="V189" s="277"/>
      <c r="W189" s="277"/>
      <c r="X189" s="277"/>
      <c r="Y189" s="278"/>
    </row>
    <row r="190" spans="1:25">
      <c r="A190" s="276"/>
      <c r="B190" s="277"/>
      <c r="C190" s="277"/>
      <c r="D190" s="277"/>
      <c r="E190" s="277"/>
      <c r="F190" s="277"/>
      <c r="G190" s="277"/>
      <c r="H190" s="277"/>
      <c r="I190" s="277"/>
      <c r="J190" s="277"/>
      <c r="K190" s="277"/>
      <c r="L190" s="277"/>
      <c r="M190" s="277"/>
      <c r="N190" s="277"/>
      <c r="O190" s="277"/>
      <c r="P190" s="277"/>
      <c r="Q190" s="277"/>
      <c r="R190" s="277"/>
      <c r="S190" s="277"/>
      <c r="T190" s="277"/>
      <c r="U190" s="277"/>
      <c r="V190" s="277"/>
      <c r="W190" s="277"/>
      <c r="X190" s="277"/>
      <c r="Y190" s="278"/>
    </row>
    <row r="191" spans="1:25">
      <c r="A191" s="276"/>
      <c r="B191" s="277"/>
      <c r="C191" s="277"/>
      <c r="D191" s="277"/>
      <c r="E191" s="277"/>
      <c r="F191" s="277"/>
      <c r="G191" s="277"/>
      <c r="H191" s="277"/>
      <c r="I191" s="277"/>
      <c r="J191" s="277"/>
      <c r="K191" s="277"/>
      <c r="L191" s="277"/>
      <c r="M191" s="277"/>
      <c r="N191" s="277"/>
      <c r="O191" s="277"/>
      <c r="P191" s="277"/>
      <c r="Q191" s="277"/>
      <c r="R191" s="277"/>
      <c r="S191" s="277"/>
      <c r="T191" s="277"/>
      <c r="U191" s="277"/>
      <c r="V191" s="277"/>
      <c r="W191" s="277"/>
      <c r="X191" s="277"/>
      <c r="Y191" s="278"/>
    </row>
    <row r="192" spans="1:25">
      <c r="A192" s="276"/>
      <c r="B192" s="277"/>
      <c r="C192" s="277"/>
      <c r="D192" s="277"/>
      <c r="E192" s="277"/>
      <c r="F192" s="277"/>
      <c r="G192" s="277"/>
      <c r="H192" s="277"/>
      <c r="I192" s="277"/>
      <c r="J192" s="277"/>
      <c r="K192" s="277"/>
      <c r="L192" s="277"/>
      <c r="M192" s="277"/>
      <c r="N192" s="277"/>
      <c r="O192" s="277"/>
      <c r="P192" s="277"/>
      <c r="Q192" s="277"/>
      <c r="R192" s="277"/>
      <c r="S192" s="277"/>
      <c r="T192" s="277"/>
      <c r="U192" s="277"/>
      <c r="V192" s="277"/>
      <c r="W192" s="277"/>
      <c r="X192" s="277"/>
      <c r="Y192" s="278"/>
    </row>
    <row r="193" spans="1:25" ht="16" thickBot="1">
      <c r="A193" s="279"/>
      <c r="B193" s="280"/>
      <c r="C193" s="280"/>
      <c r="D193" s="280"/>
      <c r="E193" s="280"/>
      <c r="F193" s="280"/>
      <c r="G193" s="280"/>
      <c r="H193" s="280"/>
      <c r="I193" s="280"/>
      <c r="J193" s="280"/>
      <c r="K193" s="280"/>
      <c r="L193" s="280"/>
      <c r="M193" s="280"/>
      <c r="N193" s="280"/>
      <c r="O193" s="280"/>
      <c r="P193" s="280"/>
      <c r="Q193" s="280"/>
      <c r="R193" s="280"/>
      <c r="S193" s="280"/>
      <c r="T193" s="280"/>
      <c r="U193" s="280"/>
      <c r="V193" s="280"/>
      <c r="W193" s="280"/>
      <c r="X193" s="280"/>
      <c r="Y193" s="281"/>
    </row>
    <row r="194" spans="1:25" ht="16" thickBot="1">
      <c r="A194" s="140"/>
      <c r="B194" s="140"/>
      <c r="C194" s="140"/>
      <c r="D194" s="140"/>
      <c r="E194" s="140"/>
      <c r="F194" s="140"/>
      <c r="G194" s="140"/>
      <c r="H194" s="140"/>
      <c r="I194" s="140"/>
      <c r="J194" s="140"/>
      <c r="K194" s="140"/>
      <c r="L194" s="140"/>
      <c r="M194" s="140"/>
      <c r="N194" s="140"/>
      <c r="O194" s="140"/>
      <c r="P194" s="140"/>
      <c r="Q194" s="140"/>
      <c r="R194" s="140"/>
      <c r="S194" s="140"/>
      <c r="T194" s="140"/>
      <c r="U194" s="140"/>
      <c r="V194" s="140"/>
      <c r="W194" s="140"/>
      <c r="X194" s="140"/>
      <c r="Y194" s="140"/>
    </row>
    <row r="195" spans="1:25" ht="22.5" customHeight="1" thickBot="1">
      <c r="A195" s="319" t="s">
        <v>166</v>
      </c>
      <c r="B195" s="320"/>
      <c r="C195" s="320"/>
      <c r="D195" s="320"/>
      <c r="E195" s="320"/>
      <c r="F195" s="320"/>
      <c r="G195" s="320"/>
      <c r="H195" s="320"/>
      <c r="I195" s="320"/>
      <c r="J195" s="320"/>
      <c r="K195" s="320"/>
      <c r="L195" s="320"/>
      <c r="M195" s="320"/>
      <c r="N195" s="320"/>
      <c r="O195" s="320"/>
      <c r="P195" s="320"/>
      <c r="Q195" s="320"/>
      <c r="R195" s="320"/>
      <c r="S195" s="320"/>
      <c r="T195" s="320"/>
      <c r="U195" s="320"/>
      <c r="V195" s="320"/>
      <c r="W195" s="320"/>
      <c r="X195" s="320"/>
      <c r="Y195" s="321"/>
    </row>
    <row r="196" spans="1:25">
      <c r="A196" s="344"/>
      <c r="B196" s="274"/>
      <c r="C196" s="274"/>
      <c r="D196" s="274"/>
      <c r="E196" s="274"/>
      <c r="F196" s="274"/>
      <c r="G196" s="274"/>
      <c r="H196" s="274"/>
      <c r="I196" s="274"/>
      <c r="J196" s="274"/>
      <c r="K196" s="274"/>
      <c r="L196" s="274"/>
      <c r="M196" s="274"/>
      <c r="N196" s="274"/>
      <c r="O196" s="274"/>
      <c r="P196" s="274"/>
      <c r="Q196" s="274"/>
      <c r="R196" s="274"/>
      <c r="S196" s="274"/>
      <c r="T196" s="274"/>
      <c r="U196" s="274"/>
      <c r="V196" s="274"/>
      <c r="W196" s="274"/>
      <c r="X196" s="274"/>
      <c r="Y196" s="275"/>
    </row>
    <row r="197" spans="1:25">
      <c r="A197" s="276"/>
      <c r="B197" s="277"/>
      <c r="C197" s="277"/>
      <c r="D197" s="277"/>
      <c r="E197" s="277"/>
      <c r="F197" s="277"/>
      <c r="G197" s="277"/>
      <c r="H197" s="277"/>
      <c r="I197" s="277"/>
      <c r="J197" s="277"/>
      <c r="K197" s="277"/>
      <c r="L197" s="277"/>
      <c r="M197" s="277"/>
      <c r="N197" s="277"/>
      <c r="O197" s="277"/>
      <c r="P197" s="277"/>
      <c r="Q197" s="277"/>
      <c r="R197" s="277"/>
      <c r="S197" s="277"/>
      <c r="T197" s="277"/>
      <c r="U197" s="277"/>
      <c r="V197" s="277"/>
      <c r="W197" s="277"/>
      <c r="X197" s="277"/>
      <c r="Y197" s="278"/>
    </row>
    <row r="198" spans="1:25">
      <c r="A198" s="276"/>
      <c r="B198" s="277"/>
      <c r="C198" s="277"/>
      <c r="D198" s="277"/>
      <c r="E198" s="277"/>
      <c r="F198" s="277"/>
      <c r="G198" s="277"/>
      <c r="H198" s="277"/>
      <c r="I198" s="277"/>
      <c r="J198" s="277"/>
      <c r="K198" s="277"/>
      <c r="L198" s="277"/>
      <c r="M198" s="277"/>
      <c r="N198" s="277"/>
      <c r="O198" s="277"/>
      <c r="P198" s="277"/>
      <c r="Q198" s="277"/>
      <c r="R198" s="277"/>
      <c r="S198" s="277"/>
      <c r="T198" s="277"/>
      <c r="U198" s="277"/>
      <c r="V198" s="277"/>
      <c r="W198" s="277"/>
      <c r="X198" s="277"/>
      <c r="Y198" s="278"/>
    </row>
    <row r="199" spans="1:25">
      <c r="A199" s="276"/>
      <c r="B199" s="277"/>
      <c r="C199" s="277"/>
      <c r="D199" s="277"/>
      <c r="E199" s="277"/>
      <c r="F199" s="277"/>
      <c r="G199" s="277"/>
      <c r="H199" s="277"/>
      <c r="I199" s="277"/>
      <c r="J199" s="277"/>
      <c r="K199" s="277"/>
      <c r="L199" s="277"/>
      <c r="M199" s="277"/>
      <c r="N199" s="277"/>
      <c r="O199" s="277"/>
      <c r="P199" s="277"/>
      <c r="Q199" s="277"/>
      <c r="R199" s="277"/>
      <c r="S199" s="277"/>
      <c r="T199" s="277"/>
      <c r="U199" s="277"/>
      <c r="V199" s="277"/>
      <c r="W199" s="277"/>
      <c r="X199" s="277"/>
      <c r="Y199" s="278"/>
    </row>
    <row r="200" spans="1:25">
      <c r="A200" s="276"/>
      <c r="B200" s="277"/>
      <c r="C200" s="277"/>
      <c r="D200" s="277"/>
      <c r="E200" s="277"/>
      <c r="F200" s="277"/>
      <c r="G200" s="277"/>
      <c r="H200" s="277"/>
      <c r="I200" s="277"/>
      <c r="J200" s="277"/>
      <c r="K200" s="277"/>
      <c r="L200" s="277"/>
      <c r="M200" s="277"/>
      <c r="N200" s="277"/>
      <c r="O200" s="277"/>
      <c r="P200" s="277"/>
      <c r="Q200" s="277"/>
      <c r="R200" s="277"/>
      <c r="S200" s="277"/>
      <c r="T200" s="277"/>
      <c r="U200" s="277"/>
      <c r="V200" s="277"/>
      <c r="W200" s="277"/>
      <c r="X200" s="277"/>
      <c r="Y200" s="278"/>
    </row>
    <row r="201" spans="1:25">
      <c r="A201" s="276"/>
      <c r="B201" s="277"/>
      <c r="C201" s="277"/>
      <c r="D201" s="277"/>
      <c r="E201" s="277"/>
      <c r="F201" s="277"/>
      <c r="G201" s="277"/>
      <c r="H201" s="277"/>
      <c r="I201" s="277"/>
      <c r="J201" s="277"/>
      <c r="K201" s="277"/>
      <c r="L201" s="277"/>
      <c r="M201" s="277"/>
      <c r="N201" s="277"/>
      <c r="O201" s="277"/>
      <c r="P201" s="277"/>
      <c r="Q201" s="277"/>
      <c r="R201" s="277"/>
      <c r="S201" s="277"/>
      <c r="T201" s="277"/>
      <c r="U201" s="277"/>
      <c r="V201" s="277"/>
      <c r="W201" s="277"/>
      <c r="X201" s="277"/>
      <c r="Y201" s="278"/>
    </row>
    <row r="202" spans="1:25">
      <c r="A202" s="276"/>
      <c r="B202" s="277"/>
      <c r="C202" s="277"/>
      <c r="D202" s="277"/>
      <c r="E202" s="277"/>
      <c r="F202" s="277"/>
      <c r="G202" s="277"/>
      <c r="H202" s="277"/>
      <c r="I202" s="277"/>
      <c r="J202" s="277"/>
      <c r="K202" s="277"/>
      <c r="L202" s="277"/>
      <c r="M202" s="277"/>
      <c r="N202" s="277"/>
      <c r="O202" s="277"/>
      <c r="P202" s="277"/>
      <c r="Q202" s="277"/>
      <c r="R202" s="277"/>
      <c r="S202" s="277"/>
      <c r="T202" s="277"/>
      <c r="U202" s="277"/>
      <c r="V202" s="277"/>
      <c r="W202" s="277"/>
      <c r="X202" s="277"/>
      <c r="Y202" s="278"/>
    </row>
    <row r="203" spans="1:25">
      <c r="A203" s="276"/>
      <c r="B203" s="277"/>
      <c r="C203" s="277"/>
      <c r="D203" s="277"/>
      <c r="E203" s="277"/>
      <c r="F203" s="277"/>
      <c r="G203" s="277"/>
      <c r="H203" s="277"/>
      <c r="I203" s="277"/>
      <c r="J203" s="277"/>
      <c r="K203" s="277"/>
      <c r="L203" s="277"/>
      <c r="M203" s="277"/>
      <c r="N203" s="277"/>
      <c r="O203" s="277"/>
      <c r="P203" s="277"/>
      <c r="Q203" s="277"/>
      <c r="R203" s="277"/>
      <c r="S203" s="277"/>
      <c r="T203" s="277"/>
      <c r="U203" s="277"/>
      <c r="V203" s="277"/>
      <c r="W203" s="277"/>
      <c r="X203" s="277"/>
      <c r="Y203" s="278"/>
    </row>
    <row r="204" spans="1:25">
      <c r="A204" s="276"/>
      <c r="B204" s="277"/>
      <c r="C204" s="277"/>
      <c r="D204" s="277"/>
      <c r="E204" s="277"/>
      <c r="F204" s="277"/>
      <c r="G204" s="277"/>
      <c r="H204" s="277"/>
      <c r="I204" s="277"/>
      <c r="J204" s="277"/>
      <c r="K204" s="277"/>
      <c r="L204" s="277"/>
      <c r="M204" s="277"/>
      <c r="N204" s="277"/>
      <c r="O204" s="277"/>
      <c r="P204" s="277"/>
      <c r="Q204" s="277"/>
      <c r="R204" s="277"/>
      <c r="S204" s="277"/>
      <c r="T204" s="277"/>
      <c r="U204" s="277"/>
      <c r="V204" s="277"/>
      <c r="W204" s="277"/>
      <c r="X204" s="277"/>
      <c r="Y204" s="278"/>
    </row>
    <row r="205" spans="1:25">
      <c r="A205" s="276"/>
      <c r="B205" s="277"/>
      <c r="C205" s="277"/>
      <c r="D205" s="277"/>
      <c r="E205" s="277"/>
      <c r="F205" s="277"/>
      <c r="G205" s="277"/>
      <c r="H205" s="277"/>
      <c r="I205" s="277"/>
      <c r="J205" s="277"/>
      <c r="K205" s="277"/>
      <c r="L205" s="277"/>
      <c r="M205" s="277"/>
      <c r="N205" s="277"/>
      <c r="O205" s="277"/>
      <c r="P205" s="277"/>
      <c r="Q205" s="277"/>
      <c r="R205" s="277"/>
      <c r="S205" s="277"/>
      <c r="T205" s="277"/>
      <c r="U205" s="277"/>
      <c r="V205" s="277"/>
      <c r="W205" s="277"/>
      <c r="X205" s="277"/>
      <c r="Y205" s="278"/>
    </row>
    <row r="206" spans="1:25">
      <c r="A206" s="276"/>
      <c r="B206" s="277"/>
      <c r="C206" s="277"/>
      <c r="D206" s="277"/>
      <c r="E206" s="277"/>
      <c r="F206" s="277"/>
      <c r="G206" s="277"/>
      <c r="H206" s="277"/>
      <c r="I206" s="277"/>
      <c r="J206" s="277"/>
      <c r="K206" s="277"/>
      <c r="L206" s="277"/>
      <c r="M206" s="277"/>
      <c r="N206" s="277"/>
      <c r="O206" s="277"/>
      <c r="P206" s="277"/>
      <c r="Q206" s="277"/>
      <c r="R206" s="277"/>
      <c r="S206" s="277"/>
      <c r="T206" s="277"/>
      <c r="U206" s="277"/>
      <c r="V206" s="277"/>
      <c r="W206" s="277"/>
      <c r="X206" s="277"/>
      <c r="Y206" s="278"/>
    </row>
    <row r="207" spans="1:25">
      <c r="A207" s="276"/>
      <c r="B207" s="277"/>
      <c r="C207" s="277"/>
      <c r="D207" s="277"/>
      <c r="E207" s="277"/>
      <c r="F207" s="277"/>
      <c r="G207" s="277"/>
      <c r="H207" s="277"/>
      <c r="I207" s="277"/>
      <c r="J207" s="277"/>
      <c r="K207" s="277"/>
      <c r="L207" s="277"/>
      <c r="M207" s="277"/>
      <c r="N207" s="277"/>
      <c r="O207" s="277"/>
      <c r="P207" s="277"/>
      <c r="Q207" s="277"/>
      <c r="R207" s="277"/>
      <c r="S207" s="277"/>
      <c r="T207" s="277"/>
      <c r="U207" s="277"/>
      <c r="V207" s="277"/>
      <c r="W207" s="277"/>
      <c r="X207" s="277"/>
      <c r="Y207" s="278"/>
    </row>
    <row r="208" spans="1:25">
      <c r="A208" s="276"/>
      <c r="B208" s="277"/>
      <c r="C208" s="277"/>
      <c r="D208" s="277"/>
      <c r="E208" s="277"/>
      <c r="F208" s="277"/>
      <c r="G208" s="277"/>
      <c r="H208" s="277"/>
      <c r="I208" s="277"/>
      <c r="J208" s="277"/>
      <c r="K208" s="277"/>
      <c r="L208" s="277"/>
      <c r="M208" s="277"/>
      <c r="N208" s="277"/>
      <c r="O208" s="277"/>
      <c r="P208" s="277"/>
      <c r="Q208" s="277"/>
      <c r="R208" s="277"/>
      <c r="S208" s="277"/>
      <c r="T208" s="277"/>
      <c r="U208" s="277"/>
      <c r="V208" s="277"/>
      <c r="W208" s="277"/>
      <c r="X208" s="277"/>
      <c r="Y208" s="278"/>
    </row>
    <row r="209" spans="1:25" ht="14" customHeight="1" thickBot="1">
      <c r="A209" s="279"/>
      <c r="B209" s="280"/>
      <c r="C209" s="280"/>
      <c r="D209" s="280"/>
      <c r="E209" s="280"/>
      <c r="F209" s="280"/>
      <c r="G209" s="280"/>
      <c r="H209" s="280"/>
      <c r="I209" s="280"/>
      <c r="J209" s="280"/>
      <c r="K209" s="280"/>
      <c r="L209" s="280"/>
      <c r="M209" s="280"/>
      <c r="N209" s="280"/>
      <c r="O209" s="280"/>
      <c r="P209" s="280"/>
      <c r="Q209" s="280"/>
      <c r="R209" s="280"/>
      <c r="S209" s="280"/>
      <c r="T209" s="280"/>
      <c r="U209" s="280"/>
      <c r="V209" s="280"/>
      <c r="W209" s="280"/>
      <c r="X209" s="280"/>
      <c r="Y209" s="281"/>
    </row>
    <row r="210" spans="1:25" ht="14" customHeight="1" thickBot="1">
      <c r="A210" s="140"/>
      <c r="B210" s="140"/>
      <c r="C210" s="140"/>
      <c r="D210" s="140"/>
      <c r="E210" s="140"/>
      <c r="F210" s="140"/>
      <c r="G210" s="140"/>
      <c r="H210" s="140"/>
      <c r="I210" s="140"/>
      <c r="J210" s="140"/>
      <c r="K210" s="140"/>
      <c r="L210" s="140"/>
      <c r="M210" s="140"/>
      <c r="N210" s="140"/>
      <c r="O210" s="140"/>
      <c r="P210" s="140"/>
      <c r="Q210" s="140"/>
      <c r="R210" s="140"/>
      <c r="S210" s="140"/>
      <c r="T210" s="140"/>
      <c r="U210" s="140"/>
      <c r="V210" s="140"/>
      <c r="W210" s="140"/>
      <c r="X210" s="140"/>
      <c r="Y210" s="140"/>
    </row>
    <row r="211" spans="1:25" ht="16" thickBot="1">
      <c r="A211" s="324" t="s">
        <v>111</v>
      </c>
      <c r="B211" s="325"/>
      <c r="C211" s="325"/>
      <c r="D211" s="325"/>
      <c r="E211" s="325"/>
      <c r="F211" s="325"/>
      <c r="G211" s="325"/>
      <c r="H211" s="325"/>
      <c r="I211" s="325"/>
      <c r="J211" s="325"/>
      <c r="K211" s="325"/>
      <c r="L211" s="325"/>
      <c r="M211" s="325"/>
      <c r="N211" s="325"/>
      <c r="O211" s="325"/>
      <c r="P211" s="325"/>
      <c r="Q211" s="325"/>
      <c r="R211" s="325"/>
      <c r="S211" s="325"/>
      <c r="T211" s="325"/>
      <c r="U211" s="325"/>
      <c r="V211" s="325"/>
      <c r="W211" s="325"/>
      <c r="X211" s="325"/>
      <c r="Y211" s="326"/>
    </row>
    <row r="212" spans="1:25" ht="71" customHeight="1">
      <c r="A212" s="327" t="s">
        <v>196</v>
      </c>
      <c r="B212" s="307"/>
      <c r="C212" s="307"/>
      <c r="D212" s="307"/>
      <c r="E212" s="307"/>
      <c r="F212" s="307"/>
      <c r="G212" s="307"/>
      <c r="H212" s="307"/>
      <c r="I212" s="307"/>
      <c r="J212" s="307"/>
      <c r="K212" s="307"/>
      <c r="L212" s="307"/>
      <c r="M212" s="307"/>
      <c r="N212" s="307"/>
      <c r="O212" s="307"/>
      <c r="P212" s="307"/>
      <c r="Q212" s="307"/>
      <c r="R212" s="307"/>
      <c r="S212" s="307"/>
      <c r="T212" s="307"/>
      <c r="U212" s="307"/>
      <c r="V212" s="307"/>
      <c r="W212" s="307"/>
      <c r="X212" s="307"/>
      <c r="Y212" s="308"/>
    </row>
    <row r="213" spans="1:25">
      <c r="A213" s="309"/>
      <c r="B213" s="310"/>
      <c r="C213" s="310"/>
      <c r="D213" s="310"/>
      <c r="E213" s="310"/>
      <c r="F213" s="310"/>
      <c r="G213" s="310"/>
      <c r="H213" s="310"/>
      <c r="I213" s="310"/>
      <c r="J213" s="310"/>
      <c r="K213" s="310"/>
      <c r="L213" s="310"/>
      <c r="M213" s="310"/>
      <c r="N213" s="310"/>
      <c r="O213" s="310"/>
      <c r="P213" s="310"/>
      <c r="Q213" s="310"/>
      <c r="R213" s="310"/>
      <c r="S213" s="310"/>
      <c r="T213" s="310"/>
      <c r="U213" s="310"/>
      <c r="V213" s="310"/>
      <c r="W213" s="310"/>
      <c r="X213" s="310"/>
      <c r="Y213" s="311"/>
    </row>
    <row r="214" spans="1:25">
      <c r="A214" s="309"/>
      <c r="B214" s="310"/>
      <c r="C214" s="310"/>
      <c r="D214" s="310"/>
      <c r="E214" s="310"/>
      <c r="F214" s="310"/>
      <c r="G214" s="310"/>
      <c r="H214" s="310"/>
      <c r="I214" s="310"/>
      <c r="J214" s="310"/>
      <c r="K214" s="310"/>
      <c r="L214" s="310"/>
      <c r="M214" s="310"/>
      <c r="N214" s="310"/>
      <c r="O214" s="310"/>
      <c r="P214" s="310"/>
      <c r="Q214" s="310"/>
      <c r="R214" s="310"/>
      <c r="S214" s="310"/>
      <c r="T214" s="310"/>
      <c r="U214" s="310"/>
      <c r="V214" s="310"/>
      <c r="W214" s="310"/>
      <c r="X214" s="310"/>
      <c r="Y214" s="311"/>
    </row>
    <row r="215" spans="1:25">
      <c r="A215" s="309"/>
      <c r="B215" s="310"/>
      <c r="C215" s="310"/>
      <c r="D215" s="310"/>
      <c r="E215" s="310"/>
      <c r="F215" s="310"/>
      <c r="G215" s="310"/>
      <c r="H215" s="310"/>
      <c r="I215" s="310"/>
      <c r="J215" s="310"/>
      <c r="K215" s="310"/>
      <c r="L215" s="310"/>
      <c r="M215" s="310"/>
      <c r="N215" s="310"/>
      <c r="O215" s="310"/>
      <c r="P215" s="310"/>
      <c r="Q215" s="310"/>
      <c r="R215" s="310"/>
      <c r="S215" s="310"/>
      <c r="T215" s="310"/>
      <c r="U215" s="310"/>
      <c r="V215" s="310"/>
      <c r="W215" s="310"/>
      <c r="X215" s="310"/>
      <c r="Y215" s="311"/>
    </row>
    <row r="216" spans="1:25">
      <c r="A216" s="309"/>
      <c r="B216" s="310"/>
      <c r="C216" s="310"/>
      <c r="D216" s="310"/>
      <c r="E216" s="310"/>
      <c r="F216" s="310"/>
      <c r="G216" s="310"/>
      <c r="H216" s="310"/>
      <c r="I216" s="310"/>
      <c r="J216" s="310"/>
      <c r="K216" s="310"/>
      <c r="L216" s="310"/>
      <c r="M216" s="310"/>
      <c r="N216" s="310"/>
      <c r="O216" s="310"/>
      <c r="P216" s="310"/>
      <c r="Q216" s="310"/>
      <c r="R216" s="310"/>
      <c r="S216" s="310"/>
      <c r="T216" s="310"/>
      <c r="U216" s="310"/>
      <c r="V216" s="310"/>
      <c r="W216" s="310"/>
      <c r="X216" s="310"/>
      <c r="Y216" s="311"/>
    </row>
    <row r="217" spans="1:25">
      <c r="A217" s="309"/>
      <c r="B217" s="310"/>
      <c r="C217" s="310"/>
      <c r="D217" s="310"/>
      <c r="E217" s="310"/>
      <c r="F217" s="310"/>
      <c r="G217" s="310"/>
      <c r="H217" s="310"/>
      <c r="I217" s="310"/>
      <c r="J217" s="310"/>
      <c r="K217" s="310"/>
      <c r="L217" s="310"/>
      <c r="M217" s="310"/>
      <c r="N217" s="310"/>
      <c r="O217" s="310"/>
      <c r="P217" s="310"/>
      <c r="Q217" s="310"/>
      <c r="R217" s="310"/>
      <c r="S217" s="310"/>
      <c r="T217" s="310"/>
      <c r="U217" s="310"/>
      <c r="V217" s="310"/>
      <c r="W217" s="310"/>
      <c r="X217" s="310"/>
      <c r="Y217" s="311"/>
    </row>
    <row r="218" spans="1:25" ht="18" customHeight="1" thickBot="1">
      <c r="A218" s="312"/>
      <c r="B218" s="313"/>
      <c r="C218" s="313"/>
      <c r="D218" s="313"/>
      <c r="E218" s="313"/>
      <c r="F218" s="313"/>
      <c r="G218" s="313"/>
      <c r="H218" s="313"/>
      <c r="I218" s="313"/>
      <c r="J218" s="313"/>
      <c r="K218" s="313"/>
      <c r="L218" s="313"/>
      <c r="M218" s="313"/>
      <c r="N218" s="313"/>
      <c r="O218" s="313"/>
      <c r="P218" s="313"/>
      <c r="Q218" s="313"/>
      <c r="R218" s="313"/>
      <c r="S218" s="313"/>
      <c r="T218" s="313"/>
      <c r="U218" s="313"/>
      <c r="V218" s="313"/>
      <c r="W218" s="313"/>
      <c r="X218" s="313"/>
      <c r="Y218" s="314"/>
    </row>
    <row r="219" spans="1:25" ht="14" customHeight="1" thickBot="1">
      <c r="A219" s="138"/>
      <c r="B219" s="138"/>
      <c r="C219" s="138"/>
      <c r="D219" s="138"/>
      <c r="E219" s="138"/>
      <c r="F219" s="138"/>
      <c r="G219" s="138"/>
      <c r="H219" s="138"/>
      <c r="I219" s="138"/>
      <c r="J219" s="138"/>
      <c r="K219" s="138"/>
      <c r="L219" s="138"/>
      <c r="M219" s="138"/>
      <c r="N219" s="138"/>
      <c r="O219" s="138"/>
      <c r="P219" s="138"/>
      <c r="Q219" s="138"/>
      <c r="R219" s="138"/>
      <c r="S219" s="138"/>
      <c r="T219" s="138"/>
      <c r="U219" s="138"/>
      <c r="V219" s="138"/>
      <c r="W219" s="138"/>
      <c r="X219" s="138"/>
      <c r="Y219" s="138"/>
    </row>
    <row r="220" spans="1:25" ht="22.5" customHeight="1" thickBot="1">
      <c r="A220" s="348" t="s">
        <v>112</v>
      </c>
      <c r="B220" s="349"/>
      <c r="C220" s="349"/>
      <c r="D220" s="349"/>
      <c r="E220" s="349"/>
      <c r="F220" s="349"/>
      <c r="G220" s="349"/>
      <c r="H220" s="349"/>
      <c r="I220" s="349"/>
      <c r="J220" s="349"/>
      <c r="K220" s="349"/>
      <c r="L220" s="349"/>
      <c r="M220" s="349"/>
      <c r="N220" s="349"/>
      <c r="O220" s="349"/>
      <c r="P220" s="349"/>
      <c r="Q220" s="349"/>
      <c r="R220" s="349"/>
      <c r="S220" s="349"/>
      <c r="T220" s="349"/>
      <c r="U220" s="349"/>
      <c r="V220" s="349"/>
      <c r="W220" s="349"/>
      <c r="X220" s="349"/>
      <c r="Y220" s="350"/>
    </row>
    <row r="221" spans="1:25" ht="84" customHeight="1">
      <c r="A221" s="306" t="s">
        <v>204</v>
      </c>
      <c r="B221" s="307"/>
      <c r="C221" s="307"/>
      <c r="D221" s="307"/>
      <c r="E221" s="307"/>
      <c r="F221" s="307"/>
      <c r="G221" s="307"/>
      <c r="H221" s="307"/>
      <c r="I221" s="307"/>
      <c r="J221" s="307"/>
      <c r="K221" s="307"/>
      <c r="L221" s="307"/>
      <c r="M221" s="307"/>
      <c r="N221" s="307"/>
      <c r="O221" s="307"/>
      <c r="P221" s="307"/>
      <c r="Q221" s="307"/>
      <c r="R221" s="307"/>
      <c r="S221" s="307"/>
      <c r="T221" s="307"/>
      <c r="U221" s="307"/>
      <c r="V221" s="307"/>
      <c r="W221" s="307"/>
      <c r="X221" s="307"/>
      <c r="Y221" s="308"/>
    </row>
    <row r="222" spans="1:25">
      <c r="A222" s="309"/>
      <c r="B222" s="310"/>
      <c r="C222" s="310"/>
      <c r="D222" s="310"/>
      <c r="E222" s="310"/>
      <c r="F222" s="310"/>
      <c r="G222" s="310"/>
      <c r="H222" s="310"/>
      <c r="I222" s="310"/>
      <c r="J222" s="310"/>
      <c r="K222" s="310"/>
      <c r="L222" s="310"/>
      <c r="M222" s="310"/>
      <c r="N222" s="310"/>
      <c r="O222" s="310"/>
      <c r="P222" s="310"/>
      <c r="Q222" s="310"/>
      <c r="R222" s="310"/>
      <c r="S222" s="310"/>
      <c r="T222" s="310"/>
      <c r="U222" s="310"/>
      <c r="V222" s="310"/>
      <c r="W222" s="310"/>
      <c r="X222" s="310"/>
      <c r="Y222" s="311"/>
    </row>
    <row r="223" spans="1:25">
      <c r="A223" s="309"/>
      <c r="B223" s="310"/>
      <c r="C223" s="310"/>
      <c r="D223" s="310"/>
      <c r="E223" s="310"/>
      <c r="F223" s="310"/>
      <c r="G223" s="310"/>
      <c r="H223" s="310"/>
      <c r="I223" s="310"/>
      <c r="J223" s="310"/>
      <c r="K223" s="310"/>
      <c r="L223" s="310"/>
      <c r="M223" s="310"/>
      <c r="N223" s="310"/>
      <c r="O223" s="310"/>
      <c r="P223" s="310"/>
      <c r="Q223" s="310"/>
      <c r="R223" s="310"/>
      <c r="S223" s="310"/>
      <c r="T223" s="310"/>
      <c r="U223" s="310"/>
      <c r="V223" s="310"/>
      <c r="W223" s="310"/>
      <c r="X223" s="310"/>
      <c r="Y223" s="311"/>
    </row>
    <row r="224" spans="1:25">
      <c r="A224" s="309"/>
      <c r="B224" s="310"/>
      <c r="C224" s="310"/>
      <c r="D224" s="310"/>
      <c r="E224" s="310"/>
      <c r="F224" s="310"/>
      <c r="G224" s="310"/>
      <c r="H224" s="310"/>
      <c r="I224" s="310"/>
      <c r="J224" s="310"/>
      <c r="K224" s="310"/>
      <c r="L224" s="310"/>
      <c r="M224" s="310"/>
      <c r="N224" s="310"/>
      <c r="O224" s="310"/>
      <c r="P224" s="310"/>
      <c r="Q224" s="310"/>
      <c r="R224" s="310"/>
      <c r="S224" s="310"/>
      <c r="T224" s="310"/>
      <c r="U224" s="310"/>
      <c r="V224" s="310"/>
      <c r="W224" s="310"/>
      <c r="X224" s="310"/>
      <c r="Y224" s="311"/>
    </row>
    <row r="225" spans="1:25">
      <c r="A225" s="309"/>
      <c r="B225" s="310"/>
      <c r="C225" s="310"/>
      <c r="D225" s="310"/>
      <c r="E225" s="310"/>
      <c r="F225" s="310"/>
      <c r="G225" s="310"/>
      <c r="H225" s="310"/>
      <c r="I225" s="310"/>
      <c r="J225" s="310"/>
      <c r="K225" s="310"/>
      <c r="L225" s="310"/>
      <c r="M225" s="310"/>
      <c r="N225" s="310"/>
      <c r="O225" s="310"/>
      <c r="P225" s="310"/>
      <c r="Q225" s="310"/>
      <c r="R225" s="310"/>
      <c r="S225" s="310"/>
      <c r="T225" s="310"/>
      <c r="U225" s="310"/>
      <c r="V225" s="310"/>
      <c r="W225" s="310"/>
      <c r="X225" s="310"/>
      <c r="Y225" s="311"/>
    </row>
    <row r="226" spans="1:25">
      <c r="A226" s="309"/>
      <c r="B226" s="310"/>
      <c r="C226" s="310"/>
      <c r="D226" s="310"/>
      <c r="E226" s="310"/>
      <c r="F226" s="310"/>
      <c r="G226" s="310"/>
      <c r="H226" s="310"/>
      <c r="I226" s="310"/>
      <c r="J226" s="310"/>
      <c r="K226" s="310"/>
      <c r="L226" s="310"/>
      <c r="M226" s="310"/>
      <c r="N226" s="310"/>
      <c r="O226" s="310"/>
      <c r="P226" s="310"/>
      <c r="Q226" s="310"/>
      <c r="R226" s="310"/>
      <c r="S226" s="310"/>
      <c r="T226" s="310"/>
      <c r="U226" s="310"/>
      <c r="V226" s="310"/>
      <c r="W226" s="310"/>
      <c r="X226" s="310"/>
      <c r="Y226" s="311"/>
    </row>
    <row r="227" spans="1:25">
      <c r="A227" s="309"/>
      <c r="B227" s="310"/>
      <c r="C227" s="310"/>
      <c r="D227" s="310"/>
      <c r="E227" s="310"/>
      <c r="F227" s="310"/>
      <c r="G227" s="310"/>
      <c r="H227" s="310"/>
      <c r="I227" s="310"/>
      <c r="J227" s="310"/>
      <c r="K227" s="310"/>
      <c r="L227" s="310"/>
      <c r="M227" s="310"/>
      <c r="N227" s="310"/>
      <c r="O227" s="310"/>
      <c r="P227" s="310"/>
      <c r="Q227" s="310"/>
      <c r="R227" s="310"/>
      <c r="S227" s="310"/>
      <c r="T227" s="310"/>
      <c r="U227" s="310"/>
      <c r="V227" s="310"/>
      <c r="W227" s="310"/>
      <c r="X227" s="310"/>
      <c r="Y227" s="311"/>
    </row>
    <row r="228" spans="1:25">
      <c r="A228" s="309"/>
      <c r="B228" s="310"/>
      <c r="C228" s="310"/>
      <c r="D228" s="310"/>
      <c r="E228" s="310"/>
      <c r="F228" s="310"/>
      <c r="G228" s="310"/>
      <c r="H228" s="310"/>
      <c r="I228" s="310"/>
      <c r="J228" s="310"/>
      <c r="K228" s="310"/>
      <c r="L228" s="310"/>
      <c r="M228" s="310"/>
      <c r="N228" s="310"/>
      <c r="O228" s="310"/>
      <c r="P228" s="310"/>
      <c r="Q228" s="310"/>
      <c r="R228" s="310"/>
      <c r="S228" s="310"/>
      <c r="T228" s="310"/>
      <c r="U228" s="310"/>
      <c r="V228" s="310"/>
      <c r="W228" s="310"/>
      <c r="X228" s="310"/>
      <c r="Y228" s="311"/>
    </row>
    <row r="229" spans="1:25">
      <c r="A229" s="309"/>
      <c r="B229" s="310"/>
      <c r="C229" s="310"/>
      <c r="D229" s="310"/>
      <c r="E229" s="310"/>
      <c r="F229" s="310"/>
      <c r="G229" s="310"/>
      <c r="H229" s="310"/>
      <c r="I229" s="310"/>
      <c r="J229" s="310"/>
      <c r="K229" s="310"/>
      <c r="L229" s="310"/>
      <c r="M229" s="310"/>
      <c r="N229" s="310"/>
      <c r="O229" s="310"/>
      <c r="P229" s="310"/>
      <c r="Q229" s="310"/>
      <c r="R229" s="310"/>
      <c r="S229" s="310"/>
      <c r="T229" s="310"/>
      <c r="U229" s="310"/>
      <c r="V229" s="310"/>
      <c r="W229" s="310"/>
      <c r="X229" s="310"/>
      <c r="Y229" s="311"/>
    </row>
    <row r="230" spans="1:25">
      <c r="A230" s="309"/>
      <c r="B230" s="310"/>
      <c r="C230" s="310"/>
      <c r="D230" s="310"/>
      <c r="E230" s="310"/>
      <c r="F230" s="310"/>
      <c r="G230" s="310"/>
      <c r="H230" s="310"/>
      <c r="I230" s="310"/>
      <c r="J230" s="310"/>
      <c r="K230" s="310"/>
      <c r="L230" s="310"/>
      <c r="M230" s="310"/>
      <c r="N230" s="310"/>
      <c r="O230" s="310"/>
      <c r="P230" s="310"/>
      <c r="Q230" s="310"/>
      <c r="R230" s="310"/>
      <c r="S230" s="310"/>
      <c r="T230" s="310"/>
      <c r="U230" s="310"/>
      <c r="V230" s="310"/>
      <c r="W230" s="310"/>
      <c r="X230" s="310"/>
      <c r="Y230" s="311"/>
    </row>
    <row r="231" spans="1:25">
      <c r="A231" s="309"/>
      <c r="B231" s="310"/>
      <c r="C231" s="310"/>
      <c r="D231" s="310"/>
      <c r="E231" s="310"/>
      <c r="F231" s="310"/>
      <c r="G231" s="310"/>
      <c r="H231" s="310"/>
      <c r="I231" s="310"/>
      <c r="J231" s="310"/>
      <c r="K231" s="310"/>
      <c r="L231" s="310"/>
      <c r="M231" s="310"/>
      <c r="N231" s="310"/>
      <c r="O231" s="310"/>
      <c r="P231" s="310"/>
      <c r="Q231" s="310"/>
      <c r="R231" s="310"/>
      <c r="S231" s="310"/>
      <c r="T231" s="310"/>
      <c r="U231" s="310"/>
      <c r="V231" s="310"/>
      <c r="W231" s="310"/>
      <c r="X231" s="310"/>
      <c r="Y231" s="311"/>
    </row>
    <row r="232" spans="1:25">
      <c r="A232" s="309"/>
      <c r="B232" s="310"/>
      <c r="C232" s="310"/>
      <c r="D232" s="310"/>
      <c r="E232" s="310"/>
      <c r="F232" s="310"/>
      <c r="G232" s="310"/>
      <c r="H232" s="310"/>
      <c r="I232" s="310"/>
      <c r="J232" s="310"/>
      <c r="K232" s="310"/>
      <c r="L232" s="310"/>
      <c r="M232" s="310"/>
      <c r="N232" s="310"/>
      <c r="O232" s="310"/>
      <c r="P232" s="310"/>
      <c r="Q232" s="310"/>
      <c r="R232" s="310"/>
      <c r="S232" s="310"/>
      <c r="T232" s="310"/>
      <c r="U232" s="310"/>
      <c r="V232" s="310"/>
      <c r="W232" s="310"/>
      <c r="X232" s="310"/>
      <c r="Y232" s="311"/>
    </row>
    <row r="233" spans="1:25">
      <c r="A233" s="309"/>
      <c r="B233" s="310"/>
      <c r="C233" s="310"/>
      <c r="D233" s="310"/>
      <c r="E233" s="310"/>
      <c r="F233" s="310"/>
      <c r="G233" s="310"/>
      <c r="H233" s="310"/>
      <c r="I233" s="310"/>
      <c r="J233" s="310"/>
      <c r="K233" s="310"/>
      <c r="L233" s="310"/>
      <c r="M233" s="310"/>
      <c r="N233" s="310"/>
      <c r="O233" s="310"/>
      <c r="P233" s="310"/>
      <c r="Q233" s="310"/>
      <c r="R233" s="310"/>
      <c r="S233" s="310"/>
      <c r="T233" s="310"/>
      <c r="U233" s="310"/>
      <c r="V233" s="310"/>
      <c r="W233" s="310"/>
      <c r="X233" s="310"/>
      <c r="Y233" s="311"/>
    </row>
    <row r="234" spans="1:25" ht="14" customHeight="1" thickBot="1">
      <c r="A234" s="312"/>
      <c r="B234" s="313"/>
      <c r="C234" s="313"/>
      <c r="D234" s="313"/>
      <c r="E234" s="313"/>
      <c r="F234" s="313"/>
      <c r="G234" s="313"/>
      <c r="H234" s="313"/>
      <c r="I234" s="313"/>
      <c r="J234" s="313"/>
      <c r="K234" s="313"/>
      <c r="L234" s="313"/>
      <c r="M234" s="313"/>
      <c r="N234" s="313"/>
      <c r="O234" s="313"/>
      <c r="P234" s="313"/>
      <c r="Q234" s="313"/>
      <c r="R234" s="313"/>
      <c r="S234" s="313"/>
      <c r="T234" s="313"/>
      <c r="U234" s="313"/>
      <c r="V234" s="313"/>
      <c r="W234" s="313"/>
      <c r="X234" s="313"/>
      <c r="Y234" s="314"/>
    </row>
    <row r="235" spans="1:25" ht="14" customHeight="1" thickBot="1">
      <c r="A235" s="138"/>
      <c r="B235" s="138"/>
      <c r="C235" s="138"/>
      <c r="D235" s="138"/>
      <c r="E235" s="138"/>
      <c r="F235" s="138"/>
      <c r="G235" s="138"/>
      <c r="H235" s="138"/>
      <c r="I235" s="138"/>
      <c r="J235" s="138"/>
      <c r="K235" s="138"/>
      <c r="L235" s="138"/>
      <c r="M235" s="138"/>
      <c r="N235" s="138"/>
      <c r="O235" s="138"/>
      <c r="P235" s="138"/>
      <c r="Q235" s="138"/>
      <c r="R235" s="138"/>
      <c r="S235" s="138"/>
      <c r="T235" s="138"/>
      <c r="U235" s="138"/>
      <c r="V235" s="138"/>
      <c r="W235" s="138"/>
      <c r="X235" s="138"/>
      <c r="Y235" s="138"/>
    </row>
    <row r="236" spans="1:25" ht="43.5" customHeight="1" thickBot="1">
      <c r="A236" s="334" t="s">
        <v>113</v>
      </c>
      <c r="B236" s="335"/>
      <c r="C236" s="335"/>
      <c r="D236" s="335"/>
      <c r="E236" s="335"/>
      <c r="F236" s="335"/>
      <c r="G236" s="335"/>
      <c r="H236" s="335"/>
      <c r="I236" s="335"/>
      <c r="J236" s="335"/>
      <c r="K236" s="335"/>
      <c r="L236" s="335"/>
      <c r="M236" s="335"/>
      <c r="N236" s="335"/>
      <c r="O236" s="335"/>
      <c r="P236" s="335"/>
      <c r="Q236" s="335"/>
      <c r="R236" s="335"/>
      <c r="S236" s="335"/>
      <c r="T236" s="335"/>
      <c r="U236" s="335"/>
      <c r="V236" s="335"/>
      <c r="W236" s="335"/>
      <c r="X236" s="335"/>
      <c r="Y236" s="336"/>
    </row>
    <row r="237" spans="1:25">
      <c r="A237" s="273" t="s">
        <v>224</v>
      </c>
      <c r="B237" s="274"/>
      <c r="C237" s="274"/>
      <c r="D237" s="274"/>
      <c r="E237" s="274"/>
      <c r="F237" s="274"/>
      <c r="G237" s="274"/>
      <c r="H237" s="274"/>
      <c r="I237" s="274"/>
      <c r="J237" s="274"/>
      <c r="K237" s="274"/>
      <c r="L237" s="274"/>
      <c r="M237" s="274"/>
      <c r="N237" s="274"/>
      <c r="O237" s="274"/>
      <c r="P237" s="274"/>
      <c r="Q237" s="274"/>
      <c r="R237" s="274"/>
      <c r="S237" s="274"/>
      <c r="T237" s="274"/>
      <c r="U237" s="274"/>
      <c r="V237" s="274"/>
      <c r="W237" s="274"/>
      <c r="X237" s="274"/>
      <c r="Y237" s="275"/>
    </row>
    <row r="238" spans="1:25">
      <c r="A238" s="276"/>
      <c r="B238" s="277"/>
      <c r="C238" s="277"/>
      <c r="D238" s="277"/>
      <c r="E238" s="277"/>
      <c r="F238" s="277"/>
      <c r="G238" s="277"/>
      <c r="H238" s="277"/>
      <c r="I238" s="277"/>
      <c r="J238" s="277"/>
      <c r="K238" s="277"/>
      <c r="L238" s="277"/>
      <c r="M238" s="277"/>
      <c r="N238" s="277"/>
      <c r="O238" s="277"/>
      <c r="P238" s="277"/>
      <c r="Q238" s="277"/>
      <c r="R238" s="277"/>
      <c r="S238" s="277"/>
      <c r="T238" s="277"/>
      <c r="U238" s="277"/>
      <c r="V238" s="277"/>
      <c r="W238" s="277"/>
      <c r="X238" s="277"/>
      <c r="Y238" s="278"/>
    </row>
    <row r="239" spans="1:25">
      <c r="A239" s="276"/>
      <c r="B239" s="277"/>
      <c r="C239" s="277"/>
      <c r="D239" s="277"/>
      <c r="E239" s="277"/>
      <c r="F239" s="277"/>
      <c r="G239" s="277"/>
      <c r="H239" s="277"/>
      <c r="I239" s="277"/>
      <c r="J239" s="277"/>
      <c r="K239" s="277"/>
      <c r="L239" s="277"/>
      <c r="M239" s="277"/>
      <c r="N239" s="277"/>
      <c r="O239" s="277"/>
      <c r="P239" s="277"/>
      <c r="Q239" s="277"/>
      <c r="R239" s="277"/>
      <c r="S239" s="277"/>
      <c r="T239" s="277"/>
      <c r="U239" s="277"/>
      <c r="V239" s="277"/>
      <c r="W239" s="277"/>
      <c r="X239" s="277"/>
      <c r="Y239" s="278"/>
    </row>
    <row r="240" spans="1:25">
      <c r="A240" s="276"/>
      <c r="B240" s="277"/>
      <c r="C240" s="277"/>
      <c r="D240" s="277"/>
      <c r="E240" s="277"/>
      <c r="F240" s="277"/>
      <c r="G240" s="277"/>
      <c r="H240" s="277"/>
      <c r="I240" s="277"/>
      <c r="J240" s="277"/>
      <c r="K240" s="277"/>
      <c r="L240" s="277"/>
      <c r="M240" s="277"/>
      <c r="N240" s="277"/>
      <c r="O240" s="277"/>
      <c r="P240" s="277"/>
      <c r="Q240" s="277"/>
      <c r="R240" s="277"/>
      <c r="S240" s="277"/>
      <c r="T240" s="277"/>
      <c r="U240" s="277"/>
      <c r="V240" s="277"/>
      <c r="W240" s="277"/>
      <c r="X240" s="277"/>
      <c r="Y240" s="278"/>
    </row>
    <row r="241" spans="1:25">
      <c r="A241" s="276"/>
      <c r="B241" s="277"/>
      <c r="C241" s="277"/>
      <c r="D241" s="277"/>
      <c r="E241" s="277"/>
      <c r="F241" s="277"/>
      <c r="G241" s="277"/>
      <c r="H241" s="277"/>
      <c r="I241" s="277"/>
      <c r="J241" s="277"/>
      <c r="K241" s="277"/>
      <c r="L241" s="277"/>
      <c r="M241" s="277"/>
      <c r="N241" s="277"/>
      <c r="O241" s="277"/>
      <c r="P241" s="277"/>
      <c r="Q241" s="277"/>
      <c r="R241" s="277"/>
      <c r="S241" s="277"/>
      <c r="T241" s="277"/>
      <c r="U241" s="277"/>
      <c r="V241" s="277"/>
      <c r="W241" s="277"/>
      <c r="X241" s="277"/>
      <c r="Y241" s="278"/>
    </row>
    <row r="242" spans="1:25">
      <c r="A242" s="276"/>
      <c r="B242" s="277"/>
      <c r="C242" s="277"/>
      <c r="D242" s="277"/>
      <c r="E242" s="277"/>
      <c r="F242" s="277"/>
      <c r="G242" s="277"/>
      <c r="H242" s="277"/>
      <c r="I242" s="277"/>
      <c r="J242" s="277"/>
      <c r="K242" s="277"/>
      <c r="L242" s="277"/>
      <c r="M242" s="277"/>
      <c r="N242" s="277"/>
      <c r="O242" s="277"/>
      <c r="P242" s="277"/>
      <c r="Q242" s="277"/>
      <c r="R242" s="277"/>
      <c r="S242" s="277"/>
      <c r="T242" s="277"/>
      <c r="U242" s="277"/>
      <c r="V242" s="277"/>
      <c r="W242" s="277"/>
      <c r="X242" s="277"/>
      <c r="Y242" s="278"/>
    </row>
    <row r="243" spans="1:25">
      <c r="A243" s="276"/>
      <c r="B243" s="277"/>
      <c r="C243" s="277"/>
      <c r="D243" s="277"/>
      <c r="E243" s="277"/>
      <c r="F243" s="277"/>
      <c r="G243" s="277"/>
      <c r="H243" s="277"/>
      <c r="I243" s="277"/>
      <c r="J243" s="277"/>
      <c r="K243" s="277"/>
      <c r="L243" s="277"/>
      <c r="M243" s="277"/>
      <c r="N243" s="277"/>
      <c r="O243" s="277"/>
      <c r="P243" s="277"/>
      <c r="Q243" s="277"/>
      <c r="R243" s="277"/>
      <c r="S243" s="277"/>
      <c r="T243" s="277"/>
      <c r="U243" s="277"/>
      <c r="V243" s="277"/>
      <c r="W243" s="277"/>
      <c r="X243" s="277"/>
      <c r="Y243" s="278"/>
    </row>
    <row r="244" spans="1:25">
      <c r="A244" s="276"/>
      <c r="B244" s="277"/>
      <c r="C244" s="277"/>
      <c r="D244" s="277"/>
      <c r="E244" s="277"/>
      <c r="F244" s="277"/>
      <c r="G244" s="277"/>
      <c r="H244" s="277"/>
      <c r="I244" s="277"/>
      <c r="J244" s="277"/>
      <c r="K244" s="277"/>
      <c r="L244" s="277"/>
      <c r="M244" s="277"/>
      <c r="N244" s="277"/>
      <c r="O244" s="277"/>
      <c r="P244" s="277"/>
      <c r="Q244" s="277"/>
      <c r="R244" s="277"/>
      <c r="S244" s="277"/>
      <c r="T244" s="277"/>
      <c r="U244" s="277"/>
      <c r="V244" s="277"/>
      <c r="W244" s="277"/>
      <c r="X244" s="277"/>
      <c r="Y244" s="278"/>
    </row>
    <row r="245" spans="1:25">
      <c r="A245" s="276"/>
      <c r="B245" s="277"/>
      <c r="C245" s="277"/>
      <c r="D245" s="277"/>
      <c r="E245" s="277"/>
      <c r="F245" s="277"/>
      <c r="G245" s="277"/>
      <c r="H245" s="277"/>
      <c r="I245" s="277"/>
      <c r="J245" s="277"/>
      <c r="K245" s="277"/>
      <c r="L245" s="277"/>
      <c r="M245" s="277"/>
      <c r="N245" s="277"/>
      <c r="O245" s="277"/>
      <c r="P245" s="277"/>
      <c r="Q245" s="277"/>
      <c r="R245" s="277"/>
      <c r="S245" s="277"/>
      <c r="T245" s="277"/>
      <c r="U245" s="277"/>
      <c r="V245" s="277"/>
      <c r="W245" s="277"/>
      <c r="X245" s="277"/>
      <c r="Y245" s="278"/>
    </row>
    <row r="246" spans="1:25">
      <c r="A246" s="276"/>
      <c r="B246" s="277"/>
      <c r="C246" s="277"/>
      <c r="D246" s="277"/>
      <c r="E246" s="277"/>
      <c r="F246" s="277"/>
      <c r="G246" s="277"/>
      <c r="H246" s="277"/>
      <c r="I246" s="277"/>
      <c r="J246" s="277"/>
      <c r="K246" s="277"/>
      <c r="L246" s="277"/>
      <c r="M246" s="277"/>
      <c r="N246" s="277"/>
      <c r="O246" s="277"/>
      <c r="P246" s="277"/>
      <c r="Q246" s="277"/>
      <c r="R246" s="277"/>
      <c r="S246" s="277"/>
      <c r="T246" s="277"/>
      <c r="U246" s="277"/>
      <c r="V246" s="277"/>
      <c r="W246" s="277"/>
      <c r="X246" s="277"/>
      <c r="Y246" s="278"/>
    </row>
    <row r="247" spans="1:25">
      <c r="A247" s="276"/>
      <c r="B247" s="277"/>
      <c r="C247" s="277"/>
      <c r="D247" s="277"/>
      <c r="E247" s="277"/>
      <c r="F247" s="277"/>
      <c r="G247" s="277"/>
      <c r="H247" s="277"/>
      <c r="I247" s="277"/>
      <c r="J247" s="277"/>
      <c r="K247" s="277"/>
      <c r="L247" s="277"/>
      <c r="M247" s="277"/>
      <c r="N247" s="277"/>
      <c r="O247" s="277"/>
      <c r="P247" s="277"/>
      <c r="Q247" s="277"/>
      <c r="R247" s="277"/>
      <c r="S247" s="277"/>
      <c r="T247" s="277"/>
      <c r="U247" s="277"/>
      <c r="V247" s="277"/>
      <c r="W247" s="277"/>
      <c r="X247" s="277"/>
      <c r="Y247" s="278"/>
    </row>
    <row r="248" spans="1:25">
      <c r="A248" s="276"/>
      <c r="B248" s="277"/>
      <c r="C248" s="277"/>
      <c r="D248" s="277"/>
      <c r="E248" s="277"/>
      <c r="F248" s="277"/>
      <c r="G248" s="277"/>
      <c r="H248" s="277"/>
      <c r="I248" s="277"/>
      <c r="J248" s="277"/>
      <c r="K248" s="277"/>
      <c r="L248" s="277"/>
      <c r="M248" s="277"/>
      <c r="N248" s="277"/>
      <c r="O248" s="277"/>
      <c r="P248" s="277"/>
      <c r="Q248" s="277"/>
      <c r="R248" s="277"/>
      <c r="S248" s="277"/>
      <c r="T248" s="277"/>
      <c r="U248" s="277"/>
      <c r="V248" s="277"/>
      <c r="W248" s="277"/>
      <c r="X248" s="277"/>
      <c r="Y248" s="278"/>
    </row>
    <row r="249" spans="1:25">
      <c r="A249" s="276"/>
      <c r="B249" s="277"/>
      <c r="C249" s="277"/>
      <c r="D249" s="277"/>
      <c r="E249" s="277"/>
      <c r="F249" s="277"/>
      <c r="G249" s="277"/>
      <c r="H249" s="277"/>
      <c r="I249" s="277"/>
      <c r="J249" s="277"/>
      <c r="K249" s="277"/>
      <c r="L249" s="277"/>
      <c r="M249" s="277"/>
      <c r="N249" s="277"/>
      <c r="O249" s="277"/>
      <c r="P249" s="277"/>
      <c r="Q249" s="277"/>
      <c r="R249" s="277"/>
      <c r="S249" s="277"/>
      <c r="T249" s="277"/>
      <c r="U249" s="277"/>
      <c r="V249" s="277"/>
      <c r="W249" s="277"/>
      <c r="X249" s="277"/>
      <c r="Y249" s="278"/>
    </row>
    <row r="250" spans="1:25" ht="14" customHeight="1" thickBot="1">
      <c r="A250" s="279"/>
      <c r="B250" s="280"/>
      <c r="C250" s="280"/>
      <c r="D250" s="280"/>
      <c r="E250" s="280"/>
      <c r="F250" s="280"/>
      <c r="G250" s="280"/>
      <c r="H250" s="280"/>
      <c r="I250" s="280"/>
      <c r="J250" s="280"/>
      <c r="K250" s="280"/>
      <c r="L250" s="280"/>
      <c r="M250" s="280"/>
      <c r="N250" s="280"/>
      <c r="O250" s="280"/>
      <c r="P250" s="280"/>
      <c r="Q250" s="280"/>
      <c r="R250" s="280"/>
      <c r="S250" s="280"/>
      <c r="T250" s="280"/>
      <c r="U250" s="280"/>
      <c r="V250" s="280"/>
      <c r="W250" s="280"/>
      <c r="X250" s="280"/>
      <c r="Y250" s="281"/>
    </row>
    <row r="251" spans="1:25" ht="14" customHeight="1" thickBot="1">
      <c r="A251" s="141"/>
      <c r="B251" s="140"/>
      <c r="C251" s="140"/>
      <c r="D251" s="140"/>
      <c r="E251" s="140"/>
      <c r="F251" s="140"/>
      <c r="G251" s="140"/>
      <c r="H251" s="140"/>
      <c r="I251" s="140"/>
      <c r="J251" s="140"/>
      <c r="K251" s="140"/>
      <c r="L251" s="140"/>
      <c r="M251" s="140"/>
      <c r="N251" s="140"/>
      <c r="O251" s="140"/>
      <c r="P251" s="140"/>
      <c r="Q251" s="140"/>
      <c r="R251" s="140"/>
      <c r="S251" s="140"/>
      <c r="T251" s="140"/>
      <c r="U251" s="140"/>
      <c r="V251" s="140"/>
      <c r="W251" s="140"/>
      <c r="X251" s="140"/>
      <c r="Y251" s="142"/>
    </row>
    <row r="252" spans="1:25" ht="16" thickBot="1">
      <c r="A252" s="345" t="s">
        <v>163</v>
      </c>
      <c r="B252" s="346"/>
      <c r="C252" s="346"/>
      <c r="D252" s="346"/>
      <c r="E252" s="346"/>
      <c r="F252" s="346"/>
      <c r="G252" s="346"/>
      <c r="H252" s="346"/>
      <c r="I252" s="346"/>
      <c r="J252" s="346"/>
      <c r="K252" s="346"/>
      <c r="L252" s="346"/>
      <c r="M252" s="346"/>
      <c r="N252" s="346"/>
      <c r="O252" s="346"/>
      <c r="P252" s="346"/>
      <c r="Q252" s="346"/>
      <c r="R252" s="346"/>
      <c r="S252" s="346"/>
      <c r="T252" s="346"/>
      <c r="U252" s="346"/>
      <c r="V252" s="346"/>
      <c r="W252" s="346"/>
      <c r="X252" s="346"/>
      <c r="Y252" s="347"/>
    </row>
    <row r="253" spans="1:25">
      <c r="A253" s="302" t="s">
        <v>200</v>
      </c>
      <c r="B253" s="274"/>
      <c r="C253" s="274"/>
      <c r="D253" s="274"/>
      <c r="E253" s="274"/>
      <c r="F253" s="274"/>
      <c r="G253" s="274"/>
      <c r="H253" s="274"/>
      <c r="I253" s="274"/>
      <c r="J253" s="274"/>
      <c r="K253" s="274"/>
      <c r="L253" s="274"/>
      <c r="M253" s="274"/>
      <c r="N253" s="274"/>
      <c r="O253" s="274"/>
      <c r="P253" s="274"/>
      <c r="Q253" s="274"/>
      <c r="R253" s="274"/>
      <c r="S253" s="274"/>
      <c r="T253" s="274"/>
      <c r="U253" s="274"/>
      <c r="V253" s="274"/>
      <c r="W253" s="274"/>
      <c r="X253" s="274"/>
      <c r="Y253" s="275"/>
    </row>
    <row r="254" spans="1:25">
      <c r="A254" s="276"/>
      <c r="B254" s="277"/>
      <c r="C254" s="277"/>
      <c r="D254" s="277"/>
      <c r="E254" s="277"/>
      <c r="F254" s="277"/>
      <c r="G254" s="277"/>
      <c r="H254" s="277"/>
      <c r="I254" s="277"/>
      <c r="J254" s="277"/>
      <c r="K254" s="277"/>
      <c r="L254" s="277"/>
      <c r="M254" s="277"/>
      <c r="N254" s="277"/>
      <c r="O254" s="277"/>
      <c r="P254" s="277"/>
      <c r="Q254" s="277"/>
      <c r="R254" s="277"/>
      <c r="S254" s="277"/>
      <c r="T254" s="277"/>
      <c r="U254" s="277"/>
      <c r="V254" s="277"/>
      <c r="W254" s="277"/>
      <c r="X254" s="277"/>
      <c r="Y254" s="278"/>
    </row>
    <row r="255" spans="1:25">
      <c r="A255" s="276"/>
      <c r="B255" s="277"/>
      <c r="C255" s="277"/>
      <c r="D255" s="277"/>
      <c r="E255" s="277"/>
      <c r="F255" s="277"/>
      <c r="G255" s="277"/>
      <c r="H255" s="277"/>
      <c r="I255" s="277"/>
      <c r="J255" s="277"/>
      <c r="K255" s="277"/>
      <c r="L255" s="277"/>
      <c r="M255" s="277"/>
      <c r="N255" s="277"/>
      <c r="O255" s="277"/>
      <c r="P255" s="277"/>
      <c r="Q255" s="277"/>
      <c r="R255" s="277"/>
      <c r="S255" s="277"/>
      <c r="T255" s="277"/>
      <c r="U255" s="277"/>
      <c r="V255" s="277"/>
      <c r="W255" s="277"/>
      <c r="X255" s="277"/>
      <c r="Y255" s="278"/>
    </row>
    <row r="256" spans="1:25">
      <c r="A256" s="276"/>
      <c r="B256" s="277"/>
      <c r="C256" s="277"/>
      <c r="D256" s="277"/>
      <c r="E256" s="277"/>
      <c r="F256" s="277"/>
      <c r="G256" s="277"/>
      <c r="H256" s="277"/>
      <c r="I256" s="277"/>
      <c r="J256" s="277"/>
      <c r="K256" s="277"/>
      <c r="L256" s="277"/>
      <c r="M256" s="277"/>
      <c r="N256" s="277"/>
      <c r="O256" s="277"/>
      <c r="P256" s="277"/>
      <c r="Q256" s="277"/>
      <c r="R256" s="277"/>
      <c r="S256" s="277"/>
      <c r="T256" s="277"/>
      <c r="U256" s="277"/>
      <c r="V256" s="277"/>
      <c r="W256" s="277"/>
      <c r="X256" s="277"/>
      <c r="Y256" s="278"/>
    </row>
    <row r="257" spans="1:25">
      <c r="A257" s="276"/>
      <c r="B257" s="277"/>
      <c r="C257" s="277"/>
      <c r="D257" s="277"/>
      <c r="E257" s="277"/>
      <c r="F257" s="277"/>
      <c r="G257" s="277"/>
      <c r="H257" s="277"/>
      <c r="I257" s="277"/>
      <c r="J257" s="277"/>
      <c r="K257" s="277"/>
      <c r="L257" s="277"/>
      <c r="M257" s="277"/>
      <c r="N257" s="277"/>
      <c r="O257" s="277"/>
      <c r="P257" s="277"/>
      <c r="Q257" s="277"/>
      <c r="R257" s="277"/>
      <c r="S257" s="277"/>
      <c r="T257" s="277"/>
      <c r="U257" s="277"/>
      <c r="V257" s="277"/>
      <c r="W257" s="277"/>
      <c r="X257" s="277"/>
      <c r="Y257" s="278"/>
    </row>
    <row r="258" spans="1:25">
      <c r="A258" s="276"/>
      <c r="B258" s="277"/>
      <c r="C258" s="277"/>
      <c r="D258" s="277"/>
      <c r="E258" s="277"/>
      <c r="F258" s="277"/>
      <c r="G258" s="277"/>
      <c r="H258" s="277"/>
      <c r="I258" s="277"/>
      <c r="J258" s="277"/>
      <c r="K258" s="277"/>
      <c r="L258" s="277"/>
      <c r="M258" s="277"/>
      <c r="N258" s="277"/>
      <c r="O258" s="277"/>
      <c r="P258" s="277"/>
      <c r="Q258" s="277"/>
      <c r="R258" s="277"/>
      <c r="S258" s="277"/>
      <c r="T258" s="277"/>
      <c r="U258" s="277"/>
      <c r="V258" s="277"/>
      <c r="W258" s="277"/>
      <c r="X258" s="277"/>
      <c r="Y258" s="278"/>
    </row>
    <row r="259" spans="1:25" ht="18" customHeight="1" thickBot="1">
      <c r="A259" s="279"/>
      <c r="B259" s="280"/>
      <c r="C259" s="280"/>
      <c r="D259" s="280"/>
      <c r="E259" s="280"/>
      <c r="F259" s="280"/>
      <c r="G259" s="280"/>
      <c r="H259" s="280"/>
      <c r="I259" s="280"/>
      <c r="J259" s="280"/>
      <c r="K259" s="280"/>
      <c r="L259" s="280"/>
      <c r="M259" s="280"/>
      <c r="N259" s="280"/>
      <c r="O259" s="280"/>
      <c r="P259" s="280"/>
      <c r="Q259" s="280"/>
      <c r="R259" s="280"/>
      <c r="S259" s="280"/>
      <c r="T259" s="280"/>
      <c r="U259" s="280"/>
      <c r="V259" s="280"/>
      <c r="W259" s="280"/>
      <c r="X259" s="280"/>
      <c r="Y259" s="281"/>
    </row>
    <row r="261" spans="1:25" ht="16" thickBot="1"/>
    <row r="262" spans="1:25" ht="16" thickBot="1">
      <c r="A262" s="340" t="s">
        <v>165</v>
      </c>
      <c r="B262" s="341"/>
      <c r="C262" s="341"/>
      <c r="D262" s="341"/>
      <c r="E262" s="341"/>
      <c r="F262" s="341"/>
      <c r="G262" s="341"/>
      <c r="H262" s="341"/>
      <c r="I262" s="341"/>
      <c r="J262" s="341"/>
      <c r="K262" s="341"/>
      <c r="L262" s="341"/>
      <c r="M262" s="341"/>
      <c r="N262" s="341"/>
      <c r="O262" s="341"/>
      <c r="P262" s="341"/>
      <c r="Q262" s="341"/>
      <c r="R262" s="341"/>
      <c r="S262" s="341"/>
      <c r="T262" s="341"/>
      <c r="U262" s="341"/>
      <c r="V262" s="341"/>
      <c r="W262" s="341"/>
      <c r="X262" s="341"/>
      <c r="Y262" s="342"/>
    </row>
    <row r="263" spans="1:25">
      <c r="A263" s="273" t="s">
        <v>215</v>
      </c>
      <c r="B263" s="274"/>
      <c r="C263" s="274"/>
      <c r="D263" s="274"/>
      <c r="E263" s="274"/>
      <c r="F263" s="274"/>
      <c r="G263" s="274"/>
      <c r="H263" s="274"/>
      <c r="I263" s="274"/>
      <c r="J263" s="274"/>
      <c r="K263" s="274"/>
      <c r="L263" s="274"/>
      <c r="M263" s="274"/>
      <c r="N263" s="274"/>
      <c r="O263" s="274"/>
      <c r="P263" s="274"/>
      <c r="Q263" s="274"/>
      <c r="R263" s="274"/>
      <c r="S263" s="274"/>
      <c r="T263" s="274"/>
      <c r="U263" s="274"/>
      <c r="V263" s="274"/>
      <c r="W263" s="274"/>
      <c r="X263" s="274"/>
      <c r="Y263" s="275"/>
    </row>
    <row r="264" spans="1:25">
      <c r="A264" s="276"/>
      <c r="B264" s="277"/>
      <c r="C264" s="277"/>
      <c r="D264" s="277"/>
      <c r="E264" s="277"/>
      <c r="F264" s="277"/>
      <c r="G264" s="277"/>
      <c r="H264" s="277"/>
      <c r="I264" s="277"/>
      <c r="J264" s="277"/>
      <c r="K264" s="277"/>
      <c r="L264" s="277"/>
      <c r="M264" s="277"/>
      <c r="N264" s="277"/>
      <c r="O264" s="277"/>
      <c r="P264" s="277"/>
      <c r="Q264" s="277"/>
      <c r="R264" s="277"/>
      <c r="S264" s="277"/>
      <c r="T264" s="277"/>
      <c r="U264" s="277"/>
      <c r="V264" s="277"/>
      <c r="W264" s="277"/>
      <c r="X264" s="277"/>
      <c r="Y264" s="278"/>
    </row>
    <row r="265" spans="1:25">
      <c r="A265" s="276"/>
      <c r="B265" s="277"/>
      <c r="C265" s="277"/>
      <c r="D265" s="277"/>
      <c r="E265" s="277"/>
      <c r="F265" s="277"/>
      <c r="G265" s="277"/>
      <c r="H265" s="277"/>
      <c r="I265" s="277"/>
      <c r="J265" s="277"/>
      <c r="K265" s="277"/>
      <c r="L265" s="277"/>
      <c r="M265" s="277"/>
      <c r="N265" s="277"/>
      <c r="O265" s="277"/>
      <c r="P265" s="277"/>
      <c r="Q265" s="277"/>
      <c r="R265" s="277"/>
      <c r="S265" s="277"/>
      <c r="T265" s="277"/>
      <c r="U265" s="277"/>
      <c r="V265" s="277"/>
      <c r="W265" s="277"/>
      <c r="X265" s="277"/>
      <c r="Y265" s="278"/>
    </row>
    <row r="266" spans="1:25">
      <c r="A266" s="276"/>
      <c r="B266" s="277"/>
      <c r="C266" s="277"/>
      <c r="D266" s="277"/>
      <c r="E266" s="277"/>
      <c r="F266" s="277"/>
      <c r="G266" s="277"/>
      <c r="H266" s="277"/>
      <c r="I266" s="277"/>
      <c r="J266" s="277"/>
      <c r="K266" s="277"/>
      <c r="L266" s="277"/>
      <c r="M266" s="277"/>
      <c r="N266" s="277"/>
      <c r="O266" s="277"/>
      <c r="P266" s="277"/>
      <c r="Q266" s="277"/>
      <c r="R266" s="277"/>
      <c r="S266" s="277"/>
      <c r="T266" s="277"/>
      <c r="U266" s="277"/>
      <c r="V266" s="277"/>
      <c r="W266" s="277"/>
      <c r="X266" s="277"/>
      <c r="Y266" s="278"/>
    </row>
    <row r="267" spans="1:25">
      <c r="A267" s="276"/>
      <c r="B267" s="277"/>
      <c r="C267" s="277"/>
      <c r="D267" s="277"/>
      <c r="E267" s="277"/>
      <c r="F267" s="277"/>
      <c r="G267" s="277"/>
      <c r="H267" s="277"/>
      <c r="I267" s="277"/>
      <c r="J267" s="277"/>
      <c r="K267" s="277"/>
      <c r="L267" s="277"/>
      <c r="M267" s="277"/>
      <c r="N267" s="277"/>
      <c r="O267" s="277"/>
      <c r="P267" s="277"/>
      <c r="Q267" s="277"/>
      <c r="R267" s="277"/>
      <c r="S267" s="277"/>
      <c r="T267" s="277"/>
      <c r="U267" s="277"/>
      <c r="V267" s="277"/>
      <c r="W267" s="277"/>
      <c r="X267" s="277"/>
      <c r="Y267" s="278"/>
    </row>
    <row r="268" spans="1:25">
      <c r="A268" s="276"/>
      <c r="B268" s="277"/>
      <c r="C268" s="277"/>
      <c r="D268" s="277"/>
      <c r="E268" s="277"/>
      <c r="F268" s="277"/>
      <c r="G268" s="277"/>
      <c r="H268" s="277"/>
      <c r="I268" s="277"/>
      <c r="J268" s="277"/>
      <c r="K268" s="277"/>
      <c r="L268" s="277"/>
      <c r="M268" s="277"/>
      <c r="N268" s="277"/>
      <c r="O268" s="277"/>
      <c r="P268" s="277"/>
      <c r="Q268" s="277"/>
      <c r="R268" s="277"/>
      <c r="S268" s="277"/>
      <c r="T268" s="277"/>
      <c r="U268" s="277"/>
      <c r="V268" s="277"/>
      <c r="W268" s="277"/>
      <c r="X268" s="277"/>
      <c r="Y268" s="278"/>
    </row>
    <row r="269" spans="1:25" ht="88" customHeight="1" thickBot="1">
      <c r="A269" s="279"/>
      <c r="B269" s="280"/>
      <c r="C269" s="280"/>
      <c r="D269" s="280"/>
      <c r="E269" s="280"/>
      <c r="F269" s="280"/>
      <c r="G269" s="280"/>
      <c r="H269" s="280"/>
      <c r="I269" s="280"/>
      <c r="J269" s="280"/>
      <c r="K269" s="280"/>
      <c r="L269" s="280"/>
      <c r="M269" s="280"/>
      <c r="N269" s="280"/>
      <c r="O269" s="280"/>
      <c r="P269" s="280"/>
      <c r="Q269" s="280"/>
      <c r="R269" s="280"/>
      <c r="S269" s="280"/>
      <c r="T269" s="280"/>
      <c r="U269" s="280"/>
      <c r="V269" s="280"/>
      <c r="W269" s="280"/>
      <c r="X269" s="280"/>
      <c r="Y269" s="281"/>
    </row>
  </sheetData>
  <customSheetViews>
    <customSheetView guid="{08C97B7F-67EE-4463-AA3D-5024C5CFCC42}" scale="90">
      <selection activeCell="A19" sqref="A19:Y25"/>
      <pageMargins left="0.7" right="0.7" top="0.75" bottom="0.75" header="0.3" footer="0.3"/>
      <pageSetup orientation="portrait" verticalDpi="0" r:id="rId1"/>
    </customSheetView>
  </customSheetViews>
  <mergeCells count="36">
    <mergeCell ref="A262:Y262"/>
    <mergeCell ref="A131:Y131"/>
    <mergeCell ref="A147:Y147"/>
    <mergeCell ref="A148:Y161"/>
    <mergeCell ref="A163:Y163"/>
    <mergeCell ref="A164:Y177"/>
    <mergeCell ref="A179:Y179"/>
    <mergeCell ref="A180:Y193"/>
    <mergeCell ref="A195:Y195"/>
    <mergeCell ref="A196:Y209"/>
    <mergeCell ref="A252:Y252"/>
    <mergeCell ref="A220:Y220"/>
    <mergeCell ref="A221:Y234"/>
    <mergeCell ref="A236:Y236"/>
    <mergeCell ref="A237:Y250"/>
    <mergeCell ref="A2:Y2"/>
    <mergeCell ref="A18:Y18"/>
    <mergeCell ref="A34:Y34"/>
    <mergeCell ref="A35:Y48"/>
    <mergeCell ref="A50:Y50"/>
    <mergeCell ref="A263:Y269"/>
    <mergeCell ref="A51:Y64"/>
    <mergeCell ref="A66:Y66"/>
    <mergeCell ref="A3:Y16"/>
    <mergeCell ref="A253:Y259"/>
    <mergeCell ref="A19:Y32"/>
    <mergeCell ref="A67:Y80"/>
    <mergeCell ref="A98:Y98"/>
    <mergeCell ref="A99:Y112"/>
    <mergeCell ref="A82:Y82"/>
    <mergeCell ref="A83:Y96"/>
    <mergeCell ref="A115:Y115"/>
    <mergeCell ref="A116:Y129"/>
    <mergeCell ref="A132:Y145"/>
    <mergeCell ref="A211:Y211"/>
    <mergeCell ref="A212:Y218"/>
  </mergeCells>
  <pageMargins left="0.7" right="0.7" top="0.75" bottom="0.75" header="0.3" footer="0.3"/>
  <pageSetup orientation="portrait" verticalDpi="0"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59"/>
  <sheetViews>
    <sheetView topLeftCell="A154" zoomScale="62" zoomScaleNormal="62" zoomScalePageLayoutView="77" workbookViewId="0">
      <selection activeCell="F68" sqref="F68:N68"/>
    </sheetView>
  </sheetViews>
  <sheetFormatPr defaultColWidth="9.453125" defaultRowHeight="14.5"/>
  <cols>
    <col min="1" max="1" width="9.453125" customWidth="1"/>
    <col min="2" max="2" width="4.1796875" hidden="1" customWidth="1"/>
    <col min="3" max="3" width="13.453125" customWidth="1"/>
    <col min="4" max="4" width="12" customWidth="1"/>
    <col min="5" max="5" width="25.36328125" bestFit="1" customWidth="1"/>
    <col min="6" max="6" width="9.453125" customWidth="1"/>
    <col min="7" max="7" width="9.81640625" customWidth="1"/>
    <col min="14" max="14" width="11.6328125" customWidth="1"/>
    <col min="15" max="15" width="17.81640625" customWidth="1"/>
    <col min="16" max="16" width="14.6328125" customWidth="1"/>
    <col min="17" max="17" width="35.453125" style="53" customWidth="1"/>
    <col min="18" max="18" width="12.36328125" style="3" customWidth="1"/>
    <col min="19" max="19" width="38.36328125" style="22" customWidth="1"/>
    <col min="20" max="20" width="11.81640625" style="3" customWidth="1"/>
    <col min="21" max="21" width="38.36328125" style="22" customWidth="1"/>
  </cols>
  <sheetData>
    <row r="1" spans="1:25" ht="19" thickBot="1">
      <c r="A1" s="360" t="s">
        <v>101</v>
      </c>
      <c r="B1" s="360"/>
      <c r="C1" s="360"/>
      <c r="D1" s="360"/>
      <c r="E1" s="239">
        <v>37899.040000000001</v>
      </c>
    </row>
    <row r="3" spans="1:25" ht="18.5">
      <c r="A3" s="52" t="s">
        <v>28</v>
      </c>
      <c r="B3" s="52"/>
      <c r="C3" s="52"/>
      <c r="D3" s="52"/>
      <c r="E3" s="11"/>
      <c r="F3" s="11"/>
      <c r="G3" s="11"/>
      <c r="H3" s="11"/>
      <c r="I3" s="11"/>
      <c r="J3" s="11"/>
      <c r="K3" s="11"/>
      <c r="L3" s="11"/>
      <c r="M3" s="11"/>
      <c r="N3" s="11"/>
      <c r="O3" s="11"/>
      <c r="P3" s="11"/>
      <c r="Q3" s="11"/>
      <c r="R3" s="11"/>
      <c r="S3" s="11"/>
      <c r="T3" s="68"/>
      <c r="U3" s="11"/>
      <c r="V3" s="11"/>
      <c r="W3" s="11"/>
      <c r="X3" s="11"/>
      <c r="Y3" s="11"/>
    </row>
    <row r="4" spans="1:25" ht="15" customHeight="1">
      <c r="A4" s="46" t="s">
        <v>26</v>
      </c>
      <c r="B4" s="50"/>
      <c r="C4" s="50"/>
      <c r="D4" s="50"/>
      <c r="E4" s="50"/>
      <c r="F4" s="50"/>
      <c r="G4" s="10"/>
      <c r="H4" s="10"/>
      <c r="Q4"/>
      <c r="R4"/>
      <c r="S4"/>
      <c r="U4"/>
    </row>
    <row r="5" spans="1:25" ht="15" thickBot="1">
      <c r="A5" s="50"/>
      <c r="B5" s="50"/>
      <c r="C5" s="50"/>
      <c r="D5" s="50"/>
      <c r="E5" s="50"/>
      <c r="F5" s="50"/>
      <c r="G5" s="10"/>
      <c r="H5" s="10"/>
      <c r="Q5"/>
      <c r="R5"/>
      <c r="S5"/>
      <c r="U5"/>
    </row>
    <row r="6" spans="1:25" ht="15" customHeight="1" thickBot="1">
      <c r="A6" s="46" t="s">
        <v>71</v>
      </c>
      <c r="B6" s="50"/>
      <c r="C6" s="50"/>
      <c r="D6" s="50"/>
      <c r="E6" s="50"/>
      <c r="F6" s="12">
        <v>1894.95</v>
      </c>
      <c r="G6" s="10"/>
      <c r="H6" s="10"/>
      <c r="Q6"/>
      <c r="R6"/>
      <c r="S6"/>
      <c r="U6"/>
    </row>
    <row r="7" spans="1:25" ht="15" thickBot="1">
      <c r="A7" s="50"/>
      <c r="B7" s="50"/>
      <c r="C7" s="50"/>
      <c r="D7" s="50"/>
      <c r="E7" s="50"/>
      <c r="F7" s="50"/>
      <c r="G7" s="50"/>
      <c r="H7" s="50"/>
      <c r="Q7"/>
      <c r="R7"/>
      <c r="S7"/>
      <c r="U7"/>
    </row>
    <row r="8" spans="1:25" ht="15" customHeight="1" thickBot="1">
      <c r="A8" s="59" t="s">
        <v>27</v>
      </c>
      <c r="B8" s="59"/>
      <c r="C8" s="59"/>
      <c r="D8" s="59"/>
      <c r="E8" s="59"/>
      <c r="F8" s="59"/>
      <c r="G8" s="53"/>
      <c r="H8" s="85" t="s">
        <v>29</v>
      </c>
      <c r="I8" s="14"/>
      <c r="K8" s="50"/>
      <c r="L8" s="63" t="s">
        <v>39</v>
      </c>
      <c r="M8" s="50"/>
      <c r="N8" s="50"/>
      <c r="O8" s="50"/>
      <c r="P8" s="50"/>
      <c r="Q8"/>
      <c r="R8"/>
      <c r="S8"/>
      <c r="U8"/>
    </row>
    <row r="9" spans="1:25">
      <c r="A9" s="50"/>
      <c r="B9" s="50"/>
      <c r="C9" s="50"/>
      <c r="D9" s="50"/>
      <c r="E9" s="50"/>
      <c r="F9" s="50"/>
      <c r="G9" s="50"/>
      <c r="H9" s="50"/>
      <c r="Q9"/>
      <c r="R9"/>
      <c r="S9"/>
      <c r="U9"/>
    </row>
    <row r="10" spans="1:25" ht="15" thickBot="1">
      <c r="A10" s="51" t="s">
        <v>61</v>
      </c>
      <c r="B10" s="51"/>
      <c r="C10" s="51"/>
      <c r="D10" s="51"/>
      <c r="E10" s="51"/>
      <c r="F10" s="51"/>
      <c r="G10" s="51"/>
      <c r="H10" s="51"/>
      <c r="I10" s="51"/>
      <c r="J10" s="51"/>
      <c r="K10" s="51"/>
      <c r="Q10"/>
      <c r="R10"/>
      <c r="S10"/>
      <c r="U10"/>
    </row>
    <row r="11" spans="1:25">
      <c r="A11" s="419" t="s">
        <v>232</v>
      </c>
      <c r="B11" s="411"/>
      <c r="C11" s="411"/>
      <c r="D11" s="411"/>
      <c r="E11" s="411"/>
      <c r="F11" s="411"/>
      <c r="G11" s="411"/>
      <c r="H11" s="411"/>
      <c r="I11" s="411"/>
      <c r="J11" s="411"/>
      <c r="K11" s="411"/>
      <c r="L11" s="411"/>
      <c r="M11" s="411"/>
      <c r="N11" s="411"/>
      <c r="O11" s="411"/>
      <c r="P11" s="411"/>
      <c r="Q11" s="412"/>
      <c r="R11" s="13"/>
      <c r="S11" s="13"/>
      <c r="T11" s="62"/>
      <c r="U11" s="13"/>
      <c r="V11" s="13"/>
      <c r="W11" s="13"/>
      <c r="X11" s="13"/>
      <c r="Y11" s="13"/>
    </row>
    <row r="12" spans="1:25">
      <c r="A12" s="413"/>
      <c r="B12" s="414"/>
      <c r="C12" s="414"/>
      <c r="D12" s="414"/>
      <c r="E12" s="414"/>
      <c r="F12" s="414"/>
      <c r="G12" s="414"/>
      <c r="H12" s="414"/>
      <c r="I12" s="414"/>
      <c r="J12" s="414"/>
      <c r="K12" s="414"/>
      <c r="L12" s="414"/>
      <c r="M12" s="414"/>
      <c r="N12" s="414"/>
      <c r="O12" s="414"/>
      <c r="P12" s="414"/>
      <c r="Q12" s="415"/>
      <c r="R12" s="13"/>
      <c r="S12" s="13"/>
      <c r="T12" s="62"/>
      <c r="U12" s="13"/>
      <c r="V12" s="13"/>
      <c r="W12" s="13"/>
      <c r="X12" s="13"/>
      <c r="Y12" s="13"/>
    </row>
    <row r="13" spans="1:25">
      <c r="A13" s="413"/>
      <c r="B13" s="414"/>
      <c r="C13" s="414"/>
      <c r="D13" s="414"/>
      <c r="E13" s="414"/>
      <c r="F13" s="414"/>
      <c r="G13" s="414"/>
      <c r="H13" s="414"/>
      <c r="I13" s="414"/>
      <c r="J13" s="414"/>
      <c r="K13" s="414"/>
      <c r="L13" s="414"/>
      <c r="M13" s="414"/>
      <c r="N13" s="414"/>
      <c r="O13" s="414"/>
      <c r="P13" s="414"/>
      <c r="Q13" s="415"/>
      <c r="R13" s="13"/>
      <c r="S13" s="13"/>
      <c r="T13" s="62"/>
      <c r="U13" s="13"/>
      <c r="V13" s="13"/>
      <c r="W13" s="13"/>
      <c r="X13" s="13"/>
      <c r="Y13" s="13"/>
    </row>
    <row r="14" spans="1:25">
      <c r="A14" s="413"/>
      <c r="B14" s="414"/>
      <c r="C14" s="414"/>
      <c r="D14" s="414"/>
      <c r="E14" s="414"/>
      <c r="F14" s="414"/>
      <c r="G14" s="414"/>
      <c r="H14" s="414"/>
      <c r="I14" s="414"/>
      <c r="J14" s="414"/>
      <c r="K14" s="414"/>
      <c r="L14" s="414"/>
      <c r="M14" s="414"/>
      <c r="N14" s="414"/>
      <c r="O14" s="414"/>
      <c r="P14" s="414"/>
      <c r="Q14" s="415"/>
      <c r="R14" s="13"/>
      <c r="S14" s="13"/>
      <c r="T14" s="62"/>
      <c r="U14" s="13"/>
      <c r="V14" s="13"/>
      <c r="W14" s="13"/>
      <c r="X14" s="13"/>
      <c r="Y14" s="13"/>
    </row>
    <row r="15" spans="1:25" ht="15" thickBot="1">
      <c r="A15" s="416"/>
      <c r="B15" s="417"/>
      <c r="C15" s="417"/>
      <c r="D15" s="417"/>
      <c r="E15" s="417"/>
      <c r="F15" s="417"/>
      <c r="G15" s="417"/>
      <c r="H15" s="417"/>
      <c r="I15" s="417"/>
      <c r="J15" s="417"/>
      <c r="K15" s="417"/>
      <c r="L15" s="417"/>
      <c r="M15" s="417"/>
      <c r="N15" s="417"/>
      <c r="O15" s="417"/>
      <c r="P15" s="417"/>
      <c r="Q15" s="418"/>
      <c r="R15" s="13"/>
      <c r="S15" s="13"/>
      <c r="T15" s="62"/>
      <c r="U15" s="13"/>
      <c r="V15" s="13"/>
      <c r="W15" s="13"/>
      <c r="X15" s="13"/>
      <c r="Y15" s="13"/>
    </row>
    <row r="20" spans="1:21" ht="23.5">
      <c r="A20" s="365" t="s">
        <v>73</v>
      </c>
      <c r="B20" s="365"/>
      <c r="C20" s="365"/>
      <c r="D20" s="365"/>
      <c r="E20" s="37"/>
      <c r="F20" s="37"/>
      <c r="G20" s="37"/>
      <c r="H20" s="37"/>
      <c r="I20" s="37"/>
      <c r="J20" s="37"/>
      <c r="K20" s="37"/>
      <c r="L20" s="37"/>
      <c r="P20" s="150" t="s">
        <v>114</v>
      </c>
      <c r="R20" s="150" t="s">
        <v>114</v>
      </c>
      <c r="T20" s="150" t="s">
        <v>114</v>
      </c>
    </row>
    <row r="21" spans="1:21" s="99" customFormat="1" ht="37.5" customHeight="1">
      <c r="A21" s="100" t="s">
        <v>72</v>
      </c>
      <c r="B21" s="101"/>
      <c r="C21" s="101"/>
      <c r="D21" s="101"/>
      <c r="E21" s="101"/>
      <c r="F21" s="101"/>
      <c r="G21" s="101"/>
      <c r="H21" s="101"/>
      <c r="I21" s="101"/>
      <c r="J21" s="101"/>
      <c r="K21" s="101"/>
      <c r="L21" s="101"/>
      <c r="M21" s="101"/>
      <c r="N21" s="102"/>
      <c r="O21" s="103" t="s">
        <v>162</v>
      </c>
      <c r="P21" s="103" t="s">
        <v>36</v>
      </c>
      <c r="Q21" s="104" t="s">
        <v>70</v>
      </c>
      <c r="R21" s="103" t="s">
        <v>37</v>
      </c>
      <c r="S21" s="104" t="s">
        <v>70</v>
      </c>
      <c r="T21" s="103" t="s">
        <v>38</v>
      </c>
      <c r="U21" s="104" t="s">
        <v>70</v>
      </c>
    </row>
    <row r="22" spans="1:21">
      <c r="A22" s="54"/>
      <c r="B22" s="55"/>
      <c r="C22" s="25" t="s">
        <v>63</v>
      </c>
      <c r="D22" s="25" t="s">
        <v>62</v>
      </c>
      <c r="E22" s="60" t="s">
        <v>31</v>
      </c>
      <c r="F22" s="54" t="s">
        <v>32</v>
      </c>
      <c r="G22" s="56"/>
      <c r="H22" s="56"/>
      <c r="I22" s="56"/>
      <c r="J22" s="56"/>
      <c r="K22" s="56"/>
      <c r="L22" s="56"/>
      <c r="M22" s="56"/>
      <c r="N22" s="55"/>
      <c r="O22" s="21" t="s">
        <v>33</v>
      </c>
      <c r="P22" s="21" t="s">
        <v>33</v>
      </c>
      <c r="Q22" s="27"/>
      <c r="R22" s="6" t="s">
        <v>33</v>
      </c>
      <c r="S22" s="28"/>
      <c r="T22" s="6" t="s">
        <v>33</v>
      </c>
      <c r="U22" s="28"/>
    </row>
    <row r="23" spans="1:21" s="84" customFormat="1" ht="21" customHeight="1">
      <c r="A23" s="75"/>
      <c r="B23" s="76"/>
      <c r="C23" s="77" t="s">
        <v>53</v>
      </c>
      <c r="D23" s="75" t="s">
        <v>56</v>
      </c>
      <c r="E23" s="78" t="s">
        <v>1</v>
      </c>
      <c r="F23" s="351" t="s">
        <v>218</v>
      </c>
      <c r="G23" s="352"/>
      <c r="H23" s="352"/>
      <c r="I23" s="352"/>
      <c r="J23" s="352"/>
      <c r="K23" s="352"/>
      <c r="L23" s="352"/>
      <c r="M23" s="352"/>
      <c r="N23" s="353"/>
      <c r="O23" s="251">
        <v>13017</v>
      </c>
      <c r="P23" s="80"/>
      <c r="Q23" s="81"/>
      <c r="R23" s="82"/>
      <c r="S23" s="83"/>
      <c r="T23" s="82"/>
      <c r="U23" s="83"/>
    </row>
    <row r="24" spans="1:21" s="84" customFormat="1" ht="53" customHeight="1">
      <c r="A24" s="75"/>
      <c r="B24" s="76"/>
      <c r="C24" s="77" t="s">
        <v>53</v>
      </c>
      <c r="D24" s="75" t="s">
        <v>56</v>
      </c>
      <c r="E24" s="78" t="s">
        <v>3</v>
      </c>
      <c r="F24" s="354" t="s">
        <v>213</v>
      </c>
      <c r="G24" s="355"/>
      <c r="H24" s="355"/>
      <c r="I24" s="355"/>
      <c r="J24" s="355"/>
      <c r="K24" s="355"/>
      <c r="L24" s="355"/>
      <c r="M24" s="355"/>
      <c r="N24" s="356"/>
      <c r="O24" s="79">
        <v>640</v>
      </c>
      <c r="P24" s="80"/>
      <c r="Q24" s="81"/>
      <c r="R24" s="82"/>
      <c r="S24" s="83"/>
      <c r="T24" s="82"/>
      <c r="U24" s="83"/>
    </row>
    <row r="25" spans="1:21" s="84" customFormat="1" ht="36" customHeight="1">
      <c r="A25" s="75"/>
      <c r="B25" s="76"/>
      <c r="C25" s="77"/>
      <c r="D25" s="75"/>
      <c r="E25" s="78"/>
      <c r="F25" s="357"/>
      <c r="G25" s="358"/>
      <c r="H25" s="358"/>
      <c r="I25" s="358"/>
      <c r="J25" s="358"/>
      <c r="K25" s="358"/>
      <c r="L25" s="358"/>
      <c r="M25" s="358"/>
      <c r="N25" s="359"/>
      <c r="O25" s="79"/>
      <c r="P25" s="80"/>
      <c r="Q25" s="81"/>
      <c r="R25" s="82"/>
      <c r="S25" s="83"/>
      <c r="T25" s="82"/>
      <c r="U25" s="83"/>
    </row>
    <row r="26" spans="1:21" s="84" customFormat="1" ht="36" customHeight="1">
      <c r="A26" s="75"/>
      <c r="B26" s="76"/>
      <c r="C26" s="77"/>
      <c r="D26" s="75"/>
      <c r="E26" s="78"/>
      <c r="F26" s="357"/>
      <c r="G26" s="358"/>
      <c r="H26" s="358"/>
      <c r="I26" s="358"/>
      <c r="J26" s="358"/>
      <c r="K26" s="358"/>
      <c r="L26" s="358"/>
      <c r="M26" s="358"/>
      <c r="N26" s="359"/>
      <c r="O26" s="79"/>
      <c r="P26" s="80"/>
      <c r="Q26" s="81"/>
      <c r="R26" s="82"/>
      <c r="S26" s="83"/>
      <c r="T26" s="82"/>
      <c r="U26" s="83"/>
    </row>
    <row r="27" spans="1:21" s="84" customFormat="1" ht="36" customHeight="1">
      <c r="A27" s="75"/>
      <c r="B27" s="76"/>
      <c r="C27" s="77"/>
      <c r="D27" s="75"/>
      <c r="E27" s="78"/>
      <c r="F27" s="357"/>
      <c r="G27" s="358"/>
      <c r="H27" s="358"/>
      <c r="I27" s="358"/>
      <c r="J27" s="358"/>
      <c r="K27" s="358"/>
      <c r="L27" s="358"/>
      <c r="M27" s="358"/>
      <c r="N27" s="359"/>
      <c r="O27" s="79"/>
      <c r="P27" s="80"/>
      <c r="Q27" s="81"/>
      <c r="R27" s="82"/>
      <c r="S27" s="83"/>
      <c r="T27" s="82"/>
      <c r="U27" s="83"/>
    </row>
    <row r="28" spans="1:21" s="84" customFormat="1" ht="36" customHeight="1">
      <c r="A28" s="75"/>
      <c r="B28" s="76"/>
      <c r="C28" s="77"/>
      <c r="D28" s="75"/>
      <c r="E28" s="78"/>
      <c r="F28" s="357"/>
      <c r="G28" s="358"/>
      <c r="H28" s="358"/>
      <c r="I28" s="358"/>
      <c r="J28" s="358"/>
      <c r="K28" s="358"/>
      <c r="L28" s="358"/>
      <c r="M28" s="358"/>
      <c r="N28" s="359"/>
      <c r="O28" s="79"/>
      <c r="P28" s="80"/>
      <c r="Q28" s="81"/>
      <c r="R28" s="82"/>
      <c r="S28" s="83"/>
      <c r="T28" s="82"/>
      <c r="U28" s="83"/>
    </row>
    <row r="29" spans="1:21" s="84" customFormat="1" ht="36" customHeight="1">
      <c r="A29" s="75"/>
      <c r="B29" s="76"/>
      <c r="C29" s="77"/>
      <c r="D29" s="75"/>
      <c r="E29" s="78"/>
      <c r="F29" s="357"/>
      <c r="G29" s="358"/>
      <c r="H29" s="358"/>
      <c r="I29" s="358"/>
      <c r="J29" s="358"/>
      <c r="K29" s="358"/>
      <c r="L29" s="358"/>
      <c r="M29" s="358"/>
      <c r="N29" s="359"/>
      <c r="O29" s="79"/>
      <c r="P29" s="80"/>
      <c r="Q29" s="81"/>
      <c r="R29" s="82"/>
      <c r="S29" s="83"/>
      <c r="T29" s="82"/>
      <c r="U29" s="83"/>
    </row>
    <row r="30" spans="1:21" s="84" customFormat="1" ht="36" customHeight="1">
      <c r="A30" s="75"/>
      <c r="B30" s="76"/>
      <c r="C30" s="77"/>
      <c r="D30" s="75"/>
      <c r="E30" s="78"/>
      <c r="F30" s="357"/>
      <c r="G30" s="358"/>
      <c r="H30" s="358"/>
      <c r="I30" s="358"/>
      <c r="J30" s="358"/>
      <c r="K30" s="358"/>
      <c r="L30" s="358"/>
      <c r="M30" s="358"/>
      <c r="N30" s="359"/>
      <c r="O30" s="79"/>
      <c r="P30" s="80"/>
      <c r="Q30" s="81"/>
      <c r="R30" s="82"/>
      <c r="S30" s="83"/>
      <c r="T30" s="82"/>
      <c r="U30" s="83"/>
    </row>
    <row r="31" spans="1:21" s="84" customFormat="1" ht="36" customHeight="1">
      <c r="A31" s="75"/>
      <c r="B31" s="76"/>
      <c r="C31" s="77"/>
      <c r="D31" s="75"/>
      <c r="E31" s="78"/>
      <c r="F31" s="357"/>
      <c r="G31" s="358"/>
      <c r="H31" s="358"/>
      <c r="I31" s="358"/>
      <c r="J31" s="358"/>
      <c r="K31" s="358"/>
      <c r="L31" s="358"/>
      <c r="M31" s="358"/>
      <c r="N31" s="359"/>
      <c r="O31" s="79"/>
      <c r="P31" s="80"/>
      <c r="Q31" s="81"/>
      <c r="R31" s="82"/>
      <c r="S31" s="83"/>
      <c r="T31" s="82"/>
      <c r="U31" s="83"/>
    </row>
    <row r="32" spans="1:21" s="84" customFormat="1" ht="36" customHeight="1">
      <c r="A32" s="75"/>
      <c r="B32" s="76"/>
      <c r="C32" s="77"/>
      <c r="D32" s="75"/>
      <c r="E32" s="78"/>
      <c r="F32" s="357"/>
      <c r="G32" s="358"/>
      <c r="H32" s="358"/>
      <c r="I32" s="358"/>
      <c r="J32" s="358"/>
      <c r="K32" s="358"/>
      <c r="L32" s="358"/>
      <c r="M32" s="358"/>
      <c r="N32" s="359"/>
      <c r="O32" s="79"/>
      <c r="P32" s="80"/>
      <c r="Q32" s="81"/>
      <c r="R32" s="82"/>
      <c r="S32" s="83"/>
      <c r="T32" s="82"/>
      <c r="U32" s="83"/>
    </row>
    <row r="33" spans="1:21" s="84" customFormat="1" ht="36" customHeight="1">
      <c r="A33" s="75"/>
      <c r="B33" s="76"/>
      <c r="C33" s="77"/>
      <c r="D33" s="75"/>
      <c r="E33" s="78"/>
      <c r="F33" s="357"/>
      <c r="G33" s="358"/>
      <c r="H33" s="358"/>
      <c r="I33" s="358"/>
      <c r="J33" s="358"/>
      <c r="K33" s="358"/>
      <c r="L33" s="358"/>
      <c r="M33" s="358"/>
      <c r="N33" s="359"/>
      <c r="O33" s="79"/>
      <c r="P33" s="80"/>
      <c r="Q33" s="81"/>
      <c r="R33" s="82"/>
      <c r="S33" s="83"/>
      <c r="T33" s="82"/>
      <c r="U33" s="83"/>
    </row>
    <row r="34" spans="1:21" s="1" customFormat="1">
      <c r="L34" s="31" t="s">
        <v>74</v>
      </c>
      <c r="N34" s="30"/>
      <c r="O34" s="31">
        <f>SUM(O23:O33)</f>
        <v>13657</v>
      </c>
      <c r="P34" s="31">
        <f>SUM(P23:P33)</f>
        <v>0</v>
      </c>
      <c r="Q34" s="24"/>
      <c r="R34" s="32">
        <f>SUM(R23:R33)</f>
        <v>0</v>
      </c>
      <c r="S34" s="24"/>
      <c r="T34" s="32">
        <f>SUM(T23:T33)</f>
        <v>0</v>
      </c>
      <c r="U34" s="24"/>
    </row>
    <row r="36" spans="1:21" s="99" customFormat="1" ht="37.5" customHeight="1">
      <c r="A36" s="100" t="s">
        <v>75</v>
      </c>
      <c r="B36" s="101"/>
      <c r="C36" s="101"/>
      <c r="D36" s="101"/>
      <c r="E36" s="101"/>
      <c r="F36" s="101"/>
      <c r="G36" s="101"/>
      <c r="H36" s="101"/>
      <c r="I36" s="101"/>
      <c r="J36" s="101"/>
      <c r="K36" s="101"/>
      <c r="L36" s="101"/>
      <c r="M36" s="101"/>
      <c r="N36" s="102"/>
      <c r="O36" s="103" t="s">
        <v>162</v>
      </c>
      <c r="P36" s="103" t="s">
        <v>36</v>
      </c>
      <c r="Q36" s="104" t="s">
        <v>70</v>
      </c>
      <c r="R36" s="103" t="s">
        <v>37</v>
      </c>
      <c r="S36" s="104" t="s">
        <v>70</v>
      </c>
      <c r="T36" s="103" t="s">
        <v>38</v>
      </c>
      <c r="U36" s="104" t="s">
        <v>70</v>
      </c>
    </row>
    <row r="37" spans="1:21">
      <c r="A37" s="54"/>
      <c r="B37" s="55"/>
      <c r="C37" s="25" t="s">
        <v>63</v>
      </c>
      <c r="D37" s="25" t="s">
        <v>62</v>
      </c>
      <c r="E37" s="60" t="s">
        <v>31</v>
      </c>
      <c r="F37" s="54" t="s">
        <v>32</v>
      </c>
      <c r="G37" s="56"/>
      <c r="H37" s="56"/>
      <c r="I37" s="56"/>
      <c r="J37" s="56"/>
      <c r="K37" s="56"/>
      <c r="L37" s="56"/>
      <c r="M37" s="56"/>
      <c r="N37" s="55"/>
      <c r="O37" s="21" t="s">
        <v>33</v>
      </c>
      <c r="P37" s="21" t="s">
        <v>33</v>
      </c>
      <c r="Q37" s="27"/>
      <c r="R37" s="6" t="s">
        <v>33</v>
      </c>
      <c r="S37" s="28"/>
      <c r="T37" s="6" t="s">
        <v>33</v>
      </c>
      <c r="U37" s="28"/>
    </row>
    <row r="38" spans="1:21" s="84" customFormat="1" ht="36" customHeight="1">
      <c r="A38" s="75"/>
      <c r="B38" s="76"/>
      <c r="C38" s="77" t="s">
        <v>53</v>
      </c>
      <c r="D38" s="75" t="s">
        <v>56</v>
      </c>
      <c r="E38" s="86" t="s">
        <v>4</v>
      </c>
      <c r="F38" s="357" t="s">
        <v>208</v>
      </c>
      <c r="G38" s="358"/>
      <c r="H38" s="358"/>
      <c r="I38" s="358"/>
      <c r="J38" s="358"/>
      <c r="K38" s="358"/>
      <c r="L38" s="358"/>
      <c r="M38" s="358"/>
      <c r="N38" s="359"/>
      <c r="O38" s="79">
        <v>2513.34</v>
      </c>
      <c r="P38" s="80"/>
      <c r="Q38" s="81"/>
      <c r="R38" s="82"/>
      <c r="S38" s="83"/>
      <c r="T38" s="82"/>
      <c r="U38" s="83"/>
    </row>
    <row r="39" spans="1:21" s="84" customFormat="1" ht="36" customHeight="1">
      <c r="A39" s="75"/>
      <c r="B39" s="76"/>
      <c r="C39" s="77"/>
      <c r="D39" s="75"/>
      <c r="E39" s="86" t="s">
        <v>4</v>
      </c>
      <c r="F39" s="357" t="s">
        <v>209</v>
      </c>
      <c r="G39" s="358"/>
      <c r="H39" s="358"/>
      <c r="I39" s="358"/>
      <c r="J39" s="358"/>
      <c r="K39" s="358"/>
      <c r="L39" s="358"/>
      <c r="M39" s="358"/>
      <c r="N39" s="359"/>
      <c r="O39" s="79">
        <v>121.7</v>
      </c>
      <c r="P39" s="80"/>
      <c r="Q39" s="81"/>
      <c r="R39" s="82"/>
      <c r="S39" s="83"/>
      <c r="T39" s="82"/>
      <c r="U39" s="83"/>
    </row>
    <row r="40" spans="1:21" s="84" customFormat="1" ht="36" customHeight="1">
      <c r="A40" s="75"/>
      <c r="B40" s="76"/>
      <c r="C40" s="77"/>
      <c r="D40" s="75"/>
      <c r="E40" s="86" t="s">
        <v>4</v>
      </c>
      <c r="F40" s="357"/>
      <c r="G40" s="358"/>
      <c r="H40" s="358"/>
      <c r="I40" s="358"/>
      <c r="J40" s="358"/>
      <c r="K40" s="358"/>
      <c r="L40" s="358"/>
      <c r="M40" s="358"/>
      <c r="N40" s="359"/>
      <c r="O40" s="79"/>
      <c r="P40" s="80"/>
      <c r="Q40" s="81"/>
      <c r="R40" s="82"/>
      <c r="S40" s="83"/>
      <c r="T40" s="82"/>
      <c r="U40" s="83"/>
    </row>
    <row r="41" spans="1:21" s="84" customFormat="1" ht="36" customHeight="1">
      <c r="A41" s="75"/>
      <c r="B41" s="76"/>
      <c r="C41" s="77"/>
      <c r="D41" s="75"/>
      <c r="E41" s="86" t="s">
        <v>4</v>
      </c>
      <c r="F41" s="357"/>
      <c r="G41" s="358"/>
      <c r="H41" s="358"/>
      <c r="I41" s="358"/>
      <c r="J41" s="358"/>
      <c r="K41" s="358"/>
      <c r="L41" s="358"/>
      <c r="M41" s="358"/>
      <c r="N41" s="359"/>
      <c r="O41" s="79"/>
      <c r="P41" s="80"/>
      <c r="Q41" s="81"/>
      <c r="R41" s="82"/>
      <c r="S41" s="83"/>
      <c r="T41" s="82"/>
      <c r="U41" s="83"/>
    </row>
    <row r="42" spans="1:21" s="84" customFormat="1" ht="36" customHeight="1">
      <c r="A42" s="75"/>
      <c r="B42" s="76"/>
      <c r="C42" s="77"/>
      <c r="D42" s="75"/>
      <c r="E42" s="86" t="s">
        <v>4</v>
      </c>
      <c r="F42" s="357"/>
      <c r="G42" s="358"/>
      <c r="H42" s="358"/>
      <c r="I42" s="358"/>
      <c r="J42" s="358"/>
      <c r="K42" s="358"/>
      <c r="L42" s="358"/>
      <c r="M42" s="358"/>
      <c r="N42" s="359"/>
      <c r="O42" s="79"/>
      <c r="P42" s="80"/>
      <c r="Q42" s="81"/>
      <c r="R42" s="82"/>
      <c r="S42" s="83"/>
      <c r="T42" s="82"/>
      <c r="U42" s="83"/>
    </row>
    <row r="43" spans="1:21" s="84" customFormat="1" ht="36" customHeight="1">
      <c r="A43" s="75"/>
      <c r="B43" s="76"/>
      <c r="C43" s="77"/>
      <c r="D43" s="75"/>
      <c r="E43" s="86" t="s">
        <v>4</v>
      </c>
      <c r="F43" s="357"/>
      <c r="G43" s="358"/>
      <c r="H43" s="358"/>
      <c r="I43" s="358"/>
      <c r="J43" s="358"/>
      <c r="K43" s="358"/>
      <c r="L43" s="358"/>
      <c r="M43" s="358"/>
      <c r="N43" s="359"/>
      <c r="O43" s="79"/>
      <c r="P43" s="80"/>
      <c r="Q43" s="81"/>
      <c r="R43" s="82"/>
      <c r="S43" s="83"/>
      <c r="T43" s="82"/>
      <c r="U43" s="83"/>
    </row>
    <row r="44" spans="1:21" s="84" customFormat="1" ht="36" customHeight="1">
      <c r="A44" s="75"/>
      <c r="B44" s="76"/>
      <c r="C44" s="77"/>
      <c r="D44" s="75"/>
      <c r="E44" s="86" t="s">
        <v>4</v>
      </c>
      <c r="F44" s="357"/>
      <c r="G44" s="358"/>
      <c r="H44" s="358"/>
      <c r="I44" s="358"/>
      <c r="J44" s="358"/>
      <c r="K44" s="358"/>
      <c r="L44" s="358"/>
      <c r="M44" s="358"/>
      <c r="N44" s="359"/>
      <c r="O44" s="79"/>
      <c r="P44" s="80"/>
      <c r="Q44" s="81"/>
      <c r="R44" s="82"/>
      <c r="S44" s="83"/>
      <c r="T44" s="82"/>
      <c r="U44" s="83"/>
    </row>
    <row r="45" spans="1:21" s="84" customFormat="1" ht="36" customHeight="1">
      <c r="A45" s="75"/>
      <c r="B45" s="76"/>
      <c r="C45" s="77"/>
      <c r="D45" s="75"/>
      <c r="E45" s="86" t="s">
        <v>4</v>
      </c>
      <c r="F45" s="357"/>
      <c r="G45" s="358"/>
      <c r="H45" s="358"/>
      <c r="I45" s="358"/>
      <c r="J45" s="358"/>
      <c r="K45" s="358"/>
      <c r="L45" s="358"/>
      <c r="M45" s="358"/>
      <c r="N45" s="359"/>
      <c r="O45" s="79"/>
      <c r="P45" s="80"/>
      <c r="Q45" s="81"/>
      <c r="R45" s="82"/>
      <c r="S45" s="83"/>
      <c r="T45" s="82"/>
      <c r="U45" s="83"/>
    </row>
    <row r="46" spans="1:21" s="84" customFormat="1" ht="36" customHeight="1">
      <c r="A46" s="75"/>
      <c r="B46" s="76"/>
      <c r="C46" s="77"/>
      <c r="D46" s="75"/>
      <c r="E46" s="86" t="s">
        <v>4</v>
      </c>
      <c r="F46" s="357"/>
      <c r="G46" s="358"/>
      <c r="H46" s="358"/>
      <c r="I46" s="358"/>
      <c r="J46" s="358"/>
      <c r="K46" s="358"/>
      <c r="L46" s="358"/>
      <c r="M46" s="358"/>
      <c r="N46" s="359"/>
      <c r="O46" s="79"/>
      <c r="P46" s="80"/>
      <c r="Q46" s="81"/>
      <c r="R46" s="82"/>
      <c r="S46" s="83"/>
      <c r="T46" s="82"/>
      <c r="U46" s="83"/>
    </row>
    <row r="47" spans="1:21" s="84" customFormat="1" ht="36" customHeight="1">
      <c r="A47" s="75"/>
      <c r="B47" s="76"/>
      <c r="C47" s="77"/>
      <c r="D47" s="75"/>
      <c r="E47" s="86" t="s">
        <v>4</v>
      </c>
      <c r="F47" s="357"/>
      <c r="G47" s="358"/>
      <c r="H47" s="358"/>
      <c r="I47" s="358"/>
      <c r="J47" s="358"/>
      <c r="K47" s="358"/>
      <c r="L47" s="358"/>
      <c r="M47" s="358"/>
      <c r="N47" s="359"/>
      <c r="O47" s="79"/>
      <c r="P47" s="80"/>
      <c r="Q47" s="81"/>
      <c r="R47" s="82"/>
      <c r="S47" s="83"/>
      <c r="T47" s="82"/>
      <c r="U47" s="83"/>
    </row>
    <row r="48" spans="1:21" s="1" customFormat="1">
      <c r="L48" s="31" t="s">
        <v>76</v>
      </c>
      <c r="N48" s="30"/>
      <c r="O48" s="31">
        <f>SUM(O38:O47)</f>
        <v>2635.04</v>
      </c>
      <c r="P48" s="31">
        <f>SUM(P38:P47)</f>
        <v>0</v>
      </c>
      <c r="Q48" s="24"/>
      <c r="R48" s="32">
        <f>SUM(R38:R47)</f>
        <v>0</v>
      </c>
      <c r="S48" s="24"/>
      <c r="T48" s="32">
        <f>SUM(T38:T47)</f>
        <v>0</v>
      </c>
      <c r="U48" s="24"/>
    </row>
    <row r="50" spans="1:21" s="108" customFormat="1" ht="37.5" customHeight="1">
      <c r="A50" s="100" t="s">
        <v>77</v>
      </c>
      <c r="B50" s="101"/>
      <c r="C50" s="101"/>
      <c r="D50" s="101"/>
      <c r="E50" s="101"/>
      <c r="F50" s="101"/>
      <c r="G50" s="101"/>
      <c r="H50" s="101"/>
      <c r="I50" s="101"/>
      <c r="J50" s="101"/>
      <c r="K50" s="101"/>
      <c r="L50" s="101"/>
      <c r="M50" s="101"/>
      <c r="N50" s="105"/>
      <c r="O50" s="103" t="s">
        <v>162</v>
      </c>
      <c r="P50" s="106" t="s">
        <v>36</v>
      </c>
      <c r="Q50" s="107" t="s">
        <v>70</v>
      </c>
      <c r="R50" s="106" t="s">
        <v>37</v>
      </c>
      <c r="S50" s="107" t="s">
        <v>70</v>
      </c>
      <c r="T50" s="106" t="s">
        <v>38</v>
      </c>
      <c r="U50" s="107" t="s">
        <v>70</v>
      </c>
    </row>
    <row r="51" spans="1:21">
      <c r="A51" s="54"/>
      <c r="B51" s="55"/>
      <c r="C51" s="25" t="s">
        <v>63</v>
      </c>
      <c r="D51" s="25" t="s">
        <v>62</v>
      </c>
      <c r="E51" s="60" t="s">
        <v>31</v>
      </c>
      <c r="F51" s="54" t="s">
        <v>32</v>
      </c>
      <c r="G51" s="56"/>
      <c r="H51" s="56"/>
      <c r="I51" s="56"/>
      <c r="J51" s="56"/>
      <c r="K51" s="56"/>
      <c r="L51" s="56"/>
      <c r="M51" s="56"/>
      <c r="N51" s="55"/>
      <c r="O51" s="21" t="s">
        <v>33</v>
      </c>
      <c r="P51" s="21" t="s">
        <v>33</v>
      </c>
      <c r="Q51" s="27"/>
      <c r="R51" s="6" t="s">
        <v>33</v>
      </c>
      <c r="S51" s="28"/>
      <c r="T51" s="6" t="s">
        <v>33</v>
      </c>
      <c r="U51" s="28"/>
    </row>
    <row r="52" spans="1:21" s="84" customFormat="1" ht="37.5" customHeight="1">
      <c r="A52" s="75"/>
      <c r="B52" s="76"/>
      <c r="C52" s="77" t="s">
        <v>53</v>
      </c>
      <c r="D52" s="75" t="s">
        <v>56</v>
      </c>
      <c r="E52" s="86" t="s">
        <v>4</v>
      </c>
      <c r="F52" s="357" t="s">
        <v>207</v>
      </c>
      <c r="G52" s="358"/>
      <c r="H52" s="358"/>
      <c r="I52" s="358"/>
      <c r="J52" s="358"/>
      <c r="K52" s="358"/>
      <c r="L52" s="358"/>
      <c r="M52" s="358"/>
      <c r="N52" s="359"/>
      <c r="O52" s="79">
        <v>4743</v>
      </c>
      <c r="P52" s="80"/>
      <c r="Q52" s="81"/>
      <c r="R52" s="82"/>
      <c r="S52" s="83"/>
      <c r="T52" s="82"/>
      <c r="U52" s="83"/>
    </row>
    <row r="53" spans="1:21" s="84" customFormat="1" ht="37.5" customHeight="1">
      <c r="A53" s="75"/>
      <c r="B53" s="76"/>
      <c r="C53" s="77" t="s">
        <v>53</v>
      </c>
      <c r="D53" s="75" t="s">
        <v>56</v>
      </c>
      <c r="E53" s="86" t="s">
        <v>4</v>
      </c>
      <c r="F53" s="357"/>
      <c r="G53" s="358"/>
      <c r="H53" s="358"/>
      <c r="I53" s="358"/>
      <c r="J53" s="358"/>
      <c r="K53" s="358"/>
      <c r="L53" s="358"/>
      <c r="M53" s="358"/>
      <c r="N53" s="359"/>
      <c r="O53" s="246"/>
      <c r="P53" s="80"/>
      <c r="Q53" s="244"/>
      <c r="R53" s="82"/>
      <c r="S53" s="83"/>
      <c r="T53" s="82"/>
      <c r="U53" s="83"/>
    </row>
    <row r="54" spans="1:21" s="84" customFormat="1" ht="37.5" customHeight="1">
      <c r="A54" s="75"/>
      <c r="B54" s="76"/>
      <c r="C54" s="77"/>
      <c r="D54" s="75"/>
      <c r="E54" s="86" t="s">
        <v>4</v>
      </c>
      <c r="F54" s="357"/>
      <c r="G54" s="358"/>
      <c r="H54" s="358"/>
      <c r="I54" s="358"/>
      <c r="J54" s="358"/>
      <c r="K54" s="358"/>
      <c r="L54" s="358"/>
      <c r="M54" s="358"/>
      <c r="N54" s="359"/>
      <c r="O54" s="79"/>
      <c r="P54" s="80"/>
      <c r="Q54" s="81"/>
      <c r="R54" s="82"/>
      <c r="S54" s="83"/>
      <c r="T54" s="82"/>
      <c r="U54" s="83"/>
    </row>
    <row r="55" spans="1:21" s="84" customFormat="1" ht="37.5" customHeight="1">
      <c r="A55" s="75"/>
      <c r="B55" s="76"/>
      <c r="C55" s="77"/>
      <c r="D55" s="75"/>
      <c r="E55" s="86" t="s">
        <v>4</v>
      </c>
      <c r="F55" s="357"/>
      <c r="G55" s="358"/>
      <c r="H55" s="358"/>
      <c r="I55" s="358"/>
      <c r="J55" s="358"/>
      <c r="K55" s="358"/>
      <c r="L55" s="358"/>
      <c r="M55" s="358"/>
      <c r="N55" s="359"/>
      <c r="O55" s="79"/>
      <c r="P55" s="80"/>
      <c r="Q55" s="81"/>
      <c r="R55" s="82"/>
      <c r="S55" s="83"/>
      <c r="T55" s="82"/>
      <c r="U55" s="83"/>
    </row>
    <row r="56" spans="1:21" s="84" customFormat="1" ht="37.5" customHeight="1">
      <c r="A56" s="75"/>
      <c r="B56" s="76"/>
      <c r="C56" s="77"/>
      <c r="D56" s="75"/>
      <c r="E56" s="86" t="s">
        <v>4</v>
      </c>
      <c r="F56" s="357"/>
      <c r="G56" s="358"/>
      <c r="H56" s="358"/>
      <c r="I56" s="358"/>
      <c r="J56" s="358"/>
      <c r="K56" s="358"/>
      <c r="L56" s="358"/>
      <c r="M56" s="358"/>
      <c r="N56" s="359"/>
      <c r="O56" s="79"/>
      <c r="P56" s="80"/>
      <c r="Q56" s="81"/>
      <c r="R56" s="82"/>
      <c r="S56" s="83"/>
      <c r="T56" s="82"/>
      <c r="U56" s="83"/>
    </row>
    <row r="57" spans="1:21" s="84" customFormat="1" ht="37.5" customHeight="1">
      <c r="A57" s="75"/>
      <c r="B57" s="76"/>
      <c r="C57" s="77"/>
      <c r="D57" s="75"/>
      <c r="E57" s="86" t="s">
        <v>4</v>
      </c>
      <c r="F57" s="357"/>
      <c r="G57" s="358"/>
      <c r="H57" s="358"/>
      <c r="I57" s="358"/>
      <c r="J57" s="358"/>
      <c r="K57" s="358"/>
      <c r="L57" s="358"/>
      <c r="M57" s="358"/>
      <c r="N57" s="359"/>
      <c r="O57" s="79"/>
      <c r="P57" s="80"/>
      <c r="Q57" s="81"/>
      <c r="R57" s="82"/>
      <c r="S57" s="83"/>
      <c r="T57" s="82"/>
      <c r="U57" s="83"/>
    </row>
    <row r="58" spans="1:21" s="1" customFormat="1">
      <c r="L58" s="1" t="s">
        <v>78</v>
      </c>
      <c r="O58" s="31">
        <f>SUM(O52:O57)</f>
        <v>4743</v>
      </c>
      <c r="P58" s="31">
        <f>SUM(P52:P57)</f>
        <v>0</v>
      </c>
      <c r="Q58" s="24"/>
      <c r="R58" s="32">
        <f>SUM(R52:R57)</f>
        <v>0</v>
      </c>
      <c r="S58" s="24"/>
      <c r="T58" s="32">
        <f>SUM(T52:T57)</f>
        <v>0</v>
      </c>
      <c r="U58" s="24"/>
    </row>
    <row r="59" spans="1:21" s="1" customFormat="1">
      <c r="O59" s="31"/>
      <c r="P59" s="31"/>
      <c r="Q59" s="24"/>
      <c r="R59" s="32"/>
      <c r="S59" s="24"/>
      <c r="T59" s="32"/>
      <c r="U59" s="24"/>
    </row>
    <row r="60" spans="1:21" s="1" customFormat="1" ht="15" thickBot="1">
      <c r="O60" s="31"/>
      <c r="P60" s="31"/>
      <c r="Q60" s="24"/>
      <c r="R60" s="32"/>
      <c r="S60" s="24"/>
      <c r="T60" s="32"/>
      <c r="U60" s="24"/>
    </row>
    <row r="61" spans="1:21" s="1" customFormat="1" ht="19" thickBot="1">
      <c r="K61" s="382" t="s">
        <v>64</v>
      </c>
      <c r="L61" s="383"/>
      <c r="M61" s="383"/>
      <c r="N61" s="384"/>
      <c r="O61" s="31">
        <f>SUM(O34,O48,O58)</f>
        <v>21035.040000000001</v>
      </c>
      <c r="P61" s="31">
        <f>SUM(P34,P48,P58)</f>
        <v>0</v>
      </c>
      <c r="Q61" s="31"/>
      <c r="R61" s="31">
        <f>SUM(R34,R48,R58)</f>
        <v>0</v>
      </c>
      <c r="S61" s="31"/>
      <c r="T61" s="32">
        <f>SUM(T34,T48,T58)</f>
        <v>0</v>
      </c>
      <c r="U61" s="24"/>
    </row>
    <row r="62" spans="1:21" ht="23.5">
      <c r="A62" s="365" t="s">
        <v>85</v>
      </c>
      <c r="B62" s="365"/>
      <c r="C62" s="365"/>
      <c r="D62" s="365"/>
    </row>
    <row r="63" spans="1:21" s="99" customFormat="1" ht="34.5" customHeight="1">
      <c r="A63" s="109" t="s">
        <v>89</v>
      </c>
      <c r="B63" s="110"/>
      <c r="C63" s="110"/>
      <c r="D63" s="110"/>
      <c r="E63" s="111"/>
      <c r="F63" s="111"/>
      <c r="G63" s="111"/>
      <c r="H63" s="111"/>
      <c r="I63" s="111"/>
      <c r="J63" s="111"/>
      <c r="K63" s="111"/>
      <c r="L63" s="111"/>
      <c r="M63" s="111"/>
      <c r="N63" s="112"/>
      <c r="O63" s="113" t="s">
        <v>162</v>
      </c>
      <c r="P63" s="113" t="s">
        <v>36</v>
      </c>
      <c r="Q63" s="114" t="s">
        <v>70</v>
      </c>
      <c r="R63" s="113" t="s">
        <v>37</v>
      </c>
      <c r="S63" s="114" t="s">
        <v>70</v>
      </c>
      <c r="T63" s="113" t="s">
        <v>38</v>
      </c>
      <c r="U63" s="114" t="s">
        <v>70</v>
      </c>
    </row>
    <row r="64" spans="1:21">
      <c r="A64" s="57"/>
      <c r="B64" s="58"/>
      <c r="C64" s="25" t="s">
        <v>63</v>
      </c>
      <c r="D64" s="25" t="s">
        <v>62</v>
      </c>
      <c r="E64" s="61" t="s">
        <v>31</v>
      </c>
      <c r="F64" s="29" t="s">
        <v>32</v>
      </c>
      <c r="G64" s="47"/>
      <c r="H64" s="47"/>
      <c r="I64" s="47"/>
      <c r="J64" s="47"/>
      <c r="K64" s="47"/>
      <c r="L64" s="47"/>
      <c r="M64" s="47"/>
      <c r="N64" s="47"/>
      <c r="O64" s="21" t="s">
        <v>33</v>
      </c>
      <c r="P64" s="21" t="s">
        <v>33</v>
      </c>
      <c r="Q64" s="27"/>
      <c r="R64" s="21" t="s">
        <v>33</v>
      </c>
      <c r="S64" s="28"/>
      <c r="T64" s="6" t="s">
        <v>33</v>
      </c>
      <c r="U64" s="28"/>
    </row>
    <row r="65" spans="1:21" s="84" customFormat="1" ht="40.5" customHeight="1">
      <c r="A65" s="75"/>
      <c r="B65" s="76"/>
      <c r="C65" s="77" t="s">
        <v>53</v>
      </c>
      <c r="D65" s="75" t="s">
        <v>56</v>
      </c>
      <c r="E65" s="78"/>
      <c r="F65" s="364" t="s">
        <v>225</v>
      </c>
      <c r="G65" s="355"/>
      <c r="H65" s="355"/>
      <c r="I65" s="355"/>
      <c r="J65" s="355"/>
      <c r="K65" s="355"/>
      <c r="L65" s="355"/>
      <c r="M65" s="355"/>
      <c r="N65" s="356"/>
      <c r="O65" s="80">
        <v>500</v>
      </c>
      <c r="P65" s="80"/>
      <c r="Q65" s="81"/>
      <c r="R65" s="80"/>
      <c r="S65" s="83"/>
      <c r="T65" s="82"/>
      <c r="U65" s="83"/>
    </row>
    <row r="66" spans="1:21" s="84" customFormat="1" ht="40.5" customHeight="1">
      <c r="A66" s="75"/>
      <c r="B66" s="76"/>
      <c r="C66" s="77"/>
      <c r="D66" s="75"/>
      <c r="E66" s="78"/>
      <c r="F66" s="357"/>
      <c r="G66" s="358"/>
      <c r="H66" s="358"/>
      <c r="I66" s="358"/>
      <c r="J66" s="358"/>
      <c r="K66" s="358"/>
      <c r="L66" s="358"/>
      <c r="M66" s="358"/>
      <c r="N66" s="359"/>
      <c r="O66" s="80"/>
      <c r="P66" s="80"/>
      <c r="Q66" s="81"/>
      <c r="R66" s="80"/>
      <c r="S66" s="83"/>
      <c r="T66" s="82"/>
      <c r="U66" s="83"/>
    </row>
    <row r="67" spans="1:21" s="84" customFormat="1" ht="40.5" customHeight="1">
      <c r="A67" s="75"/>
      <c r="B67" s="76"/>
      <c r="C67" s="77"/>
      <c r="D67" s="75"/>
      <c r="E67" s="78"/>
      <c r="F67" s="357"/>
      <c r="G67" s="358"/>
      <c r="H67" s="358"/>
      <c r="I67" s="358"/>
      <c r="J67" s="358"/>
      <c r="K67" s="358"/>
      <c r="L67" s="358"/>
      <c r="M67" s="358"/>
      <c r="N67" s="359"/>
      <c r="O67" s="80"/>
      <c r="P67" s="80"/>
      <c r="Q67" s="81"/>
      <c r="R67" s="80"/>
      <c r="S67" s="83"/>
      <c r="T67" s="82"/>
      <c r="U67" s="83"/>
    </row>
    <row r="68" spans="1:21" s="84" customFormat="1" ht="40.5" customHeight="1">
      <c r="A68" s="75"/>
      <c r="B68" s="76"/>
      <c r="C68" s="77"/>
      <c r="D68" s="75"/>
      <c r="E68" s="78"/>
      <c r="F68" s="357"/>
      <c r="G68" s="358"/>
      <c r="H68" s="358"/>
      <c r="I68" s="358"/>
      <c r="J68" s="358"/>
      <c r="K68" s="358"/>
      <c r="L68" s="358"/>
      <c r="M68" s="358"/>
      <c r="N68" s="359"/>
      <c r="O68" s="80"/>
      <c r="P68" s="80"/>
      <c r="Q68" s="81"/>
      <c r="R68" s="80"/>
      <c r="S68" s="83"/>
      <c r="T68" s="82"/>
      <c r="U68" s="83"/>
    </row>
    <row r="69" spans="1:21" s="84" customFormat="1" ht="40.5" customHeight="1">
      <c r="A69" s="87"/>
      <c r="B69" s="88"/>
      <c r="C69" s="89"/>
      <c r="D69" s="87"/>
      <c r="E69" s="90"/>
      <c r="F69" s="357"/>
      <c r="G69" s="358"/>
      <c r="H69" s="358"/>
      <c r="I69" s="358"/>
      <c r="J69" s="358"/>
      <c r="K69" s="358"/>
      <c r="L69" s="358"/>
      <c r="M69" s="358"/>
      <c r="N69" s="359"/>
      <c r="O69" s="91"/>
      <c r="P69" s="91"/>
      <c r="Q69" s="92"/>
      <c r="R69" s="91"/>
      <c r="S69" s="93"/>
      <c r="T69" s="94"/>
      <c r="U69" s="93"/>
    </row>
    <row r="70" spans="1:21" s="35" customFormat="1">
      <c r="M70" s="35" t="s">
        <v>82</v>
      </c>
      <c r="N70" s="30"/>
      <c r="O70" s="36">
        <f>SUM(O65:O69)</f>
        <v>500</v>
      </c>
      <c r="P70" s="30">
        <f>SUM(P65:P69)</f>
        <v>0</v>
      </c>
      <c r="Q70" s="33"/>
      <c r="R70" s="30">
        <f>SUM(R65:R69)</f>
        <v>0</v>
      </c>
      <c r="S70" s="33"/>
      <c r="T70" s="69">
        <f>SUM(T65:T69)</f>
        <v>0</v>
      </c>
      <c r="U70" s="33"/>
    </row>
    <row r="71" spans="1:21" s="1" customFormat="1">
      <c r="N71" s="34"/>
      <c r="O71" s="34"/>
      <c r="P71" s="34"/>
      <c r="Q71" s="24"/>
      <c r="R71" s="34"/>
      <c r="S71" s="24"/>
      <c r="T71" s="70"/>
      <c r="U71" s="24"/>
    </row>
    <row r="72" spans="1:21" s="250" customFormat="1" ht="34.5" customHeight="1">
      <c r="A72" s="100" t="s">
        <v>79</v>
      </c>
      <c r="B72" s="247"/>
      <c r="C72" s="247"/>
      <c r="D72" s="247"/>
      <c r="E72" s="248"/>
      <c r="F72" s="248"/>
      <c r="G72" s="248"/>
      <c r="H72" s="248"/>
      <c r="I72" s="248"/>
      <c r="J72" s="248"/>
      <c r="K72" s="248"/>
      <c r="L72" s="248"/>
      <c r="M72" s="248"/>
      <c r="N72" s="249"/>
      <c r="O72" s="103" t="s">
        <v>162</v>
      </c>
      <c r="P72" s="103" t="s">
        <v>36</v>
      </c>
      <c r="Q72" s="104" t="s">
        <v>70</v>
      </c>
      <c r="R72" s="103" t="s">
        <v>37</v>
      </c>
      <c r="S72" s="104" t="s">
        <v>70</v>
      </c>
      <c r="T72" s="103" t="s">
        <v>38</v>
      </c>
      <c r="U72" s="104" t="s">
        <v>70</v>
      </c>
    </row>
    <row r="73" spans="1:21">
      <c r="A73" s="57"/>
      <c r="B73" s="58"/>
      <c r="C73" s="25" t="s">
        <v>63</v>
      </c>
      <c r="D73" s="25" t="s">
        <v>62</v>
      </c>
      <c r="E73" s="61" t="s">
        <v>31</v>
      </c>
      <c r="F73" s="29" t="s">
        <v>32</v>
      </c>
      <c r="G73" s="47"/>
      <c r="H73" s="47"/>
      <c r="I73" s="47"/>
      <c r="J73" s="47"/>
      <c r="K73" s="47"/>
      <c r="L73" s="47"/>
      <c r="M73" s="47"/>
      <c r="N73" s="47"/>
      <c r="O73" s="21" t="s">
        <v>33</v>
      </c>
      <c r="P73" s="21" t="s">
        <v>33</v>
      </c>
      <c r="Q73" s="27"/>
      <c r="R73" s="21" t="s">
        <v>33</v>
      </c>
      <c r="S73" s="28"/>
      <c r="T73" s="6" t="s">
        <v>33</v>
      </c>
      <c r="U73" s="28"/>
    </row>
    <row r="74" spans="1:21" s="84" customFormat="1" ht="37.5" customHeight="1">
      <c r="A74" s="75"/>
      <c r="B74" s="76"/>
      <c r="C74" s="77" t="s">
        <v>53</v>
      </c>
      <c r="D74" s="75" t="s">
        <v>56</v>
      </c>
      <c r="E74" s="78" t="s">
        <v>13</v>
      </c>
      <c r="F74" s="364" t="s">
        <v>219</v>
      </c>
      <c r="G74" s="355"/>
      <c r="H74" s="355"/>
      <c r="I74" s="355"/>
      <c r="J74" s="355"/>
      <c r="K74" s="355"/>
      <c r="L74" s="355"/>
      <c r="M74" s="355"/>
      <c r="N74" s="356"/>
      <c r="O74" s="80">
        <v>400</v>
      </c>
      <c r="P74" s="80"/>
      <c r="Q74" s="81"/>
      <c r="R74" s="80"/>
      <c r="S74" s="83"/>
      <c r="T74" s="82"/>
      <c r="U74" s="83"/>
    </row>
    <row r="75" spans="1:21" s="84" customFormat="1" ht="37.5" customHeight="1">
      <c r="A75" s="75"/>
      <c r="B75" s="76"/>
      <c r="C75" s="77" t="s">
        <v>53</v>
      </c>
      <c r="D75" s="75" t="s">
        <v>56</v>
      </c>
      <c r="E75" s="78" t="s">
        <v>13</v>
      </c>
      <c r="F75" s="364" t="s">
        <v>226</v>
      </c>
      <c r="G75" s="355"/>
      <c r="H75" s="355"/>
      <c r="I75" s="355"/>
      <c r="J75" s="355"/>
      <c r="K75" s="355"/>
      <c r="L75" s="355"/>
      <c r="M75" s="355"/>
      <c r="N75" s="356"/>
      <c r="O75" s="80">
        <v>350</v>
      </c>
      <c r="P75" s="80"/>
      <c r="Q75" s="244"/>
      <c r="R75" s="80"/>
      <c r="S75" s="83"/>
      <c r="T75" s="82"/>
      <c r="U75" s="83"/>
    </row>
    <row r="76" spans="1:21" s="84" customFormat="1" ht="37.5" customHeight="1">
      <c r="A76" s="75"/>
      <c r="B76" s="76"/>
      <c r="C76" s="77" t="s">
        <v>53</v>
      </c>
      <c r="D76" s="75" t="s">
        <v>56</v>
      </c>
      <c r="E76" s="78" t="s">
        <v>11</v>
      </c>
      <c r="F76" s="354" t="s">
        <v>211</v>
      </c>
      <c r="G76" s="355"/>
      <c r="H76" s="355"/>
      <c r="I76" s="355"/>
      <c r="J76" s="355"/>
      <c r="K76" s="355"/>
      <c r="L76" s="355"/>
      <c r="M76" s="355"/>
      <c r="N76" s="356"/>
      <c r="O76" s="80">
        <v>2890</v>
      </c>
      <c r="P76" s="80"/>
      <c r="Q76" s="81"/>
      <c r="R76" s="80"/>
      <c r="S76" s="83"/>
      <c r="T76" s="82"/>
      <c r="U76" s="83"/>
    </row>
    <row r="77" spans="1:21" s="84" customFormat="1" ht="37.5" customHeight="1">
      <c r="A77" s="75"/>
      <c r="B77" s="76"/>
      <c r="C77" s="77" t="s">
        <v>53</v>
      </c>
      <c r="D77" s="75" t="s">
        <v>56</v>
      </c>
      <c r="E77" s="78" t="s">
        <v>11</v>
      </c>
      <c r="F77" s="354" t="s">
        <v>210</v>
      </c>
      <c r="G77" s="355"/>
      <c r="H77" s="355"/>
      <c r="I77" s="355"/>
      <c r="J77" s="355"/>
      <c r="K77" s="355"/>
      <c r="L77" s="355"/>
      <c r="M77" s="355"/>
      <c r="N77" s="356"/>
      <c r="O77" s="80">
        <v>900</v>
      </c>
      <c r="P77" s="80"/>
      <c r="Q77" s="81"/>
      <c r="R77" s="80"/>
      <c r="S77" s="83"/>
      <c r="T77" s="82"/>
      <c r="U77" s="83"/>
    </row>
    <row r="78" spans="1:21" s="84" customFormat="1" ht="37.5" customHeight="1">
      <c r="A78" s="75"/>
      <c r="B78" s="76"/>
      <c r="C78" s="77"/>
      <c r="D78" s="75"/>
      <c r="E78" s="78"/>
      <c r="F78" s="357"/>
      <c r="G78" s="358"/>
      <c r="H78" s="358"/>
      <c r="I78" s="358"/>
      <c r="J78" s="358"/>
      <c r="K78" s="358"/>
      <c r="L78" s="358"/>
      <c r="M78" s="358"/>
      <c r="N78" s="359"/>
      <c r="O78" s="80"/>
      <c r="P78" s="80"/>
      <c r="Q78" s="81"/>
      <c r="R78" s="80"/>
      <c r="S78" s="83"/>
      <c r="T78" s="82"/>
      <c r="U78" s="83"/>
    </row>
    <row r="79" spans="1:21" s="84" customFormat="1" ht="37.5" customHeight="1">
      <c r="A79" s="75"/>
      <c r="B79" s="76"/>
      <c r="C79" s="77"/>
      <c r="D79" s="75"/>
      <c r="E79" s="78"/>
      <c r="F79" s="357"/>
      <c r="G79" s="358"/>
      <c r="H79" s="358"/>
      <c r="I79" s="358"/>
      <c r="J79" s="358"/>
      <c r="K79" s="358"/>
      <c r="L79" s="358"/>
      <c r="M79" s="358"/>
      <c r="N79" s="359"/>
      <c r="O79" s="80"/>
      <c r="P79" s="80"/>
      <c r="Q79" s="81"/>
      <c r="R79" s="80"/>
      <c r="S79" s="83"/>
      <c r="T79" s="82"/>
      <c r="U79" s="83"/>
    </row>
    <row r="80" spans="1:21" s="84" customFormat="1" ht="37.5" customHeight="1">
      <c r="A80" s="75"/>
      <c r="B80" s="76"/>
      <c r="C80" s="77"/>
      <c r="D80" s="75"/>
      <c r="E80" s="78"/>
      <c r="F80" s="357"/>
      <c r="G80" s="358"/>
      <c r="H80" s="358"/>
      <c r="I80" s="358"/>
      <c r="J80" s="358"/>
      <c r="K80" s="358"/>
      <c r="L80" s="358"/>
      <c r="M80" s="358"/>
      <c r="N80" s="359"/>
      <c r="O80" s="80"/>
      <c r="P80" s="80"/>
      <c r="Q80" s="81"/>
      <c r="R80" s="80"/>
      <c r="S80" s="83"/>
      <c r="T80" s="82"/>
      <c r="U80" s="83"/>
    </row>
    <row r="81" spans="1:21" s="84" customFormat="1" ht="37.5" customHeight="1">
      <c r="A81" s="75"/>
      <c r="B81" s="76"/>
      <c r="C81" s="77"/>
      <c r="D81" s="75"/>
      <c r="E81" s="78"/>
      <c r="F81" s="357"/>
      <c r="G81" s="358"/>
      <c r="H81" s="358"/>
      <c r="I81" s="358"/>
      <c r="J81" s="358"/>
      <c r="K81" s="358"/>
      <c r="L81" s="358"/>
      <c r="M81" s="358"/>
      <c r="N81" s="359"/>
      <c r="O81" s="80"/>
      <c r="P81" s="80"/>
      <c r="Q81" s="81"/>
      <c r="R81" s="80"/>
      <c r="S81" s="83"/>
      <c r="T81" s="82"/>
      <c r="U81" s="83"/>
    </row>
    <row r="82" spans="1:21" s="84" customFormat="1" ht="37.5" customHeight="1">
      <c r="A82" s="75"/>
      <c r="B82" s="76"/>
      <c r="C82" s="77"/>
      <c r="D82" s="75"/>
      <c r="E82" s="78"/>
      <c r="F82" s="357"/>
      <c r="G82" s="358"/>
      <c r="H82" s="358"/>
      <c r="I82" s="358"/>
      <c r="J82" s="358"/>
      <c r="K82" s="358"/>
      <c r="L82" s="358"/>
      <c r="M82" s="358"/>
      <c r="N82" s="359"/>
      <c r="O82" s="80"/>
      <c r="P82" s="80"/>
      <c r="Q82" s="81"/>
      <c r="R82" s="80"/>
      <c r="S82" s="83"/>
      <c r="T82" s="82"/>
      <c r="U82" s="83"/>
    </row>
    <row r="83" spans="1:21" s="84" customFormat="1" ht="37.5" customHeight="1">
      <c r="A83" s="75"/>
      <c r="B83" s="76"/>
      <c r="C83" s="77"/>
      <c r="D83" s="75"/>
      <c r="E83" s="78"/>
      <c r="F83" s="357"/>
      <c r="G83" s="358"/>
      <c r="H83" s="358"/>
      <c r="I83" s="358"/>
      <c r="J83" s="358"/>
      <c r="K83" s="358"/>
      <c r="L83" s="358"/>
      <c r="M83" s="358"/>
      <c r="N83" s="359"/>
      <c r="O83" s="80"/>
      <c r="P83" s="80"/>
      <c r="Q83" s="81"/>
      <c r="R83" s="80"/>
      <c r="S83" s="83"/>
      <c r="T83" s="82"/>
      <c r="U83" s="83"/>
    </row>
    <row r="84" spans="1:21" s="84" customFormat="1" ht="37.5" customHeight="1">
      <c r="A84" s="75"/>
      <c r="B84" s="76"/>
      <c r="C84" s="77"/>
      <c r="D84" s="75"/>
      <c r="E84" s="78"/>
      <c r="F84" s="357"/>
      <c r="G84" s="358"/>
      <c r="H84" s="358"/>
      <c r="I84" s="358"/>
      <c r="J84" s="358"/>
      <c r="K84" s="358"/>
      <c r="L84" s="358"/>
      <c r="M84" s="358"/>
      <c r="N84" s="359"/>
      <c r="O84" s="80"/>
      <c r="P84" s="80"/>
      <c r="Q84" s="81"/>
      <c r="R84" s="80"/>
      <c r="S84" s="83"/>
      <c r="T84" s="82"/>
      <c r="U84" s="83"/>
    </row>
    <row r="85" spans="1:21" s="84" customFormat="1" ht="37.5" customHeight="1">
      <c r="A85" s="75"/>
      <c r="B85" s="76"/>
      <c r="C85" s="77"/>
      <c r="D85" s="75"/>
      <c r="E85" s="78"/>
      <c r="F85" s="357"/>
      <c r="G85" s="358"/>
      <c r="H85" s="358"/>
      <c r="I85" s="358"/>
      <c r="J85" s="358"/>
      <c r="K85" s="358"/>
      <c r="L85" s="358"/>
      <c r="M85" s="358"/>
      <c r="N85" s="359"/>
      <c r="O85" s="80"/>
      <c r="P85" s="80"/>
      <c r="Q85" s="81"/>
      <c r="R85" s="80"/>
      <c r="S85" s="83"/>
      <c r="T85" s="82"/>
      <c r="U85" s="83"/>
    </row>
    <row r="86" spans="1:21" s="84" customFormat="1" ht="37.5" customHeight="1">
      <c r="A86" s="75"/>
      <c r="B86" s="76"/>
      <c r="C86" s="77"/>
      <c r="D86" s="75"/>
      <c r="E86" s="78"/>
      <c r="F86" s="357"/>
      <c r="G86" s="358"/>
      <c r="H86" s="358"/>
      <c r="I86" s="358"/>
      <c r="J86" s="358"/>
      <c r="K86" s="358"/>
      <c r="L86" s="358"/>
      <c r="M86" s="358"/>
      <c r="N86" s="359"/>
      <c r="O86" s="80"/>
      <c r="P86" s="80"/>
      <c r="Q86" s="81"/>
      <c r="R86" s="80"/>
      <c r="S86" s="83"/>
      <c r="T86" s="82"/>
      <c r="U86" s="83"/>
    </row>
    <row r="87" spans="1:21" s="1" customFormat="1">
      <c r="L87" s="49" t="s">
        <v>83</v>
      </c>
      <c r="M87" s="49"/>
      <c r="N87" s="49"/>
      <c r="O87" s="31">
        <f>SUM(O74:O86)</f>
        <v>4540</v>
      </c>
      <c r="P87" s="31">
        <f t="shared" ref="P87:T87" si="0">SUM(P74:P86)</f>
        <v>0</v>
      </c>
      <c r="Q87" s="31"/>
      <c r="R87" s="31">
        <f t="shared" si="0"/>
        <v>0</v>
      </c>
      <c r="S87" s="31"/>
      <c r="T87" s="32">
        <f t="shared" si="0"/>
        <v>0</v>
      </c>
      <c r="U87" s="31"/>
    </row>
    <row r="89" spans="1:21" s="99" customFormat="1" ht="37.5" customHeight="1">
      <c r="A89" s="115" t="s">
        <v>35</v>
      </c>
      <c r="B89" s="116"/>
      <c r="C89" s="116"/>
      <c r="D89" s="116"/>
      <c r="E89" s="116"/>
      <c r="F89" s="116"/>
      <c r="G89" s="116"/>
      <c r="H89" s="116"/>
      <c r="I89" s="116"/>
      <c r="J89" s="116"/>
      <c r="K89" s="116"/>
      <c r="L89" s="116"/>
      <c r="M89" s="116"/>
      <c r="N89" s="117"/>
      <c r="O89" s="118" t="s">
        <v>162</v>
      </c>
      <c r="P89" s="118" t="s">
        <v>36</v>
      </c>
      <c r="Q89" s="119" t="s">
        <v>70</v>
      </c>
      <c r="R89" s="118" t="s">
        <v>37</v>
      </c>
      <c r="S89" s="119" t="s">
        <v>70</v>
      </c>
      <c r="T89" s="118" t="s">
        <v>38</v>
      </c>
      <c r="U89" s="119" t="s">
        <v>70</v>
      </c>
    </row>
    <row r="90" spans="1:21">
      <c r="A90" s="57"/>
      <c r="B90" s="58"/>
      <c r="C90" s="25" t="s">
        <v>63</v>
      </c>
      <c r="D90" s="25" t="s">
        <v>62</v>
      </c>
      <c r="E90" s="61" t="s">
        <v>31</v>
      </c>
      <c r="F90" s="47" t="s">
        <v>32</v>
      </c>
      <c r="G90" s="47"/>
      <c r="H90" s="47"/>
      <c r="I90" s="47"/>
      <c r="J90" s="47"/>
      <c r="K90" s="47"/>
      <c r="L90" s="47"/>
      <c r="M90" s="47"/>
      <c r="N90" s="47"/>
      <c r="O90" s="21" t="s">
        <v>33</v>
      </c>
      <c r="P90" s="29" t="s">
        <v>33</v>
      </c>
      <c r="Q90" s="27"/>
      <c r="R90" s="29" t="s">
        <v>33</v>
      </c>
      <c r="S90" s="28"/>
      <c r="T90" s="71" t="s">
        <v>33</v>
      </c>
      <c r="U90" s="28"/>
    </row>
    <row r="91" spans="1:21" s="84" customFormat="1" ht="36" customHeight="1">
      <c r="A91" s="75"/>
      <c r="B91" s="76"/>
      <c r="C91" s="77" t="s">
        <v>53</v>
      </c>
      <c r="D91" s="77" t="s">
        <v>56</v>
      </c>
      <c r="E91" s="78" t="s">
        <v>14</v>
      </c>
      <c r="F91" s="354" t="s">
        <v>197</v>
      </c>
      <c r="G91" s="355"/>
      <c r="H91" s="355"/>
      <c r="I91" s="355"/>
      <c r="J91" s="355"/>
      <c r="K91" s="355"/>
      <c r="L91" s="355"/>
      <c r="M91" s="355"/>
      <c r="N91" s="356"/>
      <c r="O91" s="80">
        <v>400</v>
      </c>
      <c r="P91" s="79"/>
      <c r="Q91" s="81"/>
      <c r="R91" s="79"/>
      <c r="S91" s="83"/>
      <c r="T91" s="95"/>
      <c r="U91" s="83"/>
    </row>
    <row r="92" spans="1:21" s="84" customFormat="1" ht="36" customHeight="1">
      <c r="A92" s="75"/>
      <c r="B92" s="76"/>
      <c r="C92" s="77" t="s">
        <v>53</v>
      </c>
      <c r="D92" s="77" t="s">
        <v>56</v>
      </c>
      <c r="E92" s="78" t="s">
        <v>12</v>
      </c>
      <c r="F92" s="361" t="s">
        <v>227</v>
      </c>
      <c r="G92" s="362"/>
      <c r="H92" s="362"/>
      <c r="I92" s="362"/>
      <c r="J92" s="362"/>
      <c r="K92" s="362"/>
      <c r="L92" s="362"/>
      <c r="M92" s="362"/>
      <c r="N92" s="363"/>
      <c r="O92" s="80">
        <v>100</v>
      </c>
      <c r="P92" s="79"/>
      <c r="Q92" s="81"/>
      <c r="R92" s="79"/>
      <c r="S92" s="83"/>
      <c r="T92" s="95"/>
      <c r="U92" s="83"/>
    </row>
    <row r="93" spans="1:21" s="84" customFormat="1" ht="36" customHeight="1">
      <c r="A93" s="75"/>
      <c r="B93" s="76"/>
      <c r="C93" s="77"/>
      <c r="D93" s="77"/>
      <c r="E93" s="78"/>
      <c r="F93" s="357"/>
      <c r="G93" s="358"/>
      <c r="H93" s="358"/>
      <c r="I93" s="358"/>
      <c r="J93" s="358"/>
      <c r="K93" s="358"/>
      <c r="L93" s="358"/>
      <c r="M93" s="358"/>
      <c r="N93" s="359"/>
      <c r="O93" s="80"/>
      <c r="P93" s="79"/>
      <c r="Q93" s="81"/>
      <c r="R93" s="79"/>
      <c r="S93" s="83"/>
      <c r="T93" s="95"/>
      <c r="U93" s="83"/>
    </row>
    <row r="94" spans="1:21" s="84" customFormat="1" ht="36" customHeight="1">
      <c r="A94" s="75"/>
      <c r="B94" s="76"/>
      <c r="C94" s="77"/>
      <c r="D94" s="77"/>
      <c r="E94" s="78"/>
      <c r="F94" s="357"/>
      <c r="G94" s="358"/>
      <c r="H94" s="358"/>
      <c r="I94" s="358"/>
      <c r="J94" s="358"/>
      <c r="K94" s="358"/>
      <c r="L94" s="358"/>
      <c r="M94" s="358"/>
      <c r="N94" s="359"/>
      <c r="O94" s="80"/>
      <c r="P94" s="79"/>
      <c r="Q94" s="81"/>
      <c r="R94" s="79"/>
      <c r="S94" s="83"/>
      <c r="T94" s="95"/>
      <c r="U94" s="83"/>
    </row>
    <row r="95" spans="1:21" s="84" customFormat="1" ht="36" customHeight="1">
      <c r="A95" s="75"/>
      <c r="B95" s="76"/>
      <c r="C95" s="77"/>
      <c r="D95" s="77"/>
      <c r="E95" s="78"/>
      <c r="F95" s="357"/>
      <c r="G95" s="358"/>
      <c r="H95" s="358"/>
      <c r="I95" s="358"/>
      <c r="J95" s="358"/>
      <c r="K95" s="358"/>
      <c r="L95" s="358"/>
      <c r="M95" s="358"/>
      <c r="N95" s="359"/>
      <c r="O95" s="80"/>
      <c r="P95" s="79"/>
      <c r="Q95" s="81"/>
      <c r="R95" s="79"/>
      <c r="S95" s="83"/>
      <c r="T95" s="95"/>
      <c r="U95" s="83"/>
    </row>
    <row r="96" spans="1:21" s="84" customFormat="1" ht="36" customHeight="1">
      <c r="A96" s="75"/>
      <c r="B96" s="76"/>
      <c r="C96" s="77"/>
      <c r="D96" s="77"/>
      <c r="E96" s="78"/>
      <c r="F96" s="357"/>
      <c r="G96" s="358"/>
      <c r="H96" s="358"/>
      <c r="I96" s="358"/>
      <c r="J96" s="358"/>
      <c r="K96" s="358"/>
      <c r="L96" s="358"/>
      <c r="M96" s="358"/>
      <c r="N96" s="359"/>
      <c r="O96" s="80"/>
      <c r="P96" s="79"/>
      <c r="Q96" s="81"/>
      <c r="R96" s="79"/>
      <c r="S96" s="83"/>
      <c r="T96" s="95"/>
      <c r="U96" s="83"/>
    </row>
    <row r="97" spans="1:21" s="84" customFormat="1" ht="36" customHeight="1">
      <c r="A97" s="75"/>
      <c r="B97" s="76"/>
      <c r="C97" s="77"/>
      <c r="D97" s="77"/>
      <c r="E97" s="78"/>
      <c r="F97" s="357"/>
      <c r="G97" s="358"/>
      <c r="H97" s="358"/>
      <c r="I97" s="358"/>
      <c r="J97" s="358"/>
      <c r="K97" s="358"/>
      <c r="L97" s="358"/>
      <c r="M97" s="358"/>
      <c r="N97" s="359"/>
      <c r="O97" s="80"/>
      <c r="P97" s="79"/>
      <c r="Q97" s="81"/>
      <c r="R97" s="79"/>
      <c r="S97" s="83"/>
      <c r="T97" s="95"/>
      <c r="U97" s="83"/>
    </row>
    <row r="98" spans="1:21" s="84" customFormat="1" ht="36" customHeight="1">
      <c r="A98" s="75"/>
      <c r="B98" s="76"/>
      <c r="C98" s="77"/>
      <c r="D98" s="77"/>
      <c r="E98" s="78"/>
      <c r="F98" s="357"/>
      <c r="G98" s="358"/>
      <c r="H98" s="358"/>
      <c r="I98" s="358"/>
      <c r="J98" s="358"/>
      <c r="K98" s="358"/>
      <c r="L98" s="358"/>
      <c r="M98" s="358"/>
      <c r="N98" s="359"/>
      <c r="O98" s="80"/>
      <c r="P98" s="79"/>
      <c r="Q98" s="81"/>
      <c r="R98" s="79"/>
      <c r="S98" s="83"/>
      <c r="T98" s="95"/>
      <c r="U98" s="83"/>
    </row>
    <row r="99" spans="1:21" s="84" customFormat="1" ht="36" customHeight="1">
      <c r="A99" s="75"/>
      <c r="B99" s="76"/>
      <c r="C99" s="77"/>
      <c r="D99" s="77"/>
      <c r="E99" s="78"/>
      <c r="F99" s="357"/>
      <c r="G99" s="358"/>
      <c r="H99" s="358"/>
      <c r="I99" s="358"/>
      <c r="J99" s="358"/>
      <c r="K99" s="358"/>
      <c r="L99" s="358"/>
      <c r="M99" s="358"/>
      <c r="N99" s="359"/>
      <c r="O99" s="80"/>
      <c r="P99" s="79"/>
      <c r="Q99" s="81"/>
      <c r="R99" s="79"/>
      <c r="S99" s="83"/>
      <c r="T99" s="95"/>
      <c r="U99" s="83"/>
    </row>
    <row r="100" spans="1:21" s="84" customFormat="1" ht="36" customHeight="1">
      <c r="A100" s="75"/>
      <c r="B100" s="76"/>
      <c r="C100" s="77"/>
      <c r="D100" s="77"/>
      <c r="E100" s="78"/>
      <c r="F100" s="357"/>
      <c r="G100" s="358"/>
      <c r="H100" s="358"/>
      <c r="I100" s="358"/>
      <c r="J100" s="358"/>
      <c r="K100" s="358"/>
      <c r="L100" s="358"/>
      <c r="M100" s="358"/>
      <c r="N100" s="359"/>
      <c r="O100" s="80"/>
      <c r="P100" s="79"/>
      <c r="Q100" s="81"/>
      <c r="R100" s="79"/>
      <c r="S100" s="83"/>
      <c r="T100" s="95"/>
      <c r="U100" s="83"/>
    </row>
    <row r="101" spans="1:21" s="84" customFormat="1" ht="36" customHeight="1">
      <c r="A101" s="75"/>
      <c r="B101" s="76"/>
      <c r="C101" s="77"/>
      <c r="D101" s="77"/>
      <c r="E101" s="78"/>
      <c r="F101" s="357"/>
      <c r="G101" s="358"/>
      <c r="H101" s="358"/>
      <c r="I101" s="358"/>
      <c r="J101" s="358"/>
      <c r="K101" s="358"/>
      <c r="L101" s="358"/>
      <c r="M101" s="358"/>
      <c r="N101" s="359"/>
      <c r="O101" s="80"/>
      <c r="P101" s="79"/>
      <c r="Q101" s="92"/>
      <c r="R101" s="79"/>
      <c r="S101" s="93"/>
      <c r="T101" s="95"/>
      <c r="U101" s="83"/>
    </row>
    <row r="102" spans="1:21" s="1" customFormat="1">
      <c r="L102" s="49" t="s">
        <v>65</v>
      </c>
      <c r="M102" s="49"/>
      <c r="N102" s="49"/>
      <c r="O102" s="31">
        <f>SUM(O91:O101)</f>
        <v>500</v>
      </c>
      <c r="P102" s="31">
        <f>SUM(P91:P101)</f>
        <v>0</v>
      </c>
      <c r="Q102" s="33"/>
      <c r="R102" s="31">
        <f>SUM(R91:R101)</f>
        <v>0</v>
      </c>
      <c r="S102" s="33"/>
      <c r="T102" s="32">
        <f>SUM(T91:T101)</f>
        <v>0</v>
      </c>
      <c r="U102" s="27"/>
    </row>
    <row r="104" spans="1:21" s="99" customFormat="1" ht="37.5" customHeight="1">
      <c r="A104" s="120" t="s">
        <v>80</v>
      </c>
      <c r="B104" s="121"/>
      <c r="C104" s="121"/>
      <c r="D104" s="121"/>
      <c r="E104" s="121"/>
      <c r="F104" s="121"/>
      <c r="G104" s="121"/>
      <c r="H104" s="121"/>
      <c r="I104" s="121"/>
      <c r="J104" s="121"/>
      <c r="K104" s="121"/>
      <c r="L104" s="121"/>
      <c r="M104" s="121"/>
      <c r="N104" s="122"/>
      <c r="O104" s="123" t="s">
        <v>162</v>
      </c>
      <c r="P104" s="123" t="s">
        <v>36</v>
      </c>
      <c r="Q104" s="124" t="s">
        <v>70</v>
      </c>
      <c r="R104" s="123" t="s">
        <v>37</v>
      </c>
      <c r="S104" s="124" t="s">
        <v>70</v>
      </c>
      <c r="T104" s="123" t="s">
        <v>38</v>
      </c>
      <c r="U104" s="124" t="s">
        <v>70</v>
      </c>
    </row>
    <row r="105" spans="1:21">
      <c r="A105" s="57"/>
      <c r="B105" s="58"/>
      <c r="C105" s="25" t="s">
        <v>63</v>
      </c>
      <c r="D105" s="25" t="s">
        <v>62</v>
      </c>
      <c r="E105" s="61" t="s">
        <v>31</v>
      </c>
      <c r="F105" s="47" t="s">
        <v>32</v>
      </c>
      <c r="G105" s="47"/>
      <c r="H105" s="47"/>
      <c r="I105" s="47"/>
      <c r="J105" s="47"/>
      <c r="K105" s="47"/>
      <c r="L105" s="47"/>
      <c r="M105" s="47"/>
      <c r="N105" s="47"/>
      <c r="O105" s="21" t="s">
        <v>33</v>
      </c>
      <c r="P105" s="21" t="s">
        <v>33</v>
      </c>
      <c r="Q105" s="27"/>
      <c r="R105" s="21" t="s">
        <v>33</v>
      </c>
      <c r="S105" s="28"/>
      <c r="T105" s="6" t="s">
        <v>33</v>
      </c>
      <c r="U105" s="28"/>
    </row>
    <row r="106" spans="1:21" s="84" customFormat="1" ht="48.5" customHeight="1">
      <c r="A106" s="75"/>
      <c r="B106" s="76"/>
      <c r="C106" s="77" t="s">
        <v>53</v>
      </c>
      <c r="D106" s="77" t="s">
        <v>53</v>
      </c>
      <c r="E106" s="86" t="s">
        <v>15</v>
      </c>
      <c r="F106" s="354" t="s">
        <v>214</v>
      </c>
      <c r="G106" s="355"/>
      <c r="H106" s="355"/>
      <c r="I106" s="355"/>
      <c r="J106" s="355"/>
      <c r="K106" s="355"/>
      <c r="L106" s="355"/>
      <c r="M106" s="355"/>
      <c r="N106" s="356"/>
      <c r="O106" s="80">
        <v>860</v>
      </c>
      <c r="P106" s="80"/>
      <c r="Q106" s="81"/>
      <c r="R106" s="80"/>
      <c r="S106" s="83"/>
      <c r="T106" s="82"/>
      <c r="U106" s="83"/>
    </row>
    <row r="107" spans="1:21" s="84" customFormat="1" ht="53" customHeight="1">
      <c r="A107" s="75"/>
      <c r="B107" s="76"/>
      <c r="C107" s="77" t="s">
        <v>54</v>
      </c>
      <c r="D107" s="77" t="s">
        <v>54</v>
      </c>
      <c r="E107" s="86" t="s">
        <v>15</v>
      </c>
      <c r="F107" s="354" t="s">
        <v>202</v>
      </c>
      <c r="G107" s="355"/>
      <c r="H107" s="355"/>
      <c r="I107" s="355"/>
      <c r="J107" s="355"/>
      <c r="K107" s="355"/>
      <c r="L107" s="355"/>
      <c r="M107" s="355"/>
      <c r="N107" s="356"/>
      <c r="O107" s="80">
        <v>3354</v>
      </c>
      <c r="P107" s="80"/>
      <c r="Q107" s="81"/>
      <c r="R107" s="80"/>
      <c r="S107" s="83"/>
      <c r="T107" s="82"/>
      <c r="U107" s="83"/>
    </row>
    <row r="108" spans="1:21" s="84" customFormat="1" ht="33.75" customHeight="1">
      <c r="A108" s="75"/>
      <c r="B108" s="76"/>
      <c r="C108" s="77" t="s">
        <v>54</v>
      </c>
      <c r="D108" s="77" t="s">
        <v>54</v>
      </c>
      <c r="E108" s="86" t="s">
        <v>15</v>
      </c>
      <c r="F108" s="354" t="s">
        <v>201</v>
      </c>
      <c r="G108" s="355"/>
      <c r="H108" s="355"/>
      <c r="I108" s="355"/>
      <c r="J108" s="355"/>
      <c r="K108" s="355"/>
      <c r="L108" s="355"/>
      <c r="M108" s="355"/>
      <c r="N108" s="356"/>
      <c r="O108" s="80">
        <v>900</v>
      </c>
      <c r="P108" s="80"/>
      <c r="Q108" s="81"/>
      <c r="R108" s="80"/>
      <c r="S108" s="83"/>
      <c r="T108" s="82"/>
      <c r="U108" s="83"/>
    </row>
    <row r="109" spans="1:21" s="84" customFormat="1" ht="58.75" customHeight="1">
      <c r="A109" s="75"/>
      <c r="B109" s="76"/>
      <c r="C109" s="77" t="s">
        <v>53</v>
      </c>
      <c r="D109" s="77" t="s">
        <v>56</v>
      </c>
      <c r="E109" s="86" t="s">
        <v>15</v>
      </c>
      <c r="F109" s="351" t="s">
        <v>228</v>
      </c>
      <c r="G109" s="352"/>
      <c r="H109" s="352"/>
      <c r="I109" s="352"/>
      <c r="J109" s="352"/>
      <c r="K109" s="352"/>
      <c r="L109" s="352"/>
      <c r="M109" s="352"/>
      <c r="N109" s="353"/>
      <c r="O109" s="80">
        <v>1000</v>
      </c>
      <c r="P109" s="80"/>
      <c r="Q109" s="81"/>
      <c r="R109" s="80"/>
      <c r="S109" s="83"/>
      <c r="T109" s="82"/>
      <c r="U109" s="83"/>
    </row>
    <row r="110" spans="1:21" s="84" customFormat="1" ht="65.5" customHeight="1">
      <c r="A110" s="75"/>
      <c r="B110" s="76"/>
      <c r="C110" s="77" t="s">
        <v>54</v>
      </c>
      <c r="D110" s="77" t="s">
        <v>55</v>
      </c>
      <c r="E110" s="86" t="s">
        <v>15</v>
      </c>
      <c r="F110" s="372" t="s">
        <v>229</v>
      </c>
      <c r="G110" s="355"/>
      <c r="H110" s="355"/>
      <c r="I110" s="355"/>
      <c r="J110" s="355"/>
      <c r="K110" s="355"/>
      <c r="L110" s="355"/>
      <c r="M110" s="355"/>
      <c r="N110" s="356"/>
      <c r="O110" s="80">
        <v>1300</v>
      </c>
      <c r="P110" s="80"/>
      <c r="Q110" s="81"/>
      <c r="R110" s="80"/>
      <c r="S110" s="83"/>
      <c r="T110" s="82"/>
      <c r="U110" s="83"/>
    </row>
    <row r="111" spans="1:21" s="84" customFormat="1" ht="50.5" customHeight="1">
      <c r="A111" s="75"/>
      <c r="B111" s="76"/>
      <c r="C111" s="77"/>
      <c r="D111" s="77"/>
      <c r="E111" s="86" t="s">
        <v>15</v>
      </c>
      <c r="F111" s="354"/>
      <c r="G111" s="355"/>
      <c r="H111" s="355"/>
      <c r="I111" s="355"/>
      <c r="J111" s="355"/>
      <c r="K111" s="355"/>
      <c r="L111" s="355"/>
      <c r="M111" s="355"/>
      <c r="N111" s="356"/>
      <c r="O111" s="80"/>
      <c r="P111" s="80"/>
      <c r="Q111" s="81"/>
      <c r="R111" s="80"/>
      <c r="S111" s="83"/>
      <c r="T111" s="82"/>
      <c r="U111" s="83"/>
    </row>
    <row r="112" spans="1:21" s="84" customFormat="1" ht="33.75" customHeight="1">
      <c r="A112" s="75"/>
      <c r="B112" s="76"/>
      <c r="C112" s="77"/>
      <c r="D112" s="77"/>
      <c r="E112" s="86" t="s">
        <v>15</v>
      </c>
      <c r="F112" s="357"/>
      <c r="G112" s="358"/>
      <c r="H112" s="358"/>
      <c r="I112" s="358"/>
      <c r="J112" s="358"/>
      <c r="K112" s="358"/>
      <c r="L112" s="358"/>
      <c r="M112" s="358"/>
      <c r="N112" s="359"/>
      <c r="O112" s="80"/>
      <c r="P112" s="80"/>
      <c r="Q112" s="81"/>
      <c r="R112" s="80"/>
      <c r="S112" s="83"/>
      <c r="T112" s="82"/>
      <c r="U112" s="83"/>
    </row>
    <row r="113" spans="1:21" s="84" customFormat="1" ht="33.75" customHeight="1">
      <c r="A113" s="75"/>
      <c r="B113" s="76"/>
      <c r="C113" s="77"/>
      <c r="D113" s="77"/>
      <c r="E113" s="86" t="s">
        <v>15</v>
      </c>
      <c r="F113" s="357"/>
      <c r="G113" s="358"/>
      <c r="H113" s="358"/>
      <c r="I113" s="358"/>
      <c r="J113" s="358"/>
      <c r="K113" s="358"/>
      <c r="L113" s="358"/>
      <c r="M113" s="358"/>
      <c r="N113" s="359"/>
      <c r="O113" s="80"/>
      <c r="P113" s="80"/>
      <c r="Q113" s="81"/>
      <c r="R113" s="80"/>
      <c r="S113" s="83"/>
      <c r="T113" s="82"/>
      <c r="U113" s="83"/>
    </row>
    <row r="114" spans="1:21" s="84" customFormat="1" ht="33.75" customHeight="1">
      <c r="A114" s="75"/>
      <c r="B114" s="76"/>
      <c r="C114" s="77"/>
      <c r="D114" s="77"/>
      <c r="E114" s="86" t="s">
        <v>15</v>
      </c>
      <c r="F114" s="357"/>
      <c r="G114" s="358"/>
      <c r="H114" s="358"/>
      <c r="I114" s="358"/>
      <c r="J114" s="358"/>
      <c r="K114" s="358"/>
      <c r="L114" s="358"/>
      <c r="M114" s="358"/>
      <c r="N114" s="359"/>
      <c r="O114" s="80"/>
      <c r="P114" s="80"/>
      <c r="Q114" s="81"/>
      <c r="R114" s="80"/>
      <c r="S114" s="83"/>
      <c r="T114" s="82"/>
      <c r="U114" s="83"/>
    </row>
    <row r="115" spans="1:21" s="84" customFormat="1" ht="33.75" customHeight="1">
      <c r="A115" s="75"/>
      <c r="B115" s="76"/>
      <c r="C115" s="77"/>
      <c r="D115" s="77"/>
      <c r="E115" s="86" t="s">
        <v>15</v>
      </c>
      <c r="F115" s="357"/>
      <c r="G115" s="358"/>
      <c r="H115" s="358"/>
      <c r="I115" s="358"/>
      <c r="J115" s="358"/>
      <c r="K115" s="358"/>
      <c r="L115" s="358"/>
      <c r="M115" s="358"/>
      <c r="N115" s="359"/>
      <c r="O115" s="80"/>
      <c r="P115" s="80"/>
      <c r="Q115" s="81"/>
      <c r="R115" s="80"/>
      <c r="S115" s="83"/>
      <c r="T115" s="82"/>
      <c r="U115" s="83"/>
    </row>
    <row r="116" spans="1:21" s="84" customFormat="1" ht="33.75" customHeight="1">
      <c r="A116" s="75"/>
      <c r="B116" s="76"/>
      <c r="C116" s="77"/>
      <c r="D116" s="77"/>
      <c r="E116" s="86" t="s">
        <v>15</v>
      </c>
      <c r="F116" s="357"/>
      <c r="G116" s="358"/>
      <c r="H116" s="358"/>
      <c r="I116" s="358"/>
      <c r="J116" s="358"/>
      <c r="K116" s="358"/>
      <c r="L116" s="358"/>
      <c r="M116" s="358"/>
      <c r="N116" s="359"/>
      <c r="O116" s="80"/>
      <c r="P116" s="80"/>
      <c r="Q116" s="81"/>
      <c r="R116" s="80"/>
      <c r="S116" s="83"/>
      <c r="T116" s="82"/>
      <c r="U116" s="83"/>
    </row>
    <row r="117" spans="1:21" s="84" customFormat="1" ht="33.75" customHeight="1">
      <c r="A117" s="75"/>
      <c r="B117" s="76"/>
      <c r="C117" s="77"/>
      <c r="D117" s="77"/>
      <c r="E117" s="86" t="s">
        <v>15</v>
      </c>
      <c r="F117" s="357"/>
      <c r="G117" s="358"/>
      <c r="H117" s="358"/>
      <c r="I117" s="358"/>
      <c r="J117" s="358"/>
      <c r="K117" s="358"/>
      <c r="L117" s="358"/>
      <c r="M117" s="358"/>
      <c r="N117" s="359"/>
      <c r="O117" s="80"/>
      <c r="P117" s="80"/>
      <c r="Q117" s="81"/>
      <c r="R117" s="80"/>
      <c r="S117" s="83"/>
      <c r="T117" s="82"/>
      <c r="U117" s="83"/>
    </row>
    <row r="118" spans="1:21" s="84" customFormat="1" ht="33.75" customHeight="1">
      <c r="A118" s="75"/>
      <c r="B118" s="76"/>
      <c r="C118" s="77"/>
      <c r="D118" s="77"/>
      <c r="E118" s="86" t="s">
        <v>15</v>
      </c>
      <c r="F118" s="357"/>
      <c r="G118" s="358"/>
      <c r="H118" s="358"/>
      <c r="I118" s="358"/>
      <c r="J118" s="358"/>
      <c r="K118" s="358"/>
      <c r="L118" s="358"/>
      <c r="M118" s="358"/>
      <c r="N118" s="359"/>
      <c r="O118" s="80"/>
      <c r="P118" s="80"/>
      <c r="Q118" s="81"/>
      <c r="R118" s="80"/>
      <c r="S118" s="83"/>
      <c r="T118" s="82"/>
      <c r="U118" s="83"/>
    </row>
    <row r="119" spans="1:21" s="84" customFormat="1" ht="33.75" customHeight="1">
      <c r="A119" s="75"/>
      <c r="B119" s="76"/>
      <c r="C119" s="77"/>
      <c r="D119" s="77"/>
      <c r="E119" s="86" t="s">
        <v>15</v>
      </c>
      <c r="F119" s="357"/>
      <c r="G119" s="358"/>
      <c r="H119" s="358"/>
      <c r="I119" s="358"/>
      <c r="J119" s="358"/>
      <c r="K119" s="358"/>
      <c r="L119" s="358"/>
      <c r="M119" s="358"/>
      <c r="N119" s="359"/>
      <c r="O119" s="80"/>
      <c r="P119" s="80"/>
      <c r="Q119" s="81"/>
      <c r="R119" s="80"/>
      <c r="S119" s="83"/>
      <c r="T119" s="82"/>
      <c r="U119" s="83"/>
    </row>
    <row r="120" spans="1:21" s="1" customFormat="1">
      <c r="M120" s="49" t="s">
        <v>66</v>
      </c>
      <c r="N120" s="49"/>
      <c r="O120" s="31">
        <f>SUM(O106:O119)</f>
        <v>7414</v>
      </c>
      <c r="P120" s="31">
        <f>SUM(P106:P119)</f>
        <v>0</v>
      </c>
      <c r="Q120" s="24"/>
      <c r="R120" s="31">
        <f>SUM(R106:R119)</f>
        <v>0</v>
      </c>
      <c r="S120" s="24"/>
      <c r="T120" s="32">
        <f>SUM(T106:T119)</f>
        <v>0</v>
      </c>
      <c r="U120" s="24"/>
    </row>
    <row r="122" spans="1:21" s="99" customFormat="1" ht="37.5" customHeight="1">
      <c r="A122" s="125" t="s">
        <v>81</v>
      </c>
      <c r="B122" s="126"/>
      <c r="C122" s="126"/>
      <c r="D122" s="126"/>
      <c r="E122" s="126"/>
      <c r="F122" s="126"/>
      <c r="G122" s="126"/>
      <c r="H122" s="126"/>
      <c r="I122" s="126"/>
      <c r="J122" s="126"/>
      <c r="K122" s="126"/>
      <c r="L122" s="126"/>
      <c r="M122" s="126"/>
      <c r="N122" s="127"/>
      <c r="O122" s="240" t="s">
        <v>162</v>
      </c>
      <c r="P122" s="128" t="s">
        <v>36</v>
      </c>
      <c r="Q122" s="129" t="s">
        <v>70</v>
      </c>
      <c r="R122" s="128" t="s">
        <v>37</v>
      </c>
      <c r="S122" s="129" t="s">
        <v>70</v>
      </c>
      <c r="T122" s="128" t="s">
        <v>38</v>
      </c>
      <c r="U122" s="129" t="s">
        <v>70</v>
      </c>
    </row>
    <row r="123" spans="1:21">
      <c r="A123" s="57" t="s">
        <v>68</v>
      </c>
      <c r="B123" s="58"/>
      <c r="C123" s="25" t="s">
        <v>63</v>
      </c>
      <c r="D123" s="25" t="s">
        <v>62</v>
      </c>
      <c r="E123" s="61" t="s">
        <v>31</v>
      </c>
      <c r="F123" s="47" t="s">
        <v>32</v>
      </c>
      <c r="G123" s="47"/>
      <c r="H123" s="47"/>
      <c r="I123" s="47"/>
      <c r="J123" s="47"/>
      <c r="K123" s="47"/>
      <c r="L123" s="47"/>
      <c r="M123" s="47"/>
      <c r="N123" s="47"/>
      <c r="O123" s="21" t="s">
        <v>33</v>
      </c>
      <c r="P123" s="21" t="s">
        <v>33</v>
      </c>
      <c r="Q123" s="27"/>
      <c r="R123" s="21" t="s">
        <v>33</v>
      </c>
      <c r="S123" s="28"/>
      <c r="T123" s="6" t="s">
        <v>33</v>
      </c>
      <c r="U123" s="28"/>
    </row>
    <row r="124" spans="1:21" s="84" customFormat="1" ht="35.25" customHeight="1">
      <c r="A124" s="75"/>
      <c r="B124" s="76"/>
      <c r="C124" s="77" t="s">
        <v>53</v>
      </c>
      <c r="D124" s="77" t="s">
        <v>56</v>
      </c>
      <c r="E124" s="78" t="s">
        <v>19</v>
      </c>
      <c r="F124" s="373" t="s">
        <v>198</v>
      </c>
      <c r="G124" s="374"/>
      <c r="H124" s="374"/>
      <c r="I124" s="374"/>
      <c r="J124" s="374"/>
      <c r="K124" s="374"/>
      <c r="L124" s="374"/>
      <c r="M124" s="374"/>
      <c r="N124" s="375"/>
      <c r="O124" s="80">
        <v>495</v>
      </c>
      <c r="P124" s="80"/>
      <c r="Q124" s="81"/>
      <c r="R124" s="80"/>
      <c r="S124" s="83"/>
      <c r="T124" s="82"/>
      <c r="U124" s="83"/>
    </row>
    <row r="125" spans="1:21" s="84" customFormat="1" ht="35.25" customHeight="1">
      <c r="A125" s="75"/>
      <c r="B125" s="76"/>
      <c r="C125" s="77" t="s">
        <v>53</v>
      </c>
      <c r="D125" s="77" t="s">
        <v>56</v>
      </c>
      <c r="E125" s="78" t="s">
        <v>19</v>
      </c>
      <c r="F125" s="373" t="s">
        <v>205</v>
      </c>
      <c r="G125" s="374"/>
      <c r="H125" s="374"/>
      <c r="I125" s="374"/>
      <c r="J125" s="374"/>
      <c r="K125" s="374"/>
      <c r="L125" s="374"/>
      <c r="M125" s="374"/>
      <c r="N125" s="375"/>
      <c r="O125" s="80">
        <v>80</v>
      </c>
      <c r="P125" s="80"/>
      <c r="Q125" s="81"/>
      <c r="R125" s="80"/>
      <c r="S125" s="83"/>
      <c r="T125" s="82"/>
      <c r="U125" s="83"/>
    </row>
    <row r="126" spans="1:21" s="84" customFormat="1" ht="35.25" customHeight="1">
      <c r="A126" s="75"/>
      <c r="B126" s="76"/>
      <c r="C126" s="77" t="s">
        <v>54</v>
      </c>
      <c r="D126" s="77" t="s">
        <v>54</v>
      </c>
      <c r="E126" s="78" t="s">
        <v>20</v>
      </c>
      <c r="F126" s="376" t="s">
        <v>203</v>
      </c>
      <c r="G126" s="377"/>
      <c r="H126" s="377"/>
      <c r="I126" s="377"/>
      <c r="J126" s="377"/>
      <c r="K126" s="377"/>
      <c r="L126" s="377"/>
      <c r="M126" s="377"/>
      <c r="N126" s="378"/>
      <c r="O126" s="80">
        <v>990</v>
      </c>
      <c r="P126" s="80"/>
      <c r="Q126" s="81"/>
      <c r="R126" s="80"/>
      <c r="S126" s="83"/>
      <c r="T126" s="82"/>
      <c r="U126" s="83"/>
    </row>
    <row r="127" spans="1:21" s="84" customFormat="1" ht="35.25" customHeight="1">
      <c r="A127" s="75"/>
      <c r="B127" s="76"/>
      <c r="C127" s="77" t="s">
        <v>54</v>
      </c>
      <c r="D127" s="77" t="s">
        <v>54</v>
      </c>
      <c r="E127" s="78" t="s">
        <v>20</v>
      </c>
      <c r="F127" s="373" t="s">
        <v>199</v>
      </c>
      <c r="G127" s="374"/>
      <c r="H127" s="374"/>
      <c r="I127" s="374"/>
      <c r="J127" s="374"/>
      <c r="K127" s="374"/>
      <c r="L127" s="374"/>
      <c r="M127" s="374"/>
      <c r="N127" s="375"/>
      <c r="O127" s="80">
        <v>340</v>
      </c>
      <c r="P127" s="80"/>
      <c r="Q127" s="81"/>
      <c r="R127" s="80"/>
      <c r="S127" s="83"/>
      <c r="T127" s="82"/>
      <c r="U127" s="83"/>
    </row>
    <row r="128" spans="1:21" s="84" customFormat="1" ht="35.25" customHeight="1">
      <c r="A128" s="75"/>
      <c r="B128" s="76"/>
      <c r="C128" s="77"/>
      <c r="D128" s="77"/>
      <c r="E128" s="78"/>
      <c r="F128" s="366"/>
      <c r="G128" s="367"/>
      <c r="H128" s="367"/>
      <c r="I128" s="367"/>
      <c r="J128" s="367"/>
      <c r="K128" s="367"/>
      <c r="L128" s="367"/>
      <c r="M128" s="367"/>
      <c r="N128" s="368"/>
      <c r="O128" s="80"/>
      <c r="P128" s="80"/>
      <c r="Q128" s="81"/>
      <c r="R128" s="80"/>
      <c r="S128" s="83"/>
      <c r="T128" s="82"/>
      <c r="U128" s="83"/>
    </row>
    <row r="129" spans="1:21" s="84" customFormat="1" ht="35.25" customHeight="1">
      <c r="A129" s="75"/>
      <c r="B129" s="76"/>
      <c r="C129" s="77"/>
      <c r="D129" s="77"/>
      <c r="E129" s="78"/>
      <c r="F129" s="366"/>
      <c r="G129" s="367"/>
      <c r="H129" s="367"/>
      <c r="I129" s="367"/>
      <c r="J129" s="367"/>
      <c r="K129" s="367"/>
      <c r="L129" s="367"/>
      <c r="M129" s="367"/>
      <c r="N129" s="368"/>
      <c r="O129" s="80"/>
      <c r="P129" s="80"/>
      <c r="Q129" s="81"/>
      <c r="R129" s="80"/>
      <c r="S129" s="83"/>
      <c r="T129" s="82"/>
      <c r="U129" s="83"/>
    </row>
    <row r="130" spans="1:21" s="84" customFormat="1" ht="35.25" customHeight="1">
      <c r="A130" s="75"/>
      <c r="B130" s="76"/>
      <c r="C130" s="77"/>
      <c r="D130" s="77"/>
      <c r="E130" s="78"/>
      <c r="F130" s="366"/>
      <c r="G130" s="367"/>
      <c r="H130" s="367"/>
      <c r="I130" s="367"/>
      <c r="J130" s="367"/>
      <c r="K130" s="367"/>
      <c r="L130" s="367"/>
      <c r="M130" s="367"/>
      <c r="N130" s="368"/>
      <c r="O130" s="80"/>
      <c r="P130" s="80"/>
      <c r="Q130" s="81"/>
      <c r="R130" s="80"/>
      <c r="S130" s="83"/>
      <c r="T130" s="82"/>
      <c r="U130" s="83"/>
    </row>
    <row r="131" spans="1:21" s="84" customFormat="1" ht="35.25" customHeight="1">
      <c r="A131" s="75"/>
      <c r="B131" s="76"/>
      <c r="C131" s="77"/>
      <c r="D131" s="77"/>
      <c r="E131" s="78"/>
      <c r="F131" s="366"/>
      <c r="G131" s="367"/>
      <c r="H131" s="367"/>
      <c r="I131" s="367"/>
      <c r="J131" s="367"/>
      <c r="K131" s="367"/>
      <c r="L131" s="367"/>
      <c r="M131" s="367"/>
      <c r="N131" s="368"/>
      <c r="O131" s="80"/>
      <c r="P131" s="80"/>
      <c r="Q131" s="81"/>
      <c r="R131" s="80"/>
      <c r="S131" s="83"/>
      <c r="T131" s="82"/>
      <c r="U131" s="83"/>
    </row>
    <row r="132" spans="1:21" s="84" customFormat="1" ht="35.25" customHeight="1">
      <c r="A132" s="75"/>
      <c r="B132" s="76"/>
      <c r="C132" s="77"/>
      <c r="D132" s="77"/>
      <c r="E132" s="78"/>
      <c r="F132" s="366"/>
      <c r="G132" s="367"/>
      <c r="H132" s="367"/>
      <c r="I132" s="367"/>
      <c r="J132" s="367"/>
      <c r="K132" s="367"/>
      <c r="L132" s="367"/>
      <c r="M132" s="367"/>
      <c r="N132" s="368"/>
      <c r="O132" s="80"/>
      <c r="P132" s="80"/>
      <c r="Q132" s="81"/>
      <c r="R132" s="80"/>
      <c r="S132" s="83"/>
      <c r="T132" s="82"/>
      <c r="U132" s="83"/>
    </row>
    <row r="133" spans="1:21" s="1" customFormat="1">
      <c r="L133" s="49" t="s">
        <v>84</v>
      </c>
      <c r="M133" s="49"/>
      <c r="N133" s="49"/>
      <c r="O133" s="31">
        <f>SUM(O124:O132)</f>
        <v>1905</v>
      </c>
      <c r="P133" s="31">
        <f t="shared" ref="P133:T133" si="1">SUM(P124:P132)</f>
        <v>0</v>
      </c>
      <c r="Q133" s="31"/>
      <c r="R133" s="31">
        <f t="shared" si="1"/>
        <v>0</v>
      </c>
      <c r="S133" s="31"/>
      <c r="T133" s="32">
        <f t="shared" si="1"/>
        <v>0</v>
      </c>
      <c r="U133" s="31"/>
    </row>
    <row r="134" spans="1:21" s="1" customFormat="1">
      <c r="N134" s="34"/>
      <c r="O134" s="31"/>
      <c r="P134" s="31"/>
      <c r="Q134" s="24"/>
      <c r="R134" s="31"/>
      <c r="S134" s="24"/>
      <c r="T134" s="32"/>
      <c r="U134" s="24"/>
    </row>
    <row r="135" spans="1:21" s="1" customFormat="1" ht="15" thickBot="1">
      <c r="N135" s="34"/>
      <c r="O135" s="31"/>
      <c r="P135" s="31"/>
      <c r="Q135" s="24"/>
      <c r="R135" s="31"/>
      <c r="S135" s="24"/>
      <c r="T135" s="32"/>
      <c r="U135" s="24"/>
    </row>
    <row r="136" spans="1:21" s="1" customFormat="1" ht="21.5" thickBot="1">
      <c r="E136" s="369" t="s">
        <v>87</v>
      </c>
      <c r="F136" s="370"/>
      <c r="G136" s="370"/>
      <c r="H136" s="370"/>
      <c r="I136" s="370"/>
      <c r="J136" s="370"/>
      <c r="K136" s="370"/>
      <c r="L136" s="370"/>
      <c r="M136" s="370"/>
      <c r="N136" s="371"/>
      <c r="O136" s="41">
        <f>SUM(O120,O102,O133,O87,O70,O61)</f>
        <v>35894.04</v>
      </c>
      <c r="P136" s="41">
        <f>SUM(P120,P102,P133,P87,P70,P61)</f>
        <v>0</v>
      </c>
      <c r="Q136" s="31"/>
      <c r="R136" s="41">
        <f>SUM(R120,R102,R133,R87,R70,R61)</f>
        <v>0</v>
      </c>
      <c r="S136" s="31"/>
      <c r="T136" s="72">
        <f>SUM(T120,T102,T133,T87,T70,T61)</f>
        <v>0</v>
      </c>
      <c r="U136" s="31"/>
    </row>
    <row r="137" spans="1:21" s="38" customFormat="1" ht="15.75" customHeight="1">
      <c r="G137" s="39"/>
      <c r="H137" s="39"/>
      <c r="I137" s="39"/>
      <c r="J137" s="39"/>
      <c r="K137" s="39"/>
      <c r="L137" s="39"/>
      <c r="M137" s="39"/>
      <c r="N137" s="39"/>
      <c r="O137" s="40"/>
      <c r="P137" s="40"/>
      <c r="Q137" s="40"/>
      <c r="R137" s="40"/>
      <c r="S137" s="40"/>
      <c r="T137" s="73"/>
      <c r="U137" s="40"/>
    </row>
    <row r="139" spans="1:21" s="99" customFormat="1" ht="37.5" customHeight="1">
      <c r="A139" s="130" t="s">
        <v>34</v>
      </c>
      <c r="B139" s="131"/>
      <c r="C139" s="131"/>
      <c r="D139" s="132"/>
      <c r="E139" s="133"/>
      <c r="F139" s="133"/>
      <c r="G139" s="133"/>
      <c r="H139" s="133"/>
      <c r="I139" s="133"/>
      <c r="J139" s="133"/>
      <c r="K139" s="133"/>
      <c r="L139" s="133"/>
      <c r="M139" s="133"/>
      <c r="N139" s="134"/>
      <c r="O139" s="135" t="s">
        <v>162</v>
      </c>
      <c r="P139" s="135" t="s">
        <v>36</v>
      </c>
      <c r="Q139" s="136" t="s">
        <v>70</v>
      </c>
      <c r="R139" s="135" t="s">
        <v>37</v>
      </c>
      <c r="S139" s="136" t="s">
        <v>70</v>
      </c>
      <c r="T139" s="135" t="s">
        <v>38</v>
      </c>
      <c r="U139" s="136" t="s">
        <v>70</v>
      </c>
    </row>
    <row r="140" spans="1:21">
      <c r="A140" s="57"/>
      <c r="B140" s="58"/>
      <c r="C140" s="25" t="s">
        <v>63</v>
      </c>
      <c r="D140" s="25" t="s">
        <v>62</v>
      </c>
      <c r="E140" s="61" t="s">
        <v>31</v>
      </c>
      <c r="F140" s="47" t="s">
        <v>32</v>
      </c>
      <c r="G140" s="47"/>
      <c r="H140" s="47"/>
      <c r="I140" s="47"/>
      <c r="J140" s="47"/>
      <c r="K140" s="47"/>
      <c r="L140" s="47"/>
      <c r="M140" s="47"/>
      <c r="N140" s="47"/>
      <c r="O140" s="21" t="s">
        <v>33</v>
      </c>
      <c r="P140" s="21" t="s">
        <v>33</v>
      </c>
      <c r="Q140" s="27"/>
      <c r="R140" s="21" t="s">
        <v>33</v>
      </c>
      <c r="S140" s="28"/>
      <c r="T140" s="6" t="s">
        <v>33</v>
      </c>
      <c r="U140" s="28"/>
    </row>
    <row r="141" spans="1:21" s="84" customFormat="1" ht="37.5" customHeight="1">
      <c r="A141" s="75"/>
      <c r="B141" s="76"/>
      <c r="C141" s="77"/>
      <c r="D141" s="77"/>
      <c r="E141" s="86" t="s">
        <v>58</v>
      </c>
      <c r="F141" s="357"/>
      <c r="G141" s="358"/>
      <c r="H141" s="358"/>
      <c r="I141" s="358"/>
      <c r="J141" s="358"/>
      <c r="K141" s="358"/>
      <c r="L141" s="358"/>
      <c r="M141" s="358"/>
      <c r="N141" s="359"/>
      <c r="O141" s="80"/>
      <c r="P141" s="80"/>
      <c r="Q141" s="81"/>
      <c r="R141" s="80"/>
      <c r="S141" s="83"/>
      <c r="T141" s="82"/>
      <c r="U141" s="83"/>
    </row>
    <row r="142" spans="1:21" s="84" customFormat="1" ht="37.5" customHeight="1">
      <c r="A142" s="75"/>
      <c r="B142" s="76"/>
      <c r="C142" s="77"/>
      <c r="D142" s="77"/>
      <c r="E142" s="86" t="s">
        <v>58</v>
      </c>
      <c r="F142" s="357"/>
      <c r="G142" s="358"/>
      <c r="H142" s="358"/>
      <c r="I142" s="358"/>
      <c r="J142" s="358"/>
      <c r="K142" s="358"/>
      <c r="L142" s="358"/>
      <c r="M142" s="358"/>
      <c r="N142" s="359"/>
      <c r="O142" s="80"/>
      <c r="P142" s="80"/>
      <c r="Q142" s="81"/>
      <c r="R142" s="80"/>
      <c r="S142" s="96"/>
      <c r="T142" s="82"/>
      <c r="U142" s="96"/>
    </row>
    <row r="143" spans="1:21" s="84" customFormat="1" ht="37.5" customHeight="1">
      <c r="A143" s="75"/>
      <c r="B143" s="76"/>
      <c r="C143" s="77"/>
      <c r="D143" s="77"/>
      <c r="E143" s="86" t="s">
        <v>58</v>
      </c>
      <c r="F143" s="357"/>
      <c r="G143" s="358"/>
      <c r="H143" s="358"/>
      <c r="I143" s="358"/>
      <c r="J143" s="358"/>
      <c r="K143" s="358"/>
      <c r="L143" s="358"/>
      <c r="M143" s="358"/>
      <c r="N143" s="359"/>
      <c r="O143" s="80"/>
      <c r="P143" s="80"/>
      <c r="Q143" s="81"/>
      <c r="R143" s="80"/>
      <c r="S143" s="83"/>
      <c r="T143" s="82"/>
      <c r="U143" s="83"/>
    </row>
    <row r="144" spans="1:21" s="84" customFormat="1" ht="37.5" customHeight="1">
      <c r="A144" s="75"/>
      <c r="B144" s="76"/>
      <c r="C144" s="77"/>
      <c r="D144" s="77"/>
      <c r="E144" s="86" t="s">
        <v>58</v>
      </c>
      <c r="F144" s="357"/>
      <c r="G144" s="358"/>
      <c r="H144" s="358"/>
      <c r="I144" s="358"/>
      <c r="J144" s="358"/>
      <c r="K144" s="358"/>
      <c r="L144" s="358"/>
      <c r="M144" s="358"/>
      <c r="N144" s="359"/>
      <c r="O144" s="80"/>
      <c r="P144" s="80"/>
      <c r="Q144" s="81"/>
      <c r="R144" s="80"/>
      <c r="S144" s="83"/>
      <c r="T144" s="82"/>
      <c r="U144" s="83"/>
    </row>
    <row r="145" spans="1:21" s="84" customFormat="1" ht="37.5" customHeight="1">
      <c r="A145" s="75"/>
      <c r="B145" s="76"/>
      <c r="C145" s="77"/>
      <c r="D145" s="77"/>
      <c r="E145" s="86" t="s">
        <v>58</v>
      </c>
      <c r="F145" s="357"/>
      <c r="G145" s="358"/>
      <c r="H145" s="358"/>
      <c r="I145" s="358"/>
      <c r="J145" s="358"/>
      <c r="K145" s="358"/>
      <c r="L145" s="358"/>
      <c r="M145" s="358"/>
      <c r="N145" s="359"/>
      <c r="O145" s="80"/>
      <c r="P145" s="80"/>
      <c r="Q145" s="81"/>
      <c r="R145" s="80"/>
      <c r="S145" s="83"/>
      <c r="T145" s="82"/>
      <c r="U145" s="83"/>
    </row>
    <row r="146" spans="1:21" s="84" customFormat="1" ht="37.5" customHeight="1">
      <c r="A146" s="75"/>
      <c r="B146" s="76"/>
      <c r="C146" s="77"/>
      <c r="D146" s="77"/>
      <c r="E146" s="86" t="s">
        <v>58</v>
      </c>
      <c r="F146" s="357"/>
      <c r="G146" s="358"/>
      <c r="H146" s="358"/>
      <c r="I146" s="358"/>
      <c r="J146" s="358"/>
      <c r="K146" s="358"/>
      <c r="L146" s="358"/>
      <c r="M146" s="358"/>
      <c r="N146" s="359"/>
      <c r="O146" s="80"/>
      <c r="P146" s="80"/>
      <c r="Q146" s="81"/>
      <c r="R146" s="80"/>
      <c r="S146" s="83"/>
      <c r="T146" s="82"/>
      <c r="U146" s="83"/>
    </row>
    <row r="147" spans="1:21" s="84" customFormat="1" ht="37.5" customHeight="1">
      <c r="A147" s="75"/>
      <c r="B147" s="76"/>
      <c r="C147" s="77"/>
      <c r="D147" s="77"/>
      <c r="E147" s="86" t="s">
        <v>58</v>
      </c>
      <c r="F147" s="357"/>
      <c r="G147" s="358"/>
      <c r="H147" s="358"/>
      <c r="I147" s="358"/>
      <c r="J147" s="358"/>
      <c r="K147" s="358"/>
      <c r="L147" s="358"/>
      <c r="M147" s="358"/>
      <c r="N147" s="359"/>
      <c r="O147" s="80"/>
      <c r="P147" s="80"/>
      <c r="Q147" s="81"/>
      <c r="R147" s="80"/>
      <c r="S147" s="83"/>
      <c r="T147" s="82"/>
      <c r="U147" s="83"/>
    </row>
    <row r="148" spans="1:21" s="84" customFormat="1" ht="37.5" customHeight="1">
      <c r="A148" s="75"/>
      <c r="B148" s="76"/>
      <c r="C148" s="77"/>
      <c r="D148" s="77"/>
      <c r="E148" s="86" t="s">
        <v>58</v>
      </c>
      <c r="F148" s="357"/>
      <c r="G148" s="358"/>
      <c r="H148" s="358"/>
      <c r="I148" s="358"/>
      <c r="J148" s="358"/>
      <c r="K148" s="358"/>
      <c r="L148" s="358"/>
      <c r="M148" s="358"/>
      <c r="N148" s="359"/>
      <c r="O148" s="80"/>
      <c r="P148" s="80"/>
      <c r="Q148" s="81"/>
      <c r="R148" s="80"/>
      <c r="S148" s="83"/>
      <c r="T148" s="82"/>
      <c r="U148" s="83"/>
    </row>
    <row r="149" spans="1:21" s="84" customFormat="1" ht="37.5" customHeight="1">
      <c r="A149" s="75"/>
      <c r="B149" s="76"/>
      <c r="C149" s="77"/>
      <c r="D149" s="77"/>
      <c r="E149" s="86" t="s">
        <v>58</v>
      </c>
      <c r="F149" s="357"/>
      <c r="G149" s="358"/>
      <c r="H149" s="358"/>
      <c r="I149" s="358"/>
      <c r="J149" s="358"/>
      <c r="K149" s="358"/>
      <c r="L149" s="358"/>
      <c r="M149" s="358"/>
      <c r="N149" s="359"/>
      <c r="O149" s="80"/>
      <c r="P149" s="80"/>
      <c r="Q149" s="81"/>
      <c r="R149" s="80"/>
      <c r="S149" s="83"/>
      <c r="T149" s="82"/>
      <c r="U149" s="83"/>
    </row>
    <row r="150" spans="1:21" s="84" customFormat="1" ht="37.5" customHeight="1">
      <c r="A150" s="75"/>
      <c r="B150" s="76"/>
      <c r="C150" s="77"/>
      <c r="D150" s="77"/>
      <c r="E150" s="86" t="s">
        <v>58</v>
      </c>
      <c r="F150" s="357"/>
      <c r="G150" s="358"/>
      <c r="H150" s="358"/>
      <c r="I150" s="358"/>
      <c r="J150" s="358"/>
      <c r="K150" s="358"/>
      <c r="L150" s="358"/>
      <c r="M150" s="358"/>
      <c r="N150" s="359"/>
      <c r="O150" s="80"/>
      <c r="P150" s="80"/>
      <c r="Q150" s="81"/>
      <c r="R150" s="80"/>
      <c r="S150" s="83"/>
      <c r="T150" s="82"/>
      <c r="U150" s="83"/>
    </row>
    <row r="151" spans="1:21" s="84" customFormat="1" ht="37.5" customHeight="1">
      <c r="A151" s="75"/>
      <c r="B151" s="76"/>
      <c r="C151" s="77"/>
      <c r="D151" s="77"/>
      <c r="E151" s="86" t="s">
        <v>58</v>
      </c>
      <c r="F151" s="357"/>
      <c r="G151" s="358"/>
      <c r="H151" s="358"/>
      <c r="I151" s="358"/>
      <c r="J151" s="358"/>
      <c r="K151" s="358"/>
      <c r="L151" s="358"/>
      <c r="M151" s="358"/>
      <c r="N151" s="359"/>
      <c r="O151" s="80"/>
      <c r="P151" s="80"/>
      <c r="Q151" s="81"/>
      <c r="R151" s="80"/>
      <c r="S151" s="83"/>
      <c r="T151" s="82"/>
      <c r="U151" s="83"/>
    </row>
    <row r="152" spans="1:21" s="1" customFormat="1" ht="15.5">
      <c r="L152" s="48" t="s">
        <v>67</v>
      </c>
      <c r="M152" s="48"/>
      <c r="N152" s="48"/>
      <c r="O152" s="31">
        <f>SUM(O141:O151)</f>
        <v>0</v>
      </c>
      <c r="P152" s="31">
        <f>SUM(P141:P151)</f>
        <v>0</v>
      </c>
      <c r="Q152" s="24"/>
      <c r="R152" s="31">
        <f>SUM(R141:R151)</f>
        <v>0</v>
      </c>
      <c r="S152" s="24"/>
      <c r="T152" s="32">
        <f>SUM(T141:T151)</f>
        <v>0</v>
      </c>
      <c r="U152" s="24"/>
    </row>
    <row r="155" spans="1:21" ht="15" thickBot="1"/>
    <row r="156" spans="1:21" s="1" customFormat="1" ht="21.5" thickBot="1">
      <c r="G156" s="64"/>
      <c r="H156" s="369" t="s">
        <v>86</v>
      </c>
      <c r="I156" s="370"/>
      <c r="J156" s="370"/>
      <c r="K156" s="370"/>
      <c r="L156" s="370"/>
      <c r="M156" s="370"/>
      <c r="N156" s="371"/>
      <c r="O156" s="97">
        <v>1805</v>
      </c>
      <c r="P156" s="97">
        <v>0</v>
      </c>
      <c r="Q156" s="97"/>
      <c r="R156" s="97">
        <v>0</v>
      </c>
      <c r="S156" s="97"/>
      <c r="T156" s="98">
        <v>0</v>
      </c>
      <c r="U156" s="31"/>
    </row>
    <row r="158" spans="1:21" ht="15" thickBot="1"/>
    <row r="159" spans="1:21" s="42" customFormat="1" ht="24" thickBot="1">
      <c r="E159" s="379" t="s">
        <v>88</v>
      </c>
      <c r="F159" s="380"/>
      <c r="G159" s="380"/>
      <c r="H159" s="380"/>
      <c r="I159" s="380"/>
      <c r="J159" s="380"/>
      <c r="K159" s="380"/>
      <c r="L159" s="380"/>
      <c r="M159" s="380"/>
      <c r="N159" s="381"/>
      <c r="O159" s="44">
        <f>SUM(O156,O152,O136)</f>
        <v>37699.040000000001</v>
      </c>
      <c r="P159" s="44">
        <f t="shared" ref="P159:T159" si="2">SUM(P156,P152,P136)</f>
        <v>0</v>
      </c>
      <c r="Q159" s="44"/>
      <c r="R159" s="44">
        <f t="shared" si="2"/>
        <v>0</v>
      </c>
      <c r="S159" s="44"/>
      <c r="T159" s="74">
        <f t="shared" si="2"/>
        <v>0</v>
      </c>
      <c r="U159" s="43"/>
    </row>
  </sheetData>
  <customSheetViews>
    <customSheetView guid="{08C97B7F-67EE-4463-AA3D-5024C5CFCC42}" topLeftCell="A22">
      <selection activeCell="X58" sqref="X58"/>
      <pageMargins left="0.7" right="0.7" top="0.75" bottom="0.75" header="0.3" footer="0.3"/>
      <pageSetup orientation="portrait" r:id="rId1"/>
    </customSheetView>
  </customSheetViews>
  <mergeCells count="98">
    <mergeCell ref="F101:N101"/>
    <mergeCell ref="F106:N106"/>
    <mergeCell ref="F107:N107"/>
    <mergeCell ref="F108:N108"/>
    <mergeCell ref="F111:N111"/>
    <mergeCell ref="H156:N156"/>
    <mergeCell ref="E159:N159"/>
    <mergeCell ref="A11:Q15"/>
    <mergeCell ref="F127:N127"/>
    <mergeCell ref="F128:N128"/>
    <mergeCell ref="F149:N149"/>
    <mergeCell ref="F150:N150"/>
    <mergeCell ref="F151:N151"/>
    <mergeCell ref="K61:N61"/>
    <mergeCell ref="F74:N74"/>
    <mergeCell ref="F75:N75"/>
    <mergeCell ref="F76:N76"/>
    <mergeCell ref="F77:N77"/>
    <mergeCell ref="F78:N78"/>
    <mergeCell ref="F79:N79"/>
    <mergeCell ref="F80:N80"/>
    <mergeCell ref="F145:N145"/>
    <mergeCell ref="F146:N146"/>
    <mergeCell ref="F147:N147"/>
    <mergeCell ref="F148:N148"/>
    <mergeCell ref="F113:N113"/>
    <mergeCell ref="F114:N114"/>
    <mergeCell ref="F115:N115"/>
    <mergeCell ref="F116:N116"/>
    <mergeCell ref="F117:N117"/>
    <mergeCell ref="F118:N118"/>
    <mergeCell ref="F119:N119"/>
    <mergeCell ref="F124:N124"/>
    <mergeCell ref="F125:N125"/>
    <mergeCell ref="F130:N130"/>
    <mergeCell ref="F131:N131"/>
    <mergeCell ref="F126:N126"/>
    <mergeCell ref="F38:N38"/>
    <mergeCell ref="F141:N141"/>
    <mergeCell ref="F142:N142"/>
    <mergeCell ref="F143:N143"/>
    <mergeCell ref="F144:N144"/>
    <mergeCell ref="F129:N129"/>
    <mergeCell ref="E136:N136"/>
    <mergeCell ref="F132:N132"/>
    <mergeCell ref="F110:N110"/>
    <mergeCell ref="F112:N112"/>
    <mergeCell ref="F109:N109"/>
    <mergeCell ref="F94:N94"/>
    <mergeCell ref="F95:N95"/>
    <mergeCell ref="F96:N96"/>
    <mergeCell ref="F97:N97"/>
    <mergeCell ref="F100:N100"/>
    <mergeCell ref="F66:N66"/>
    <mergeCell ref="F28:N28"/>
    <mergeCell ref="F29:N29"/>
    <mergeCell ref="F67:N67"/>
    <mergeCell ref="F54:N54"/>
    <mergeCell ref="F57:N57"/>
    <mergeCell ref="F33:N33"/>
    <mergeCell ref="F39:N39"/>
    <mergeCell ref="F30:N30"/>
    <mergeCell ref="F31:N31"/>
    <mergeCell ref="F32:N32"/>
    <mergeCell ref="F52:N52"/>
    <mergeCell ref="F53:N53"/>
    <mergeCell ref="F46:N46"/>
    <mergeCell ref="F47:N47"/>
    <mergeCell ref="F68:N68"/>
    <mergeCell ref="F69:N69"/>
    <mergeCell ref="F91:N91"/>
    <mergeCell ref="F86:N86"/>
    <mergeCell ref="F81:N81"/>
    <mergeCell ref="F82:N82"/>
    <mergeCell ref="F83:N83"/>
    <mergeCell ref="F84:N84"/>
    <mergeCell ref="F85:N85"/>
    <mergeCell ref="A1:D1"/>
    <mergeCell ref="F98:N98"/>
    <mergeCell ref="F99:N99"/>
    <mergeCell ref="F92:N92"/>
    <mergeCell ref="F93:N93"/>
    <mergeCell ref="F40:N40"/>
    <mergeCell ref="F41:N41"/>
    <mergeCell ref="F42:N42"/>
    <mergeCell ref="F43:N43"/>
    <mergeCell ref="F44:N44"/>
    <mergeCell ref="F45:N45"/>
    <mergeCell ref="F65:N65"/>
    <mergeCell ref="A20:D20"/>
    <mergeCell ref="A62:D62"/>
    <mergeCell ref="F55:N55"/>
    <mergeCell ref="F56:N56"/>
    <mergeCell ref="F23:N23"/>
    <mergeCell ref="F24:N24"/>
    <mergeCell ref="F25:N25"/>
    <mergeCell ref="F26:N26"/>
    <mergeCell ref="F27:N27"/>
  </mergeCells>
  <phoneticPr fontId="40" type="noConversion"/>
  <dataValidations count="10">
    <dataValidation type="list" allowBlank="1" showInputMessage="1" showErrorMessage="1" sqref="C23:D33 C91:D101 C106:D119 C124:D132 C52:D57 C74:D86 C141:D151 C38:D47 C65:D69">
      <formula1>Quarter1</formula1>
    </dataValidation>
    <dataValidation type="list" allowBlank="1" showInputMessage="1" showErrorMessage="1" error="Please select from the drop down menu" sqref="E23:E33">
      <formula1>Salary</formula1>
    </dataValidation>
    <dataValidation type="list" allowBlank="1" showInputMessage="1" showErrorMessage="1" error="Please Select from the Drop Down Menu" sqref="E91:E101">
      <formula1>Telephone</formula1>
    </dataValidation>
    <dataValidation type="list" allowBlank="1" showInputMessage="1" showErrorMessage="1" sqref="E141:E151">
      <formula1>Salaries</formula1>
    </dataValidation>
    <dataValidation type="list" allowBlank="1" showInputMessage="1" showErrorMessage="1" sqref="H8">
      <formula1>YesNo</formula1>
    </dataValidation>
    <dataValidation type="list" allowBlank="1" showInputMessage="1" showErrorMessage="1" error="Please Select from the Drop Down Menu" sqref="E74:E86">
      <formula1>Supplies</formula1>
    </dataValidation>
    <dataValidation type="list" allowBlank="1" showInputMessage="1" showErrorMessage="1" sqref="E124:E132">
      <formula1>Other</formula1>
    </dataValidation>
    <dataValidation allowBlank="1" showInputMessage="1" showErrorMessage="1" error="Please select from the drop down menu" sqref="E38:E47 E52:E57"/>
    <dataValidation allowBlank="1" showInputMessage="1" showErrorMessage="1" error="Please Select from the Drop Down Menu" sqref="E106:E119"/>
    <dataValidation type="list" allowBlank="1" showInputMessage="1" showErrorMessage="1" error="Please Select from the Drop Down Menu" sqref="E65:E69">
      <formula1>ContractedServices</formula1>
    </dataValidation>
  </dataValidations>
  <pageMargins left="1" right="1" top="1" bottom="1" header="0.5" footer="0.5"/>
  <pageSetup scale="55" orientation="portrait"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zoomScale="59" zoomScaleNormal="59" zoomScalePageLayoutView="59" workbookViewId="0">
      <selection activeCell="C42" sqref="C42"/>
    </sheetView>
  </sheetViews>
  <sheetFormatPr defaultColWidth="8.81640625" defaultRowHeight="14.5"/>
  <cols>
    <col min="1" max="1" width="3" bestFit="1" customWidth="1"/>
    <col min="2" max="2" width="28.81640625" customWidth="1"/>
    <col min="3" max="3" width="16.453125" customWidth="1"/>
    <col min="4" max="4" width="9.1796875" customWidth="1"/>
    <col min="5" max="5" width="3" bestFit="1" customWidth="1"/>
    <col min="6" max="6" width="28.1796875" customWidth="1"/>
    <col min="7" max="7" width="16.81640625" customWidth="1"/>
    <col min="8" max="8" width="6.81640625" customWidth="1"/>
    <col min="9" max="9" width="3" bestFit="1" customWidth="1"/>
    <col min="10" max="10" width="27.453125" bestFit="1" customWidth="1"/>
    <col min="11" max="11" width="16.81640625" customWidth="1"/>
    <col min="12" max="12" width="7.36328125" customWidth="1"/>
    <col min="13" max="13" width="3" bestFit="1" customWidth="1"/>
    <col min="14" max="14" width="27.453125" bestFit="1" customWidth="1"/>
    <col min="15" max="15" width="16.453125" customWidth="1"/>
    <col min="16" max="16" width="6.6328125" customWidth="1"/>
    <col min="18" max="18" width="3" bestFit="1" customWidth="1"/>
    <col min="19" max="19" width="27.453125" bestFit="1" customWidth="1"/>
    <col min="22" max="22" width="27.453125" bestFit="1" customWidth="1"/>
  </cols>
  <sheetData>
    <row r="1" spans="1:15" ht="15" thickBot="1">
      <c r="F1" s="151" t="s">
        <v>115</v>
      </c>
      <c r="G1" s="152"/>
      <c r="J1" s="151" t="s">
        <v>115</v>
      </c>
      <c r="K1" s="152"/>
      <c r="N1" s="151" t="s">
        <v>115</v>
      </c>
      <c r="O1" s="152"/>
    </row>
    <row r="2" spans="1:15" ht="18.5">
      <c r="A2" s="388" t="s">
        <v>40</v>
      </c>
      <c r="B2" s="388"/>
      <c r="C2" s="388"/>
      <c r="D2" s="145"/>
      <c r="E2" s="388" t="s">
        <v>36</v>
      </c>
      <c r="F2" s="388"/>
      <c r="G2" s="388"/>
      <c r="I2" s="388" t="s">
        <v>37</v>
      </c>
      <c r="J2" s="388"/>
      <c r="K2" s="388"/>
      <c r="L2" s="149"/>
      <c r="M2" s="388" t="s">
        <v>38</v>
      </c>
      <c r="N2" s="388"/>
      <c r="O2" s="388"/>
    </row>
    <row r="3" spans="1:15">
      <c r="A3" s="387" t="s">
        <v>2</v>
      </c>
      <c r="B3" s="387"/>
      <c r="C3" s="1" t="s">
        <v>0</v>
      </c>
      <c r="D3" s="1"/>
      <c r="E3" s="387" t="s">
        <v>2</v>
      </c>
      <c r="F3" s="387"/>
      <c r="G3" s="1" t="s">
        <v>0</v>
      </c>
      <c r="I3" s="387" t="s">
        <v>2</v>
      </c>
      <c r="J3" s="387"/>
      <c r="K3" s="1" t="s">
        <v>0</v>
      </c>
      <c r="L3" s="1"/>
      <c r="M3" s="387" t="s">
        <v>2</v>
      </c>
      <c r="N3" s="387"/>
      <c r="O3" s="1" t="s">
        <v>0</v>
      </c>
    </row>
    <row r="4" spans="1:15">
      <c r="A4" s="385" t="s">
        <v>5</v>
      </c>
      <c r="B4" s="386"/>
      <c r="C4" s="65"/>
      <c r="D4" s="143"/>
      <c r="E4" s="389" t="s">
        <v>5</v>
      </c>
      <c r="F4" s="386"/>
      <c r="G4" s="65"/>
      <c r="I4" s="385" t="s">
        <v>5</v>
      </c>
      <c r="J4" s="386"/>
      <c r="K4" s="65"/>
      <c r="L4" s="143"/>
      <c r="M4" s="385" t="s">
        <v>5</v>
      </c>
      <c r="N4" s="386"/>
      <c r="O4" s="65"/>
    </row>
    <row r="5" spans="1:15">
      <c r="A5" s="4">
        <v>1</v>
      </c>
      <c r="B5" s="5" t="s">
        <v>1</v>
      </c>
      <c r="C5" s="65">
        <f>SUMIF('Budget Detail &amp; Amendments'!E23:E33, B5, 'Budget Detail &amp; Amendments'!O23:O33)</f>
        <v>13017</v>
      </c>
      <c r="D5" s="143"/>
      <c r="E5" s="146">
        <v>1</v>
      </c>
      <c r="F5" s="5" t="s">
        <v>1</v>
      </c>
      <c r="G5" s="65">
        <f>SUMIF('Budget Detail &amp; Amendments'!E23:E33, 'Budget Roll-Up'!F5, 'Budget Detail &amp; Amendments'!P23:P33)</f>
        <v>0</v>
      </c>
      <c r="I5" s="4">
        <v>1</v>
      </c>
      <c r="J5" s="5" t="s">
        <v>1</v>
      </c>
      <c r="K5" s="65">
        <f>SUMIF('Budget Detail &amp; Amendments'!E23:E33, 'Budget Roll-Up'!J5, 'Budget Detail &amp; Amendments'!R23:R33)</f>
        <v>0</v>
      </c>
      <c r="L5" s="143"/>
      <c r="M5" s="4">
        <v>1</v>
      </c>
      <c r="N5" s="5" t="s">
        <v>1</v>
      </c>
      <c r="O5" s="65">
        <f>SUMIF('Budget Detail &amp; Amendments'!E23:E33, 'Budget Roll-Up'!N5, 'Budget Detail &amp; Amendments'!T23:T33)</f>
        <v>0</v>
      </c>
    </row>
    <row r="6" spans="1:15">
      <c r="A6" s="4">
        <v>2</v>
      </c>
      <c r="B6" s="5" t="s">
        <v>3</v>
      </c>
      <c r="C6" s="65">
        <f>SUMIF('Budget Detail &amp; Amendments'!E23:E33, B6, 'Budget Detail &amp; Amendments'!O23:O33)</f>
        <v>640</v>
      </c>
      <c r="D6" s="143"/>
      <c r="E6" s="146">
        <v>2</v>
      </c>
      <c r="F6" s="5" t="s">
        <v>3</v>
      </c>
      <c r="G6" s="65">
        <f>SUMIF('Budget Detail &amp; Amendments'!E23:E33, 'Budget Roll-Up'!F6, 'Budget Detail &amp; Amendments'!P23:P33)</f>
        <v>0</v>
      </c>
      <c r="I6" s="4">
        <v>2</v>
      </c>
      <c r="J6" s="5" t="s">
        <v>3</v>
      </c>
      <c r="K6" s="65">
        <f>SUMIF('Budget Detail &amp; Amendments'!E23:E33, 'Budget Roll-Up'!J6, 'Budget Detail &amp; Amendments'!R23:R33)</f>
        <v>0</v>
      </c>
      <c r="L6" s="143"/>
      <c r="M6" s="4">
        <v>2</v>
      </c>
      <c r="N6" s="5" t="s">
        <v>3</v>
      </c>
      <c r="O6" s="65">
        <f>SUMIF('Budget Detail &amp; Amendments'!E23:E33, 'Budget Roll-Up'!N6, 'Budget Detail &amp; Amendments'!T23:T33)</f>
        <v>0</v>
      </c>
    </row>
    <row r="7" spans="1:15">
      <c r="A7" s="4">
        <v>3</v>
      </c>
      <c r="B7" s="5" t="s">
        <v>4</v>
      </c>
      <c r="C7" s="65">
        <f>SUM('Budget Detail &amp; Amendments'!O48,'Budget Detail &amp; Amendments'!O58)</f>
        <v>7378.04</v>
      </c>
      <c r="D7" s="143"/>
      <c r="E7" s="146">
        <v>3</v>
      </c>
      <c r="F7" s="5" t="s">
        <v>4</v>
      </c>
      <c r="G7" s="65">
        <f>SUM('Budget Detail &amp; Amendments'!P48,'Budget Detail &amp; Amendments'!P58)</f>
        <v>0</v>
      </c>
      <c r="I7" s="4">
        <v>3</v>
      </c>
      <c r="J7" s="5" t="s">
        <v>4</v>
      </c>
      <c r="K7" s="65">
        <f>SUM('Budget Detail &amp; Amendments'!R48,'Budget Detail &amp; Amendments'!R58)</f>
        <v>0</v>
      </c>
      <c r="L7" s="143"/>
      <c r="M7" s="4">
        <v>3</v>
      </c>
      <c r="N7" s="5" t="s">
        <v>4</v>
      </c>
      <c r="O7" s="65">
        <f>SUM('Budget Detail &amp; Amendments'!T48,'Budget Detail &amp; Amendments'!T58)</f>
        <v>0</v>
      </c>
    </row>
    <row r="8" spans="1:15">
      <c r="A8" s="6">
        <v>4</v>
      </c>
      <c r="B8" s="7" t="s">
        <v>6</v>
      </c>
      <c r="C8" s="66">
        <f>SUM(C5:C7)</f>
        <v>21035.040000000001</v>
      </c>
      <c r="D8" s="144"/>
      <c r="E8" s="147">
        <v>4</v>
      </c>
      <c r="F8" s="7" t="s">
        <v>6</v>
      </c>
      <c r="G8" s="66">
        <f>SUM(G5:G7)</f>
        <v>0</v>
      </c>
      <c r="I8" s="6">
        <v>4</v>
      </c>
      <c r="J8" s="7" t="s">
        <v>6</v>
      </c>
      <c r="K8" s="66">
        <f>SUM(K5:K7)</f>
        <v>0</v>
      </c>
      <c r="L8" s="144"/>
      <c r="M8" s="6">
        <v>4</v>
      </c>
      <c r="N8" s="7" t="s">
        <v>6</v>
      </c>
      <c r="O8" s="66">
        <f>SUM(O5:O7)</f>
        <v>0</v>
      </c>
    </row>
    <row r="9" spans="1:15">
      <c r="G9" s="67"/>
      <c r="K9" s="67"/>
      <c r="L9" s="67"/>
      <c r="O9" s="67"/>
    </row>
    <row r="10" spans="1:15">
      <c r="A10" s="387" t="s">
        <v>7</v>
      </c>
      <c r="B10" s="387"/>
      <c r="E10" s="387" t="s">
        <v>7</v>
      </c>
      <c r="F10" s="387"/>
      <c r="G10" s="67"/>
      <c r="I10" s="387" t="s">
        <v>7</v>
      </c>
      <c r="J10" s="387"/>
      <c r="K10" s="67"/>
      <c r="L10" s="67"/>
      <c r="M10" s="387" t="s">
        <v>7</v>
      </c>
      <c r="N10" s="387"/>
      <c r="O10" s="67"/>
    </row>
    <row r="11" spans="1:15">
      <c r="A11" s="4">
        <v>5</v>
      </c>
      <c r="B11" s="5" t="s">
        <v>8</v>
      </c>
      <c r="C11" s="65">
        <f>SUMIF('Budget Detail &amp; Amendments'!E65:E69, B11, 'Budget Detail &amp; Amendments'!O65:O69)</f>
        <v>0</v>
      </c>
      <c r="D11" s="143"/>
      <c r="E11" s="146">
        <v>5</v>
      </c>
      <c r="F11" s="5" t="s">
        <v>8</v>
      </c>
      <c r="G11" s="65">
        <f>SUMIF('Budget Detail &amp; Amendments'!E65:E69, 'Budget Roll-Up'!F11, 'Budget Detail &amp; Amendments'!P65:P69)</f>
        <v>0</v>
      </c>
      <c r="I11" s="4">
        <v>5</v>
      </c>
      <c r="J11" s="5" t="s">
        <v>8</v>
      </c>
      <c r="K11" s="65">
        <f>SUMIF('Budget Detail &amp; Amendments'!E65:E69, 'Budget Roll-Up'!J11, 'Budget Detail &amp; Amendments'!R65:R69)</f>
        <v>0</v>
      </c>
      <c r="L11" s="143"/>
      <c r="M11" s="4">
        <v>5</v>
      </c>
      <c r="N11" s="5" t="s">
        <v>8</v>
      </c>
      <c r="O11" s="65">
        <f>SUMIF('Budget Detail &amp; Amendments'!E65:E69, 'Budget Roll-Up'!N11, 'Budget Detail &amp; Amendments'!T65:T69)</f>
        <v>0</v>
      </c>
    </row>
    <row r="12" spans="1:15">
      <c r="A12" s="4">
        <v>6</v>
      </c>
      <c r="B12" s="5" t="s">
        <v>9</v>
      </c>
      <c r="C12" s="65"/>
      <c r="D12" s="143"/>
      <c r="E12" s="146">
        <v>6</v>
      </c>
      <c r="F12" s="5" t="s">
        <v>9</v>
      </c>
      <c r="G12" s="65"/>
      <c r="I12" s="4">
        <v>6</v>
      </c>
      <c r="J12" s="5" t="s">
        <v>9</v>
      </c>
      <c r="K12" s="65"/>
      <c r="L12" s="143"/>
      <c r="M12" s="4">
        <v>6</v>
      </c>
      <c r="N12" s="5" t="s">
        <v>9</v>
      </c>
      <c r="O12" s="65"/>
    </row>
    <row r="13" spans="1:15">
      <c r="A13" s="4">
        <v>7</v>
      </c>
      <c r="B13" s="5" t="s">
        <v>10</v>
      </c>
      <c r="C13" s="65">
        <f>SUMIF('Budget Detail &amp; Amendments'!E65:E69, 'Budget Roll-Up'!B13, 'Budget Detail &amp; Amendments'!O65:O69)</f>
        <v>0</v>
      </c>
      <c r="D13" s="143"/>
      <c r="E13" s="146">
        <v>7</v>
      </c>
      <c r="F13" s="5" t="s">
        <v>10</v>
      </c>
      <c r="G13" s="65">
        <f>SUMIF('Budget Detail &amp; Amendments'!E65:E69, 'Budget Roll-Up'!F13, 'Budget Detail &amp; Amendments'!P65:P69)</f>
        <v>0</v>
      </c>
      <c r="I13" s="4">
        <v>7</v>
      </c>
      <c r="J13" s="5" t="s">
        <v>10</v>
      </c>
      <c r="K13" s="65">
        <f>SUMIF('Budget Detail &amp; Amendments'!E65:E69, 'Budget Roll-Up'!J13, 'Budget Detail &amp; Amendments'!R65:R69)</f>
        <v>0</v>
      </c>
      <c r="L13" s="143"/>
      <c r="M13" s="4">
        <v>7</v>
      </c>
      <c r="N13" s="5" t="s">
        <v>10</v>
      </c>
      <c r="O13" s="65">
        <f>SUMIF('Budget Detail &amp; Amendments'!E65:E69, 'Budget Roll-Up'!N13, 'Budget Detail &amp; Amendments'!T65:T69)</f>
        <v>0</v>
      </c>
    </row>
    <row r="14" spans="1:15">
      <c r="A14" s="4">
        <v>8</v>
      </c>
      <c r="B14" s="5" t="s">
        <v>13</v>
      </c>
      <c r="C14" s="65">
        <f>SUMIF('Budget Detail &amp; Amendments'!E74:E86, 'Budget Roll-Up'!B14, 'Budget Detail &amp; Amendments'!O74:O86)</f>
        <v>750</v>
      </c>
      <c r="D14" s="143"/>
      <c r="E14" s="146">
        <v>8</v>
      </c>
      <c r="F14" s="5" t="s">
        <v>13</v>
      </c>
      <c r="G14" s="65">
        <f>SUMIF('Budget Detail &amp; Amendments'!E74:E86, 'Budget Roll-Up'!F14, 'Budget Detail &amp; Amendments'!P74:P86)</f>
        <v>0</v>
      </c>
      <c r="I14" s="4">
        <v>8</v>
      </c>
      <c r="J14" s="5" t="s">
        <v>13</v>
      </c>
      <c r="K14" s="65">
        <f>SUMIF('Budget Detail &amp; Amendments'!E74:E86, 'Budget Roll-Up'!J14, 'Budget Detail &amp; Amendments'!R74:R86)</f>
        <v>0</v>
      </c>
      <c r="L14" s="143"/>
      <c r="M14" s="4">
        <v>8</v>
      </c>
      <c r="N14" s="5" t="s">
        <v>13</v>
      </c>
      <c r="O14" s="65">
        <f>SUMIF('Budget Detail &amp; Amendments'!E74:E86, 'Budget Roll-Up'!N14, 'Budget Detail &amp; Amendments'!T74:T86)</f>
        <v>0</v>
      </c>
    </row>
    <row r="15" spans="1:15">
      <c r="A15" s="4">
        <v>9</v>
      </c>
      <c r="B15" s="5" t="s">
        <v>11</v>
      </c>
      <c r="C15" s="65">
        <f>SUMIF('Budget Detail &amp; Amendments'!E74:E86, 'Budget Roll-Up'!B15, 'Budget Detail &amp; Amendments'!O74:O86)</f>
        <v>3790</v>
      </c>
      <c r="D15" s="143"/>
      <c r="E15" s="146">
        <v>9</v>
      </c>
      <c r="F15" s="5" t="s">
        <v>11</v>
      </c>
      <c r="G15" s="65">
        <f>SUMIF('Budget Detail &amp; Amendments'!E74:E86, 'Budget Roll-Up'!F15, 'Budget Detail &amp; Amendments'!P74:P86)</f>
        <v>0</v>
      </c>
      <c r="I15" s="4">
        <v>9</v>
      </c>
      <c r="J15" s="5" t="s">
        <v>11</v>
      </c>
      <c r="K15" s="65">
        <f>SUMIF('Budget Detail &amp; Amendments'!E74:E86, 'Budget Roll-Up'!J15, 'Budget Detail &amp; Amendments'!R74:R86)</f>
        <v>0</v>
      </c>
      <c r="L15" s="143"/>
      <c r="M15" s="4">
        <v>9</v>
      </c>
      <c r="N15" s="5" t="s">
        <v>11</v>
      </c>
      <c r="O15" s="65">
        <f>SUMIF('Budget Detail &amp; Amendments'!E74:E86, 'Budget Roll-Up'!N15, 'Budget Detail &amp; Amendments'!T74:T86)</f>
        <v>0</v>
      </c>
    </row>
    <row r="16" spans="1:15">
      <c r="A16" s="4">
        <v>10</v>
      </c>
      <c r="B16" s="5" t="s">
        <v>12</v>
      </c>
      <c r="C16" s="65">
        <f>SUMIF('Budget Detail &amp; Amendments'!E91:E101, 'Budget Roll-Up'!B16, 'Budget Detail &amp; Amendments'!O91:O101)</f>
        <v>100</v>
      </c>
      <c r="D16" s="143"/>
      <c r="E16" s="146">
        <v>10</v>
      </c>
      <c r="F16" s="5" t="s">
        <v>12</v>
      </c>
      <c r="G16" s="65">
        <f>SUMIF('Budget Detail &amp; Amendments'!E91:E101, 'Budget Roll-Up'!F16, 'Budget Detail &amp; Amendments'!P91:P101)</f>
        <v>0</v>
      </c>
      <c r="I16" s="4">
        <v>10</v>
      </c>
      <c r="J16" s="5" t="s">
        <v>12</v>
      </c>
      <c r="K16" s="65">
        <f>SUMIF('Budget Detail &amp; Amendments'!E91:E101, 'Budget Roll-Up'!J16, 'Budget Detail &amp; Amendments'!R91:R101)</f>
        <v>0</v>
      </c>
      <c r="L16" s="143"/>
      <c r="M16" s="4">
        <v>10</v>
      </c>
      <c r="N16" s="5" t="s">
        <v>12</v>
      </c>
      <c r="O16" s="65">
        <f>SUMIF('Budget Detail &amp; Amendments'!E91:E101, 'Budget Roll-Up'!N16, 'Budget Detail &amp; Amendments'!T91:T101)</f>
        <v>0</v>
      </c>
    </row>
    <row r="17" spans="1:15">
      <c r="A17" s="4">
        <v>11</v>
      </c>
      <c r="B17" s="5" t="s">
        <v>14</v>
      </c>
      <c r="C17" s="65">
        <f>SUMIF('Budget Detail &amp; Amendments'!E91:E101, 'Budget Roll-Up'!B17, 'Budget Detail &amp; Amendments'!O91:O101)</f>
        <v>400</v>
      </c>
      <c r="D17" s="143"/>
      <c r="E17" s="146">
        <v>11</v>
      </c>
      <c r="F17" s="5" t="s">
        <v>14</v>
      </c>
      <c r="G17" s="65">
        <f>SUMIF('Budget Detail &amp; Amendments'!E91:E101, 'Budget Roll-Up'!F17, 'Budget Detail &amp; Amendments'!P91:P101)</f>
        <v>0</v>
      </c>
      <c r="I17" s="4">
        <v>11</v>
      </c>
      <c r="J17" s="5" t="s">
        <v>14</v>
      </c>
      <c r="K17" s="65">
        <f>SUMIF('Budget Detail &amp; Amendments'!E91:E101, 'Budget Roll-Up'!J17, 'Budget Detail &amp; Amendments'!R91:R101)</f>
        <v>0</v>
      </c>
      <c r="L17" s="143"/>
      <c r="M17" s="4">
        <v>11</v>
      </c>
      <c r="N17" s="5" t="s">
        <v>14</v>
      </c>
      <c r="O17" s="65">
        <f>SUMIF('Budget Detail &amp; Amendments'!E91:E101, 'Budget Roll-Up'!N17, 'Budget Detail &amp; Amendments'!T91:T101)</f>
        <v>0</v>
      </c>
    </row>
    <row r="18" spans="1:15">
      <c r="A18" s="4">
        <v>12</v>
      </c>
      <c r="B18" s="8" t="s">
        <v>15</v>
      </c>
      <c r="C18" s="65">
        <f>'Budget Detail &amp; Amendments'!O120</f>
        <v>7414</v>
      </c>
      <c r="D18" s="143"/>
      <c r="E18" s="146">
        <v>12</v>
      </c>
      <c r="F18" s="8" t="s">
        <v>15</v>
      </c>
      <c r="G18" s="65">
        <f>SUM('Budget Detail &amp; Amendments'!P120)</f>
        <v>0</v>
      </c>
      <c r="I18" s="4">
        <v>12</v>
      </c>
      <c r="J18" s="8" t="s">
        <v>15</v>
      </c>
      <c r="K18" s="65">
        <f>SUM('Budget Detail &amp; Amendments'!R120)</f>
        <v>0</v>
      </c>
      <c r="L18" s="143"/>
      <c r="M18" s="4">
        <v>12</v>
      </c>
      <c r="N18" s="8" t="s">
        <v>15</v>
      </c>
      <c r="O18" s="65">
        <f>SUM('Budget Detail &amp; Amendments'!T120)</f>
        <v>0</v>
      </c>
    </row>
    <row r="19" spans="1:15">
      <c r="A19" s="4">
        <v>13</v>
      </c>
      <c r="B19" s="8" t="s">
        <v>16</v>
      </c>
      <c r="C19" s="65"/>
      <c r="D19" s="143"/>
      <c r="E19" s="146">
        <v>13</v>
      </c>
      <c r="F19" s="8" t="s">
        <v>16</v>
      </c>
      <c r="G19" s="65"/>
      <c r="I19" s="4">
        <v>13</v>
      </c>
      <c r="J19" s="8" t="s">
        <v>16</v>
      </c>
      <c r="K19" s="65"/>
      <c r="L19" s="143"/>
      <c r="M19" s="4">
        <v>13</v>
      </c>
      <c r="N19" s="8" t="s">
        <v>16</v>
      </c>
      <c r="O19" s="65"/>
    </row>
    <row r="20" spans="1:15">
      <c r="A20" s="4">
        <v>14</v>
      </c>
      <c r="B20" s="8" t="s">
        <v>17</v>
      </c>
      <c r="C20" s="65"/>
      <c r="D20" s="143"/>
      <c r="E20" s="146">
        <v>14</v>
      </c>
      <c r="F20" s="8" t="s">
        <v>17</v>
      </c>
      <c r="G20" s="65"/>
      <c r="I20" s="4">
        <v>14</v>
      </c>
      <c r="J20" s="8" t="s">
        <v>17</v>
      </c>
      <c r="K20" s="65"/>
      <c r="L20" s="143"/>
      <c r="M20" s="4">
        <v>14</v>
      </c>
      <c r="N20" s="8" t="s">
        <v>17</v>
      </c>
      <c r="O20" s="65"/>
    </row>
    <row r="21" spans="1:15">
      <c r="A21" s="4">
        <v>15</v>
      </c>
      <c r="B21" s="8" t="s">
        <v>18</v>
      </c>
      <c r="C21" s="65"/>
      <c r="D21" s="143"/>
      <c r="E21" s="146">
        <v>15</v>
      </c>
      <c r="F21" s="8" t="s">
        <v>18</v>
      </c>
      <c r="G21" s="65"/>
      <c r="I21" s="4">
        <v>15</v>
      </c>
      <c r="J21" s="8" t="s">
        <v>18</v>
      </c>
      <c r="K21" s="65"/>
      <c r="L21" s="143"/>
      <c r="M21" s="4">
        <v>15</v>
      </c>
      <c r="N21" s="8" t="s">
        <v>18</v>
      </c>
      <c r="O21" s="65"/>
    </row>
    <row r="22" spans="1:15">
      <c r="A22" s="4">
        <v>16</v>
      </c>
      <c r="B22" s="8" t="s">
        <v>19</v>
      </c>
      <c r="C22" s="65">
        <f>SUMIF('Budget Detail &amp; Amendments'!E124:E132, 'Budget Roll-Up'!B22, 'Budget Detail &amp; Amendments'!O124:O132)</f>
        <v>575</v>
      </c>
      <c r="D22" s="143"/>
      <c r="E22" s="146">
        <v>16</v>
      </c>
      <c r="F22" s="8" t="s">
        <v>19</v>
      </c>
      <c r="G22" s="65">
        <f>SUMIF('Budget Detail &amp; Amendments'!E124:E132, 'Budget Roll-Up'!F22, 'Budget Detail &amp; Amendments'!P124:P132)</f>
        <v>0</v>
      </c>
      <c r="I22" s="4">
        <v>16</v>
      </c>
      <c r="J22" s="8" t="s">
        <v>19</v>
      </c>
      <c r="K22" s="65">
        <f>SUMIF('Budget Detail &amp; Amendments'!E124:E132, 'Budget Roll-Up'!J22, 'Budget Detail &amp; Amendments'!R124:R132)</f>
        <v>0</v>
      </c>
      <c r="L22" s="143"/>
      <c r="M22" s="4">
        <v>16</v>
      </c>
      <c r="N22" s="8" t="s">
        <v>19</v>
      </c>
      <c r="O22" s="65">
        <f>SUMIF('Budget Detail &amp; Amendments'!E124:E132, 'Budget Roll-Up'!N22, 'Budget Detail &amp; Amendments'!T124:T132)</f>
        <v>0</v>
      </c>
    </row>
    <row r="23" spans="1:15">
      <c r="A23" s="4">
        <v>17</v>
      </c>
      <c r="B23" s="8" t="s">
        <v>20</v>
      </c>
      <c r="C23" s="65">
        <f>SUMIF('Budget Detail &amp; Amendments'!E124:E132, 'Budget Roll-Up'!B23, 'Budget Detail &amp; Amendments'!O124:O132)</f>
        <v>1330</v>
      </c>
      <c r="D23" s="143"/>
      <c r="E23" s="146">
        <v>17</v>
      </c>
      <c r="F23" s="8" t="s">
        <v>20</v>
      </c>
      <c r="G23" s="65">
        <f>SUMIF('Budget Detail &amp; Amendments'!E124:E132, 'Budget Roll-Up'!F23, 'Budget Detail &amp; Amendments'!P124:P132)</f>
        <v>0</v>
      </c>
      <c r="I23" s="4">
        <v>17</v>
      </c>
      <c r="J23" s="8" t="s">
        <v>20</v>
      </c>
      <c r="K23" s="65">
        <f>SUMIF('Budget Detail &amp; Amendments'!E124:E132, 'Budget Roll-Up'!J23, 'Budget Detail &amp; Amendments'!R124:R132)</f>
        <v>0</v>
      </c>
      <c r="L23" s="143"/>
      <c r="M23" s="4">
        <v>17</v>
      </c>
      <c r="N23" s="8" t="s">
        <v>20</v>
      </c>
      <c r="O23" s="65">
        <f>SUMIF('Budget Detail &amp; Amendments'!E124:E132, 'Budget Roll-Up'!N23, 'Budget Detail &amp; Amendments'!T124:T132)</f>
        <v>0</v>
      </c>
    </row>
    <row r="24" spans="1:15">
      <c r="A24" s="4">
        <v>18</v>
      </c>
      <c r="B24" s="8" t="s">
        <v>21</v>
      </c>
      <c r="C24" s="65">
        <f>SUMIF('Budget Detail &amp; Amendments'!E124:E132, 'Budget Roll-Up'!B24, 'Budget Detail &amp; Amendments'!O124:O132)</f>
        <v>0</v>
      </c>
      <c r="D24" s="143"/>
      <c r="E24" s="146">
        <v>18</v>
      </c>
      <c r="F24" s="8" t="s">
        <v>21</v>
      </c>
      <c r="G24" s="65">
        <f>SUMIF('Budget Detail &amp; Amendments'!E124:E132, 'Budget Roll-Up'!F24, 'Budget Detail &amp; Amendments'!P124:P132)</f>
        <v>0</v>
      </c>
      <c r="I24" s="4">
        <v>18</v>
      </c>
      <c r="J24" s="8" t="s">
        <v>21</v>
      </c>
      <c r="K24" s="65">
        <f>SUMIF('Budget Detail &amp; Amendments'!E124:E132, 'Budget Roll-Up'!J24, 'Budget Detail &amp; Amendments'!R124:R132)</f>
        <v>0</v>
      </c>
      <c r="L24" s="143"/>
      <c r="M24" s="4">
        <v>18</v>
      </c>
      <c r="N24" s="8" t="s">
        <v>21</v>
      </c>
      <c r="O24" s="65">
        <f>SUMIF('Budget Detail &amp; Amendments'!E124:E132, 'Budget Roll-Up'!N24, 'Budget Detail &amp; Amendments'!T124:T132)</f>
        <v>0</v>
      </c>
    </row>
    <row r="25" spans="1:15">
      <c r="A25" s="6">
        <v>19</v>
      </c>
      <c r="B25" s="7" t="s">
        <v>22</v>
      </c>
      <c r="C25" s="65">
        <f>SUM(C11:C24)</f>
        <v>14359</v>
      </c>
      <c r="D25" s="143"/>
      <c r="E25" s="147">
        <v>19</v>
      </c>
      <c r="F25" s="7" t="s">
        <v>22</v>
      </c>
      <c r="G25" s="65">
        <f>SUM(G11:G24)</f>
        <v>0</v>
      </c>
      <c r="I25" s="6">
        <v>19</v>
      </c>
      <c r="J25" s="7" t="s">
        <v>22</v>
      </c>
      <c r="K25" s="65">
        <f>SUM(K11:K24)</f>
        <v>0</v>
      </c>
      <c r="L25" s="143"/>
      <c r="M25" s="6">
        <v>19</v>
      </c>
      <c r="N25" s="7" t="s">
        <v>22</v>
      </c>
      <c r="O25" s="65">
        <f>SUM(O11:O24)</f>
        <v>0</v>
      </c>
    </row>
    <row r="26" spans="1:15">
      <c r="C26" s="67"/>
      <c r="D26" s="67"/>
      <c r="G26" s="67"/>
      <c r="K26" s="67"/>
      <c r="L26" s="67"/>
      <c r="O26" s="67"/>
    </row>
    <row r="27" spans="1:15">
      <c r="A27" s="9">
        <v>20</v>
      </c>
      <c r="B27" s="7" t="s">
        <v>23</v>
      </c>
      <c r="C27" s="65">
        <f>'Budget Detail &amp; Amendments'!O156</f>
        <v>1805</v>
      </c>
      <c r="D27" s="143"/>
      <c r="E27" s="148">
        <v>20</v>
      </c>
      <c r="F27" s="7" t="s">
        <v>23</v>
      </c>
      <c r="G27" s="65">
        <f>'Budget Detail &amp; Amendments'!P156</f>
        <v>0</v>
      </c>
      <c r="I27" s="9">
        <v>20</v>
      </c>
      <c r="J27" s="7" t="s">
        <v>23</v>
      </c>
      <c r="K27" s="65">
        <f>SUM('Budget Detail &amp; Amendments'!R156)</f>
        <v>0</v>
      </c>
      <c r="L27" s="143"/>
      <c r="M27" s="9">
        <v>20</v>
      </c>
      <c r="N27" s="7" t="s">
        <v>23</v>
      </c>
      <c r="O27" s="65">
        <f>SUM('Budget Detail &amp; Amendments'!T156)</f>
        <v>0</v>
      </c>
    </row>
    <row r="28" spans="1:15">
      <c r="A28" s="1"/>
      <c r="B28" s="1"/>
      <c r="C28" s="67"/>
      <c r="D28" s="67"/>
      <c r="E28" s="1"/>
      <c r="F28" s="1"/>
      <c r="G28" s="67"/>
      <c r="I28" s="1"/>
      <c r="J28" s="1"/>
      <c r="K28" s="67"/>
      <c r="L28" s="67"/>
      <c r="M28" s="1"/>
      <c r="N28" s="1"/>
      <c r="O28" s="67"/>
    </row>
    <row r="29" spans="1:15">
      <c r="A29" s="6">
        <v>21</v>
      </c>
      <c r="B29" s="7" t="s">
        <v>24</v>
      </c>
      <c r="C29" s="65">
        <f>'Budget Detail &amp; Amendments'!O152</f>
        <v>0</v>
      </c>
      <c r="D29" s="143"/>
      <c r="E29" s="147">
        <v>21</v>
      </c>
      <c r="F29" s="7" t="s">
        <v>24</v>
      </c>
      <c r="G29" s="65">
        <f>SUM('Budget Detail &amp; Amendments'!P152)</f>
        <v>0</v>
      </c>
      <c r="I29" s="6">
        <v>21</v>
      </c>
      <c r="J29" s="7" t="s">
        <v>24</v>
      </c>
      <c r="K29" s="65">
        <f>SUM('Budget Detail &amp; Amendments'!R152)</f>
        <v>0</v>
      </c>
      <c r="L29" s="143"/>
      <c r="M29" s="6">
        <v>21</v>
      </c>
      <c r="N29" s="7" t="s">
        <v>24</v>
      </c>
      <c r="O29" s="65">
        <f>SUM('Budget Detail &amp; Amendments'!T152)</f>
        <v>0</v>
      </c>
    </row>
    <row r="30" spans="1:15">
      <c r="A30" s="2"/>
      <c r="B30" s="1"/>
      <c r="C30" s="67"/>
      <c r="D30" s="67"/>
      <c r="E30" s="2"/>
      <c r="F30" s="1"/>
      <c r="G30" s="67"/>
      <c r="I30" s="2"/>
      <c r="J30" s="1"/>
      <c r="K30" s="67"/>
      <c r="L30" s="67"/>
      <c r="M30" s="2"/>
      <c r="N30" s="1"/>
      <c r="O30" s="67"/>
    </row>
    <row r="31" spans="1:15">
      <c r="A31" s="6">
        <v>22</v>
      </c>
      <c r="B31" s="7" t="s">
        <v>25</v>
      </c>
      <c r="C31" s="65">
        <f>SUM(C8,C25,C27,C29)</f>
        <v>37199.040000000001</v>
      </c>
      <c r="D31" s="143"/>
      <c r="E31" s="147">
        <v>22</v>
      </c>
      <c r="F31" s="7" t="s">
        <v>25</v>
      </c>
      <c r="G31" s="65">
        <f>SUM(G8,G25,G27,G29)</f>
        <v>0</v>
      </c>
      <c r="I31" s="6">
        <v>22</v>
      </c>
      <c r="J31" s="7" t="s">
        <v>25</v>
      </c>
      <c r="K31" s="65">
        <f>SUM(K8,K25,K27,K29)</f>
        <v>0</v>
      </c>
      <c r="L31" s="143"/>
      <c r="M31" s="6">
        <v>22</v>
      </c>
      <c r="N31" s="7" t="s">
        <v>25</v>
      </c>
      <c r="O31" s="65">
        <f>SUM(O8,O25,O27,O29)</f>
        <v>0</v>
      </c>
    </row>
    <row r="34" spans="1:7" ht="15" thickBot="1"/>
    <row r="35" spans="1:7" ht="15" customHeight="1" thickBot="1">
      <c r="A35" s="390" t="s">
        <v>69</v>
      </c>
      <c r="B35" s="391"/>
      <c r="C35" s="391"/>
      <c r="D35" s="391"/>
      <c r="E35" s="391"/>
      <c r="F35" s="391"/>
      <c r="G35" s="392"/>
    </row>
    <row r="36" spans="1:7">
      <c r="A36" s="26"/>
      <c r="B36" s="14"/>
      <c r="C36" s="26"/>
      <c r="D36" s="26"/>
      <c r="E36" s="26"/>
      <c r="F36" s="26"/>
    </row>
    <row r="53" ht="15" customHeight="1"/>
  </sheetData>
  <sheetProtection algorithmName="SHA-512" hashValue="slFv8DratQYxw3/Us3q+b0I7rERHxWBVBynZ+1TEIJPwR42k+j2aH5Ui9WV2Nr5XQGdcvjrc61KPdiubvf47gQ==" saltValue="B2kSOiZt5pgqOMi2FgVjRw==" spinCount="100000" sheet="1" objects="1" scenarios="1"/>
  <mergeCells count="17">
    <mergeCell ref="A10:B10"/>
    <mergeCell ref="A2:C2"/>
    <mergeCell ref="A3:B3"/>
    <mergeCell ref="A4:B4"/>
    <mergeCell ref="A35:G35"/>
    <mergeCell ref="M4:N4"/>
    <mergeCell ref="M10:N10"/>
    <mergeCell ref="E2:G2"/>
    <mergeCell ref="I2:K2"/>
    <mergeCell ref="M2:O2"/>
    <mergeCell ref="I3:J3"/>
    <mergeCell ref="I4:J4"/>
    <mergeCell ref="E3:F3"/>
    <mergeCell ref="E4:F4"/>
    <mergeCell ref="E10:F10"/>
    <mergeCell ref="I10:J10"/>
    <mergeCell ref="M3:N3"/>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76"/>
  <sheetViews>
    <sheetView showGridLines="0" topLeftCell="A16" zoomScale="85" zoomScaleNormal="85" zoomScalePageLayoutView="85" workbookViewId="0">
      <selection activeCell="V4" sqref="V4"/>
    </sheetView>
  </sheetViews>
  <sheetFormatPr defaultColWidth="9.1796875" defaultRowHeight="12.5"/>
  <cols>
    <col min="1" max="1" width="3.1796875" style="158" customWidth="1"/>
    <col min="2" max="8" width="3.81640625" style="158" customWidth="1"/>
    <col min="9" max="9" width="1.81640625" style="158" customWidth="1"/>
    <col min="10" max="10" width="8.453125" style="159" customWidth="1"/>
    <col min="11" max="11" width="32" style="158" customWidth="1"/>
    <col min="12" max="12" width="4.81640625" style="158" customWidth="1"/>
    <col min="13" max="19" width="3.81640625" style="158" customWidth="1"/>
    <col min="20" max="20" width="1.81640625" style="158" customWidth="1"/>
    <col min="21" max="21" width="4.453125" style="158" customWidth="1"/>
    <col min="22" max="22" width="30.6328125" style="158" customWidth="1"/>
    <col min="23" max="23" width="2.81640625" style="158" customWidth="1"/>
    <col min="24" max="24" width="3.1796875" style="158" customWidth="1"/>
    <col min="25" max="25" width="7.81640625" style="158" customWidth="1"/>
    <col min="26" max="16384" width="9.1796875" style="158"/>
  </cols>
  <sheetData>
    <row r="1" spans="1:28" ht="18">
      <c r="A1" s="397" t="s">
        <v>117</v>
      </c>
      <c r="B1" s="397"/>
      <c r="C1" s="397"/>
      <c r="D1" s="397"/>
      <c r="E1" s="397"/>
      <c r="F1" s="397"/>
      <c r="G1" s="397"/>
      <c r="H1" s="397"/>
      <c r="I1" s="397"/>
      <c r="J1" s="397"/>
      <c r="K1" s="397"/>
      <c r="L1" s="156"/>
      <c r="M1" s="156"/>
      <c r="N1" s="156"/>
      <c r="O1" s="156"/>
      <c r="P1" s="156"/>
      <c r="Q1" s="156"/>
      <c r="R1" s="156"/>
      <c r="S1" s="156"/>
      <c r="T1" s="156"/>
      <c r="U1" s="156"/>
      <c r="V1" s="156"/>
      <c r="W1" s="157"/>
      <c r="Y1" s="159"/>
    </row>
    <row r="2" spans="1:28">
      <c r="A2" s="398" t="s">
        <v>118</v>
      </c>
      <c r="B2" s="398"/>
      <c r="C2" s="398"/>
      <c r="D2" s="398"/>
      <c r="E2" s="398"/>
      <c r="F2" s="398"/>
      <c r="G2" s="398"/>
      <c r="H2" s="398"/>
      <c r="I2" s="398"/>
      <c r="J2" s="398"/>
      <c r="K2" s="398"/>
      <c r="L2" s="160"/>
      <c r="M2" s="161"/>
      <c r="N2" s="161"/>
      <c r="O2" s="161"/>
      <c r="P2" s="161"/>
      <c r="Q2" s="161"/>
      <c r="R2" s="161"/>
      <c r="S2" s="161"/>
      <c r="T2" s="161"/>
      <c r="U2" s="160"/>
      <c r="V2" s="162" t="s">
        <v>119</v>
      </c>
      <c r="W2" s="157"/>
      <c r="Y2" s="163"/>
    </row>
    <row r="3" spans="1:28">
      <c r="A3" s="160"/>
      <c r="B3" s="160"/>
      <c r="C3" s="160"/>
      <c r="D3" s="164"/>
      <c r="E3" s="164"/>
      <c r="F3" s="160"/>
      <c r="G3" s="160"/>
      <c r="H3" s="160"/>
      <c r="I3" s="165"/>
      <c r="J3" s="166"/>
      <c r="K3" s="160"/>
      <c r="L3" s="160"/>
      <c r="M3" s="160"/>
      <c r="N3" s="160"/>
      <c r="O3" s="164"/>
      <c r="P3" s="164"/>
      <c r="Q3" s="160"/>
      <c r="R3" s="160"/>
      <c r="S3" s="160"/>
      <c r="T3" s="165"/>
      <c r="U3" s="167"/>
      <c r="V3" s="160"/>
      <c r="W3" s="157"/>
      <c r="Y3" s="159"/>
    </row>
    <row r="4" spans="1:28">
      <c r="A4" s="160"/>
      <c r="B4" s="160"/>
      <c r="C4" s="160"/>
      <c r="D4" s="399" t="s">
        <v>120</v>
      </c>
      <c r="E4" s="400"/>
      <c r="F4" s="401">
        <v>2017</v>
      </c>
      <c r="G4" s="402"/>
      <c r="H4" s="403"/>
      <c r="I4" s="160"/>
      <c r="J4" s="166"/>
      <c r="K4" s="399" t="s">
        <v>121</v>
      </c>
      <c r="L4" s="400"/>
      <c r="M4" s="401">
        <v>1</v>
      </c>
      <c r="N4" s="403"/>
      <c r="O4" s="404"/>
      <c r="P4" s="405"/>
      <c r="Q4" s="405"/>
      <c r="R4" s="405"/>
      <c r="S4" s="405"/>
      <c r="T4" s="160"/>
      <c r="U4" s="160"/>
      <c r="V4" s="160"/>
      <c r="W4" s="157"/>
      <c r="Y4" s="163"/>
    </row>
    <row r="5" spans="1:28">
      <c r="A5" s="160"/>
      <c r="B5" s="160"/>
      <c r="C5" s="160"/>
      <c r="D5" s="160"/>
      <c r="E5" s="160"/>
      <c r="F5" s="160"/>
      <c r="G5" s="160"/>
      <c r="H5" s="160"/>
      <c r="I5" s="160"/>
      <c r="J5" s="166"/>
      <c r="K5" s="160"/>
      <c r="L5" s="160"/>
      <c r="M5" s="160"/>
      <c r="N5" s="160"/>
      <c r="O5" s="160"/>
      <c r="P5" s="160"/>
      <c r="Q5" s="160"/>
      <c r="R5" s="160"/>
      <c r="S5" s="160"/>
      <c r="T5" s="160"/>
      <c r="U5" s="160"/>
      <c r="V5" s="160"/>
      <c r="W5" s="157"/>
      <c r="Y5" s="168"/>
    </row>
    <row r="6" spans="1:28">
      <c r="Y6" s="169"/>
    </row>
    <row r="7" spans="1:28" s="170" customFormat="1" ht="18" customHeight="1">
      <c r="B7" s="406" t="s">
        <v>122</v>
      </c>
      <c r="C7" s="406"/>
      <c r="D7" s="406"/>
      <c r="E7" s="406"/>
      <c r="F7" s="406"/>
      <c r="G7" s="406"/>
      <c r="H7" s="406"/>
      <c r="I7" s="406"/>
      <c r="J7" s="406"/>
      <c r="K7" s="406"/>
      <c r="L7" s="406"/>
      <c r="M7" s="406"/>
      <c r="N7" s="406"/>
      <c r="O7" s="406"/>
      <c r="P7" s="406"/>
      <c r="Q7" s="406"/>
      <c r="R7" s="406"/>
      <c r="S7" s="406"/>
      <c r="T7" s="406"/>
      <c r="U7" s="406"/>
      <c r="V7" s="406"/>
      <c r="Y7" s="396"/>
    </row>
    <row r="8" spans="1:28" s="171" customFormat="1" ht="6" customHeight="1">
      <c r="B8" s="172"/>
      <c r="C8" s="172"/>
      <c r="D8" s="172"/>
      <c r="E8" s="172"/>
      <c r="F8" s="172"/>
      <c r="G8" s="172"/>
      <c r="H8" s="172"/>
      <c r="I8" s="172"/>
      <c r="J8" s="173"/>
      <c r="K8" s="172"/>
      <c r="L8" s="174"/>
      <c r="M8" s="172"/>
      <c r="N8" s="172"/>
      <c r="O8" s="172"/>
      <c r="P8" s="172"/>
      <c r="Q8" s="172"/>
      <c r="R8" s="172"/>
      <c r="S8" s="172"/>
      <c r="T8" s="172"/>
      <c r="U8" s="172"/>
      <c r="V8" s="172"/>
      <c r="Y8" s="396"/>
    </row>
    <row r="9" spans="1:28" s="175" customFormat="1" ht="13">
      <c r="B9" s="394">
        <f>DATE(year,7,1)</f>
        <v>42917</v>
      </c>
      <c r="C9" s="395"/>
      <c r="D9" s="395"/>
      <c r="E9" s="395"/>
      <c r="F9" s="395"/>
      <c r="G9" s="395"/>
      <c r="H9" s="395"/>
      <c r="I9" s="176"/>
      <c r="J9" s="393" t="s">
        <v>123</v>
      </c>
      <c r="K9" s="393"/>
      <c r="L9" s="177"/>
      <c r="M9" s="394">
        <f>DATE(year+1,1,1)</f>
        <v>43101</v>
      </c>
      <c r="N9" s="395"/>
      <c r="O9" s="395"/>
      <c r="P9" s="395"/>
      <c r="Q9" s="395"/>
      <c r="R9" s="395"/>
      <c r="S9" s="395"/>
      <c r="T9" s="177"/>
      <c r="U9" s="393" t="s">
        <v>124</v>
      </c>
      <c r="V9" s="393"/>
      <c r="Y9" s="396"/>
      <c r="Z9" s="178"/>
      <c r="AA9" s="178"/>
      <c r="AB9" s="178"/>
    </row>
    <row r="10" spans="1:28" s="174" customFormat="1" ht="13">
      <c r="B10" s="179" t="str">
        <f>IF(startday=1,INDEX(weekDayNames,1),INDEX(weekDayNames,2))</f>
        <v>Su</v>
      </c>
      <c r="C10" s="180" t="str">
        <f>IF(startday=1,INDEX(weekDayNames,2),INDEX(weekDayNames,3))</f>
        <v>M</v>
      </c>
      <c r="D10" s="180" t="str">
        <f>IF(startday=1,INDEX(weekDayNames,3),INDEX(weekDayNames,4))</f>
        <v>Tu</v>
      </c>
      <c r="E10" s="180" t="str">
        <f>IF(startday=1,INDEX(weekDayNames,4),INDEX(weekDayNames,5))</f>
        <v>W</v>
      </c>
      <c r="F10" s="180" t="str">
        <f>IF(startday=1,INDEX(weekDayNames,5),INDEX(weekDayNames,6))</f>
        <v>Th</v>
      </c>
      <c r="G10" s="180" t="str">
        <f>IF(startday=1,INDEX(weekDayNames,6),INDEX(weekDayNames,7))</f>
        <v>F</v>
      </c>
      <c r="H10" s="179" t="str">
        <f>IF(startday=1,INDEX(weekDayNames,7),INDEX(weekDayNames,1))</f>
        <v>Sa</v>
      </c>
      <c r="I10" s="177"/>
      <c r="J10" s="408" t="s">
        <v>125</v>
      </c>
      <c r="K10" s="408"/>
      <c r="L10" s="177"/>
      <c r="M10" s="179" t="str">
        <f>IF(startday=1,INDEX(weekDayNames,1),INDEX(weekDayNames,2))</f>
        <v>Su</v>
      </c>
      <c r="N10" s="180" t="str">
        <f>IF(startday=1,INDEX(weekDayNames,2),INDEX(weekDayNames,3))</f>
        <v>M</v>
      </c>
      <c r="O10" s="180" t="str">
        <f>IF(startday=1,INDEX(weekDayNames,3),INDEX(weekDayNames,4))</f>
        <v>Tu</v>
      </c>
      <c r="P10" s="180" t="str">
        <f>IF(startday=1,INDEX(weekDayNames,4),INDEX(weekDayNames,5))</f>
        <v>W</v>
      </c>
      <c r="Q10" s="180" t="str">
        <f>IF(startday=1,INDEX(weekDayNames,5),INDEX(weekDayNames,6))</f>
        <v>Th</v>
      </c>
      <c r="R10" s="180" t="str">
        <f>IF(startday=1,INDEX(weekDayNames,6),INDEX(weekDayNames,7))</f>
        <v>F</v>
      </c>
      <c r="S10" s="179" t="str">
        <f>IF(startday=1,INDEX(weekDayNames,7),INDEX(weekDayNames,1))</f>
        <v>Sa</v>
      </c>
      <c r="T10" s="177"/>
      <c r="U10" s="181">
        <v>10</v>
      </c>
      <c r="V10" s="182" t="s">
        <v>126</v>
      </c>
      <c r="Y10" s="396"/>
    </row>
    <row r="11" spans="1:28" s="174" customFormat="1" ht="13">
      <c r="B11" s="183" t="str">
        <f t="array" ref="B11:H16">IF(MONTH(B9)&lt;&gt;MONTH(DATE(YEAR(B9),MONTH(B9),1)-WEEKDAY(DATE(YEAR(B9),MONTH(B9),1),startday)+(WeekNo-1)*7+WeekDay),"",DATE(YEAR(B9),MONTH(B9),1)-WEEKDAY(DATE(YEAR(B9),MONTH(B9),1),startday)+(WeekNo-1)*7+WeekDay)</f>
        <v/>
      </c>
      <c r="C11" s="184" t="str">
        <v/>
      </c>
      <c r="D11" s="185" t="str">
        <v/>
      </c>
      <c r="E11" s="184" t="str">
        <v/>
      </c>
      <c r="F11" s="184" t="str">
        <v/>
      </c>
      <c r="G11" s="185" t="str">
        <v/>
      </c>
      <c r="H11" s="183">
        <v>42917</v>
      </c>
      <c r="I11" s="177"/>
      <c r="J11" s="409" t="s">
        <v>127</v>
      </c>
      <c r="K11" s="409"/>
      <c r="L11" s="177"/>
      <c r="M11" s="183" t="str">
        <f t="array" ref="M11:S16">IF(MONTH(M9)&lt;&gt;MONTH(DATE(YEAR(M9),MONTH(M9),1)-WEEKDAY(DATE(YEAR(M9),MONTH(M9),1),startday)+(WeekNo-1)*7+WeekDay),"",DATE(YEAR(M9),MONTH(M9),1)-WEEKDAY(DATE(YEAR(M9),MONTH(M9),1),startday)+(WeekNo-1)*7+WeekDay)</f>
        <v/>
      </c>
      <c r="N11" s="184">
        <v>43101</v>
      </c>
      <c r="O11" s="184">
        <v>43102</v>
      </c>
      <c r="P11" s="184">
        <v>43103</v>
      </c>
      <c r="Q11" s="184">
        <v>43104</v>
      </c>
      <c r="R11" s="184">
        <v>43105</v>
      </c>
      <c r="S11" s="183">
        <v>43106</v>
      </c>
      <c r="T11" s="177"/>
      <c r="U11" s="190">
        <v>16</v>
      </c>
      <c r="V11" s="191" t="s">
        <v>128</v>
      </c>
      <c r="Y11" s="396"/>
    </row>
    <row r="12" spans="1:28" s="174" customFormat="1" ht="13">
      <c r="B12" s="183">
        <v>42918</v>
      </c>
      <c r="C12" s="186">
        <v>42919</v>
      </c>
      <c r="D12" s="184">
        <v>42920</v>
      </c>
      <c r="E12" s="184">
        <v>42921</v>
      </c>
      <c r="F12" s="184">
        <v>42922</v>
      </c>
      <c r="G12" s="184">
        <v>42923</v>
      </c>
      <c r="H12" s="183">
        <v>42924</v>
      </c>
      <c r="I12" s="177"/>
      <c r="J12" s="407" t="s">
        <v>129</v>
      </c>
      <c r="K12" s="407"/>
      <c r="L12" s="177"/>
      <c r="M12" s="183">
        <v>43107</v>
      </c>
      <c r="N12" s="184">
        <v>43108</v>
      </c>
      <c r="O12" s="184">
        <v>43109</v>
      </c>
      <c r="P12" s="189">
        <v>43110</v>
      </c>
      <c r="Q12" s="184">
        <v>43111</v>
      </c>
      <c r="R12" s="184">
        <v>43112</v>
      </c>
      <c r="S12" s="183">
        <v>43113</v>
      </c>
      <c r="T12" s="177"/>
      <c r="U12" s="181">
        <v>24</v>
      </c>
      <c r="V12" s="182" t="s">
        <v>126</v>
      </c>
      <c r="Y12" s="192"/>
      <c r="Z12" s="193"/>
      <c r="AA12" s="193"/>
      <c r="AB12" s="193"/>
    </row>
    <row r="13" spans="1:28" s="174" customFormat="1" ht="11.25" customHeight="1">
      <c r="B13" s="183">
        <v>42925</v>
      </c>
      <c r="C13" s="184">
        <v>42926</v>
      </c>
      <c r="D13" s="184">
        <v>42927</v>
      </c>
      <c r="E13" s="184">
        <v>42928</v>
      </c>
      <c r="F13" s="184">
        <v>42929</v>
      </c>
      <c r="G13" s="184">
        <v>42930</v>
      </c>
      <c r="H13" s="183">
        <v>42931</v>
      </c>
      <c r="I13" s="177"/>
      <c r="J13" s="194"/>
      <c r="K13" s="195"/>
      <c r="L13" s="177"/>
      <c r="M13" s="183">
        <v>43114</v>
      </c>
      <c r="N13" s="184">
        <v>43115</v>
      </c>
      <c r="O13" s="188">
        <v>43116</v>
      </c>
      <c r="P13" s="184">
        <v>43117</v>
      </c>
      <c r="Q13" s="184">
        <v>43118</v>
      </c>
      <c r="R13" s="188">
        <v>43119</v>
      </c>
      <c r="S13" s="183">
        <v>43120</v>
      </c>
      <c r="T13" s="177"/>
      <c r="U13" s="190">
        <v>30</v>
      </c>
      <c r="V13" s="191" t="s">
        <v>128</v>
      </c>
      <c r="Y13" s="194"/>
      <c r="Z13" s="195"/>
      <c r="AA13" s="193"/>
      <c r="AB13" s="193"/>
    </row>
    <row r="14" spans="1:28" s="174" customFormat="1" ht="10.5">
      <c r="B14" s="183">
        <v>42932</v>
      </c>
      <c r="C14" s="184">
        <v>42933</v>
      </c>
      <c r="D14" s="184">
        <v>42934</v>
      </c>
      <c r="E14" s="184">
        <v>42935</v>
      </c>
      <c r="F14" s="184">
        <v>42936</v>
      </c>
      <c r="G14" s="184">
        <v>42937</v>
      </c>
      <c r="H14" s="183">
        <v>42938</v>
      </c>
      <c r="I14" s="177"/>
      <c r="J14" s="196">
        <v>3</v>
      </c>
      <c r="K14" s="195" t="s">
        <v>130</v>
      </c>
      <c r="L14" s="177"/>
      <c r="M14" s="183">
        <v>43121</v>
      </c>
      <c r="N14" s="184">
        <v>43122</v>
      </c>
      <c r="O14" s="184">
        <v>43123</v>
      </c>
      <c r="P14" s="189">
        <v>43124</v>
      </c>
      <c r="Q14" s="184">
        <v>43125</v>
      </c>
      <c r="R14" s="184">
        <v>43126</v>
      </c>
      <c r="S14" s="183">
        <v>43127</v>
      </c>
      <c r="T14" s="177"/>
      <c r="U14" s="197">
        <v>31</v>
      </c>
      <c r="V14" s="198" t="s">
        <v>131</v>
      </c>
      <c r="Y14" s="194"/>
      <c r="Z14" s="195"/>
      <c r="AA14" s="193"/>
      <c r="AB14" s="193"/>
    </row>
    <row r="15" spans="1:28" s="174" customFormat="1" ht="10.5">
      <c r="B15" s="183">
        <v>42939</v>
      </c>
      <c r="C15" s="184">
        <v>42940</v>
      </c>
      <c r="D15" s="184">
        <v>42941</v>
      </c>
      <c r="E15" s="184">
        <v>42942</v>
      </c>
      <c r="F15" s="187">
        <v>42943</v>
      </c>
      <c r="G15" s="184">
        <v>42944</v>
      </c>
      <c r="H15" s="183">
        <v>42945</v>
      </c>
      <c r="I15" s="177"/>
      <c r="J15" s="199">
        <v>31</v>
      </c>
      <c r="K15" s="195" t="s">
        <v>132</v>
      </c>
      <c r="L15" s="177"/>
      <c r="M15" s="183">
        <v>43128</v>
      </c>
      <c r="N15" s="184">
        <v>43129</v>
      </c>
      <c r="O15" s="188">
        <v>43130</v>
      </c>
      <c r="P15" s="186">
        <v>43131</v>
      </c>
      <c r="Q15" s="184" t="str">
        <v/>
      </c>
      <c r="R15" s="185" t="str">
        <v/>
      </c>
      <c r="S15" s="183" t="str">
        <v/>
      </c>
      <c r="T15" s="177"/>
      <c r="U15" s="200"/>
      <c r="V15" s="191"/>
      <c r="Y15" s="194"/>
      <c r="Z15" s="195"/>
      <c r="AA15" s="193"/>
      <c r="AB15" s="193"/>
    </row>
    <row r="16" spans="1:28" s="174" customFormat="1" ht="10.5">
      <c r="B16" s="183">
        <v>42946</v>
      </c>
      <c r="C16" s="188">
        <v>42947</v>
      </c>
      <c r="D16" s="184" t="str">
        <v/>
      </c>
      <c r="E16" s="184" t="str">
        <v/>
      </c>
      <c r="F16" s="184" t="str">
        <v/>
      </c>
      <c r="G16" s="184" t="str">
        <v/>
      </c>
      <c r="H16" s="183" t="str">
        <v/>
      </c>
      <c r="I16" s="177"/>
      <c r="K16" s="195" t="s">
        <v>133</v>
      </c>
      <c r="L16" s="177"/>
      <c r="M16" s="183" t="str">
        <v/>
      </c>
      <c r="N16" s="184" t="str">
        <v/>
      </c>
      <c r="O16" s="184" t="str">
        <v/>
      </c>
      <c r="P16" s="184" t="str">
        <v/>
      </c>
      <c r="Q16" s="184" t="str">
        <v/>
      </c>
      <c r="R16" s="184" t="str">
        <v/>
      </c>
      <c r="S16" s="183" t="str">
        <v/>
      </c>
      <c r="T16" s="177"/>
      <c r="Y16" s="194"/>
      <c r="Z16" s="195"/>
      <c r="AA16" s="193"/>
      <c r="AB16" s="193"/>
    </row>
    <row r="17" spans="2:40" s="174" customFormat="1" ht="4.5" customHeight="1">
      <c r="B17" s="177"/>
      <c r="C17" s="177"/>
      <c r="D17" s="177"/>
      <c r="E17" s="177"/>
      <c r="F17" s="177"/>
      <c r="G17" s="177"/>
      <c r="H17" s="177"/>
      <c r="I17" s="177"/>
      <c r="J17" s="201"/>
      <c r="K17" s="177"/>
      <c r="L17" s="177"/>
      <c r="M17" s="177"/>
      <c r="N17" s="177"/>
      <c r="O17" s="177"/>
      <c r="P17" s="177"/>
      <c r="Q17" s="177"/>
      <c r="R17" s="177"/>
      <c r="S17" s="177"/>
      <c r="T17" s="177"/>
      <c r="U17" s="175"/>
      <c r="V17" s="175"/>
      <c r="Y17" s="194"/>
      <c r="Z17" s="195"/>
      <c r="AA17" s="193"/>
      <c r="AB17" s="193"/>
      <c r="AF17" s="202"/>
      <c r="AG17" s="177"/>
      <c r="AM17" s="202"/>
      <c r="AN17" s="177"/>
    </row>
    <row r="18" spans="2:40" s="175" customFormat="1" ht="11.5">
      <c r="B18" s="394">
        <f>DATE(year,8,1)</f>
        <v>42948</v>
      </c>
      <c r="C18" s="395"/>
      <c r="D18" s="395"/>
      <c r="E18" s="395"/>
      <c r="F18" s="395"/>
      <c r="G18" s="395"/>
      <c r="H18" s="395"/>
      <c r="I18" s="176"/>
      <c r="J18" s="393" t="s">
        <v>134</v>
      </c>
      <c r="K18" s="393"/>
      <c r="L18" s="177"/>
      <c r="M18" s="394">
        <f>DATE(year+1,2,1)</f>
        <v>43132</v>
      </c>
      <c r="N18" s="395"/>
      <c r="O18" s="395"/>
      <c r="P18" s="395"/>
      <c r="Q18" s="395"/>
      <c r="R18" s="395"/>
      <c r="S18" s="395"/>
      <c r="T18" s="177"/>
      <c r="U18" s="393" t="s">
        <v>135</v>
      </c>
      <c r="V18" s="393"/>
      <c r="Y18" s="194"/>
      <c r="Z18" s="195"/>
      <c r="AA18" s="193"/>
      <c r="AB18" s="203"/>
      <c r="AC18" s="204"/>
    </row>
    <row r="19" spans="2:40" s="174" customFormat="1" ht="10.5">
      <c r="B19" s="179" t="str">
        <f>IF(startday=1,INDEX(weekDayNames,1),INDEX(weekDayNames,2))</f>
        <v>Su</v>
      </c>
      <c r="C19" s="180" t="str">
        <f>IF(startday=1,INDEX(weekDayNames,2),INDEX(weekDayNames,3))</f>
        <v>M</v>
      </c>
      <c r="D19" s="180" t="str">
        <f>IF(startday=1,INDEX(weekDayNames,3),INDEX(weekDayNames,4))</f>
        <v>Tu</v>
      </c>
      <c r="E19" s="180" t="str">
        <f>IF(startday=1,INDEX(weekDayNames,4),INDEX(weekDayNames,5))</f>
        <v>W</v>
      </c>
      <c r="F19" s="180" t="str">
        <f>IF(startday=1,INDEX(weekDayNames,5),INDEX(weekDayNames,6))</f>
        <v>Th</v>
      </c>
      <c r="G19" s="180" t="str">
        <f>IF(startday=1,INDEX(weekDayNames,6),INDEX(weekDayNames,7))</f>
        <v>F</v>
      </c>
      <c r="H19" s="179" t="str">
        <f>IF(startday=1,INDEX(weekDayNames,7),INDEX(weekDayNames,1))</f>
        <v>Sa</v>
      </c>
      <c r="I19" s="177"/>
      <c r="J19" s="205">
        <v>9</v>
      </c>
      <c r="K19" s="182" t="s">
        <v>126</v>
      </c>
      <c r="M19" s="179" t="str">
        <f>IF(startday=1,INDEX(weekDayNames,1),INDEX(weekDayNames,2))</f>
        <v>Su</v>
      </c>
      <c r="N19" s="180" t="str">
        <f>IF(startday=1,INDEX(weekDayNames,2),INDEX(weekDayNames,3))</f>
        <v>M</v>
      </c>
      <c r="O19" s="180" t="str">
        <f>IF(startday=1,INDEX(weekDayNames,3),INDEX(weekDayNames,4))</f>
        <v>Tu</v>
      </c>
      <c r="P19" s="180" t="str">
        <f>IF(startday=1,INDEX(weekDayNames,4),INDEX(weekDayNames,5))</f>
        <v>W</v>
      </c>
      <c r="Q19" s="180" t="str">
        <f>IF(startday=1,INDEX(weekDayNames,5),INDEX(weekDayNames,6))</f>
        <v>Th</v>
      </c>
      <c r="R19" s="180" t="str">
        <f>IF(startday=1,INDEX(weekDayNames,6),INDEX(weekDayNames,7))</f>
        <v>F</v>
      </c>
      <c r="S19" s="179" t="str">
        <f>IF(startday=1,INDEX(weekDayNames,7),INDEX(weekDayNames,1))</f>
        <v>Sa</v>
      </c>
      <c r="T19" s="177"/>
      <c r="U19" s="206">
        <v>7</v>
      </c>
      <c r="V19" s="182" t="s">
        <v>126</v>
      </c>
      <c r="Y19" s="207"/>
      <c r="AA19" s="193"/>
      <c r="AB19" s="193"/>
    </row>
    <row r="20" spans="2:40" s="174" customFormat="1" ht="10.5">
      <c r="B20" s="183" t="str">
        <f t="array" ref="B20:H25">IF(MONTH(B18)&lt;&gt;MONTH(DATE(YEAR(B18),MONTH(B18),1)-WEEKDAY(DATE(YEAR(B18),MONTH(B18),1),startday)+(WeekNo-1)*7+WeekDay),"",DATE(YEAR(B18),MONTH(B18),1)-WEEKDAY(DATE(YEAR(B18),MONTH(B18),1),startday)+(WeekNo-1)*7+WeekDay)</f>
        <v/>
      </c>
      <c r="C20" s="184" t="str">
        <v/>
      </c>
      <c r="D20" s="184">
        <v>42948</v>
      </c>
      <c r="E20" s="184">
        <v>42949</v>
      </c>
      <c r="F20" s="184">
        <v>42950</v>
      </c>
      <c r="G20" s="184">
        <v>42951</v>
      </c>
      <c r="H20" s="183">
        <v>42952</v>
      </c>
      <c r="I20" s="177"/>
      <c r="J20" s="190">
        <v>15</v>
      </c>
      <c r="K20" s="208" t="s">
        <v>128</v>
      </c>
      <c r="M20" s="183" t="str">
        <f t="array" ref="M20:S25">IF(MONTH(M18)&lt;&gt;MONTH(DATE(YEAR(M18),MONTH(M18),1)-WEEKDAY(DATE(YEAR(M18),MONTH(M18),1),startday)+(WeekNo-1)*7+WeekDay),"",DATE(YEAR(M18),MONTH(M18),1)-WEEKDAY(DATE(YEAR(M18),MONTH(M18),1),startday)+(WeekNo-1)*7+WeekDay)</f>
        <v/>
      </c>
      <c r="N20" s="184" t="str">
        <v/>
      </c>
      <c r="O20" s="184" t="str">
        <v/>
      </c>
      <c r="P20" s="184" t="str">
        <v/>
      </c>
      <c r="Q20" s="184">
        <v>43132</v>
      </c>
      <c r="R20" s="184">
        <v>43133</v>
      </c>
      <c r="S20" s="183">
        <v>43134</v>
      </c>
      <c r="T20" s="177"/>
      <c r="U20" s="190">
        <v>13</v>
      </c>
      <c r="V20" s="191" t="s">
        <v>128</v>
      </c>
      <c r="Y20" s="207"/>
    </row>
    <row r="21" spans="2:40" s="174" customFormat="1" ht="11.5">
      <c r="B21" s="183">
        <v>42953</v>
      </c>
      <c r="C21" s="184">
        <v>42954</v>
      </c>
      <c r="D21" s="184">
        <v>42955</v>
      </c>
      <c r="E21" s="189">
        <v>42956</v>
      </c>
      <c r="F21" s="184">
        <v>42957</v>
      </c>
      <c r="G21" s="184">
        <v>42958</v>
      </c>
      <c r="H21" s="183">
        <v>42959</v>
      </c>
      <c r="I21" s="177"/>
      <c r="J21" s="205">
        <v>23</v>
      </c>
      <c r="K21" s="182" t="s">
        <v>126</v>
      </c>
      <c r="L21" s="177"/>
      <c r="M21" s="183">
        <v>43135</v>
      </c>
      <c r="N21" s="184">
        <v>43136</v>
      </c>
      <c r="O21" s="184">
        <v>43137</v>
      </c>
      <c r="P21" s="189">
        <v>43138</v>
      </c>
      <c r="Q21" s="184">
        <v>43139</v>
      </c>
      <c r="R21" s="184">
        <v>43140</v>
      </c>
      <c r="S21" s="183">
        <v>43141</v>
      </c>
      <c r="T21" s="177"/>
      <c r="U21" s="206">
        <v>21</v>
      </c>
      <c r="V21" s="182" t="s">
        <v>126</v>
      </c>
      <c r="Y21" s="207"/>
      <c r="AA21" s="175"/>
      <c r="AB21" s="175"/>
    </row>
    <row r="22" spans="2:40" s="174" customFormat="1" ht="11.25" customHeight="1">
      <c r="B22" s="183">
        <v>42960</v>
      </c>
      <c r="C22" s="184">
        <v>42961</v>
      </c>
      <c r="D22" s="188">
        <v>42962</v>
      </c>
      <c r="E22" s="184">
        <v>42963</v>
      </c>
      <c r="F22" s="184">
        <v>42964</v>
      </c>
      <c r="G22" s="184">
        <v>42965</v>
      </c>
      <c r="H22" s="183">
        <v>42966</v>
      </c>
      <c r="I22" s="177"/>
      <c r="J22" s="190">
        <v>29</v>
      </c>
      <c r="K22" s="208" t="s">
        <v>128</v>
      </c>
      <c r="L22" s="177"/>
      <c r="M22" s="183">
        <v>43142</v>
      </c>
      <c r="N22" s="184">
        <v>43143</v>
      </c>
      <c r="O22" s="188">
        <v>43144</v>
      </c>
      <c r="P22" s="184">
        <v>43145</v>
      </c>
      <c r="Q22" s="184">
        <v>43146</v>
      </c>
      <c r="R22" s="184">
        <v>43147</v>
      </c>
      <c r="S22" s="183">
        <v>43148</v>
      </c>
      <c r="T22" s="177"/>
      <c r="U22" s="190">
        <v>27</v>
      </c>
      <c r="V22" s="191" t="s">
        <v>128</v>
      </c>
      <c r="Y22" s="207"/>
    </row>
    <row r="23" spans="2:40" s="174" customFormat="1" ht="11.25" customHeight="1">
      <c r="B23" s="183">
        <v>42967</v>
      </c>
      <c r="C23" s="184">
        <v>42968</v>
      </c>
      <c r="D23" s="184">
        <v>42969</v>
      </c>
      <c r="E23" s="189">
        <v>42970</v>
      </c>
      <c r="F23" s="184">
        <v>42971</v>
      </c>
      <c r="G23" s="184">
        <v>42972</v>
      </c>
      <c r="H23" s="183">
        <v>42973</v>
      </c>
      <c r="I23" s="177"/>
      <c r="J23" s="196">
        <v>31</v>
      </c>
      <c r="K23" s="209" t="s">
        <v>136</v>
      </c>
      <c r="L23" s="177"/>
      <c r="M23" s="183">
        <v>43149</v>
      </c>
      <c r="N23" s="184">
        <v>43150</v>
      </c>
      <c r="O23" s="184">
        <v>43151</v>
      </c>
      <c r="P23" s="189">
        <v>43152</v>
      </c>
      <c r="Q23" s="184">
        <v>43153</v>
      </c>
      <c r="R23" s="184">
        <v>43154</v>
      </c>
      <c r="S23" s="183">
        <v>43155</v>
      </c>
      <c r="T23" s="177"/>
      <c r="U23" s="210" t="s">
        <v>137</v>
      </c>
      <c r="V23" s="210"/>
      <c r="AA23" s="194"/>
    </row>
    <row r="24" spans="2:40" s="174" customFormat="1" ht="12.75" customHeight="1">
      <c r="B24" s="183">
        <v>42974</v>
      </c>
      <c r="C24" s="184">
        <v>42975</v>
      </c>
      <c r="D24" s="188">
        <v>42976</v>
      </c>
      <c r="E24" s="184">
        <v>42977</v>
      </c>
      <c r="F24" s="186">
        <v>42978</v>
      </c>
      <c r="G24" s="187" t="str">
        <v/>
      </c>
      <c r="H24" s="183" t="str">
        <v/>
      </c>
      <c r="I24" s="177"/>
      <c r="K24" s="209" t="s">
        <v>138</v>
      </c>
      <c r="L24" s="177"/>
      <c r="M24" s="183">
        <v>43156</v>
      </c>
      <c r="N24" s="184">
        <v>43157</v>
      </c>
      <c r="O24" s="188">
        <v>43158</v>
      </c>
      <c r="P24" s="184">
        <v>43159</v>
      </c>
      <c r="Q24" s="184" t="str">
        <v/>
      </c>
      <c r="R24" s="184" t="str">
        <v/>
      </c>
      <c r="S24" s="183" t="str">
        <v/>
      </c>
      <c r="T24" s="177"/>
    </row>
    <row r="25" spans="2:40" s="174" customFormat="1" ht="6" customHeight="1">
      <c r="B25" s="183" t="str">
        <v/>
      </c>
      <c r="C25" s="184" t="str">
        <v/>
      </c>
      <c r="D25" s="184" t="str">
        <v/>
      </c>
      <c r="E25" s="184" t="str">
        <v/>
      </c>
      <c r="F25" s="184" t="str">
        <v/>
      </c>
      <c r="G25" s="184" t="str">
        <v/>
      </c>
      <c r="H25" s="183" t="str">
        <v/>
      </c>
      <c r="I25" s="177"/>
      <c r="L25" s="177"/>
      <c r="M25" s="183" t="str">
        <v/>
      </c>
      <c r="N25" s="184" t="str">
        <v/>
      </c>
      <c r="O25" s="184" t="str">
        <v/>
      </c>
      <c r="P25" s="184" t="str">
        <v/>
      </c>
      <c r="Q25" s="184" t="str">
        <v/>
      </c>
      <c r="R25" s="184" t="str">
        <v/>
      </c>
      <c r="S25" s="183" t="str">
        <v/>
      </c>
      <c r="T25" s="177"/>
    </row>
    <row r="26" spans="2:40" s="174" customFormat="1" ht="4.5" customHeight="1">
      <c r="B26" s="177"/>
      <c r="C26" s="177"/>
      <c r="D26" s="177"/>
      <c r="E26" s="177"/>
      <c r="F26" s="177"/>
      <c r="G26" s="177"/>
      <c r="H26" s="177"/>
      <c r="I26" s="177"/>
      <c r="L26" s="177"/>
      <c r="M26" s="177"/>
      <c r="N26" s="177"/>
      <c r="O26" s="177"/>
      <c r="P26" s="177"/>
      <c r="Q26" s="177"/>
      <c r="R26" s="177"/>
      <c r="S26" s="177"/>
      <c r="T26" s="177"/>
      <c r="Y26" s="211"/>
    </row>
    <row r="27" spans="2:40" s="174" customFormat="1" ht="10.5">
      <c r="B27" s="394">
        <f>DATE(year,9,1)</f>
        <v>42979</v>
      </c>
      <c r="C27" s="395"/>
      <c r="D27" s="395"/>
      <c r="E27" s="395"/>
      <c r="F27" s="395"/>
      <c r="G27" s="395"/>
      <c r="H27" s="395"/>
      <c r="I27" s="177"/>
      <c r="J27" s="393" t="s">
        <v>139</v>
      </c>
      <c r="K27" s="393"/>
      <c r="L27" s="177"/>
      <c r="M27" s="394">
        <f>DATE(year+1,3,1)</f>
        <v>43160</v>
      </c>
      <c r="N27" s="395"/>
      <c r="O27" s="395"/>
      <c r="P27" s="395"/>
      <c r="Q27" s="395"/>
      <c r="R27" s="395"/>
      <c r="S27" s="395"/>
      <c r="T27" s="177"/>
      <c r="U27" s="393" t="s">
        <v>140</v>
      </c>
      <c r="V27" s="393"/>
      <c r="Y27" s="207"/>
    </row>
    <row r="28" spans="2:40" s="174" customFormat="1" ht="10.5">
      <c r="B28" s="179" t="str">
        <f>IF(startday=1,INDEX(weekDayNames,1),INDEX(weekDayNames,2))</f>
        <v>Su</v>
      </c>
      <c r="C28" s="180" t="str">
        <f>IF(startday=1,INDEX(weekDayNames,2),INDEX(weekDayNames,3))</f>
        <v>M</v>
      </c>
      <c r="D28" s="180" t="str">
        <f>IF(startday=1,INDEX(weekDayNames,3),INDEX(weekDayNames,4))</f>
        <v>Tu</v>
      </c>
      <c r="E28" s="180" t="str">
        <f>IF(startday=1,INDEX(weekDayNames,4),INDEX(weekDayNames,5))</f>
        <v>W</v>
      </c>
      <c r="F28" s="180" t="str">
        <f>IF(startday=1,INDEX(weekDayNames,5),INDEX(weekDayNames,6))</f>
        <v>Th</v>
      </c>
      <c r="G28" s="180" t="str">
        <f>IF(startday=1,INDEX(weekDayNames,6),INDEX(weekDayNames,7))</f>
        <v>F</v>
      </c>
      <c r="H28" s="179" t="str">
        <f>IF(startday=1,INDEX(weekDayNames,7),INDEX(weekDayNames,1))</f>
        <v>Sa</v>
      </c>
      <c r="I28" s="177"/>
      <c r="J28" s="181">
        <v>6</v>
      </c>
      <c r="K28" s="182" t="s">
        <v>126</v>
      </c>
      <c r="L28" s="177"/>
      <c r="M28" s="179" t="str">
        <f>IF(startday=1,INDEX(weekDayNames,1),INDEX(weekDayNames,2))</f>
        <v>Su</v>
      </c>
      <c r="N28" s="180" t="str">
        <f>IF(startday=1,INDEX(weekDayNames,2),INDEX(weekDayNames,3))</f>
        <v>M</v>
      </c>
      <c r="O28" s="180" t="str">
        <f>IF(startday=1,INDEX(weekDayNames,3),INDEX(weekDayNames,4))</f>
        <v>Tu</v>
      </c>
      <c r="P28" s="180" t="str">
        <f>IF(startday=1,INDEX(weekDayNames,4),INDEX(weekDayNames,5))</f>
        <v>W</v>
      </c>
      <c r="Q28" s="180" t="str">
        <f>IF(startday=1,INDEX(weekDayNames,5),INDEX(weekDayNames,6))</f>
        <v>Th</v>
      </c>
      <c r="R28" s="180" t="str">
        <f>IF(startday=1,INDEX(weekDayNames,6),INDEX(weekDayNames,7))</f>
        <v>F</v>
      </c>
      <c r="S28" s="179" t="str">
        <f>IF(startday=1,INDEX(weekDayNames,7),INDEX(weekDayNames,1))</f>
        <v>Sa</v>
      </c>
      <c r="T28" s="177"/>
      <c r="U28" s="212" t="s">
        <v>141</v>
      </c>
      <c r="V28" s="174" t="s">
        <v>142</v>
      </c>
    </row>
    <row r="29" spans="2:40" s="174" customFormat="1" ht="10.5">
      <c r="B29" s="183" t="str">
        <f t="array" ref="B29:H34">IF(MONTH(B27)&lt;&gt;MONTH(DATE(YEAR(B27),MONTH(B27),1)-WEEKDAY(DATE(YEAR(B27),MONTH(B27),1),startday)+(WeekNo-1)*7+WeekDay),"",DATE(YEAR(B27),MONTH(B27),1)-WEEKDAY(DATE(YEAR(B27),MONTH(B27),1),startday)+(WeekNo-1)*7+WeekDay)</f>
        <v/>
      </c>
      <c r="C29" s="187" t="str">
        <v/>
      </c>
      <c r="D29" s="184" t="str">
        <v/>
      </c>
      <c r="E29" s="184" t="str">
        <v/>
      </c>
      <c r="F29" s="184" t="str">
        <v/>
      </c>
      <c r="G29" s="184">
        <v>42979</v>
      </c>
      <c r="H29" s="183">
        <v>42980</v>
      </c>
      <c r="I29" s="177"/>
      <c r="J29" s="190">
        <v>12</v>
      </c>
      <c r="K29" s="191" t="s">
        <v>128</v>
      </c>
      <c r="L29" s="177"/>
      <c r="M29" s="183" t="str">
        <f t="array" ref="M29:S34">IF(MONTH(M27)&lt;&gt;MONTH(DATE(YEAR(M27),MONTH(M27),1)-WEEKDAY(DATE(YEAR(M27),MONTH(M27),1),startday)+(WeekNo-1)*7+WeekDay),"",DATE(YEAR(M27),MONTH(M27),1)-WEEKDAY(DATE(YEAR(M27),MONTH(M27),1),startday)+(WeekNo-1)*7+WeekDay)</f>
        <v/>
      </c>
      <c r="N29" s="184" t="str">
        <v/>
      </c>
      <c r="O29" s="184" t="str">
        <v/>
      </c>
      <c r="P29" s="184" t="str">
        <v/>
      </c>
      <c r="Q29" s="184">
        <v>43160</v>
      </c>
      <c r="R29" s="184">
        <v>43161</v>
      </c>
      <c r="S29" s="183">
        <v>43162</v>
      </c>
      <c r="T29" s="177"/>
      <c r="U29" s="190">
        <v>13</v>
      </c>
      <c r="V29" s="191" t="s">
        <v>128</v>
      </c>
      <c r="Y29" s="207"/>
    </row>
    <row r="30" spans="2:40" s="174" customFormat="1" ht="10.5">
      <c r="B30" s="183">
        <v>42981</v>
      </c>
      <c r="C30" s="184">
        <v>42982</v>
      </c>
      <c r="D30" s="184">
        <v>42983</v>
      </c>
      <c r="E30" s="189">
        <v>42984</v>
      </c>
      <c r="F30" s="184">
        <v>42985</v>
      </c>
      <c r="G30" s="184">
        <v>42986</v>
      </c>
      <c r="H30" s="183">
        <v>42987</v>
      </c>
      <c r="I30" s="177"/>
      <c r="J30" s="214" t="s">
        <v>143</v>
      </c>
      <c r="K30" s="215" t="s">
        <v>144</v>
      </c>
      <c r="L30" s="177"/>
      <c r="M30" s="183">
        <v>43163</v>
      </c>
      <c r="N30" s="184">
        <v>43164</v>
      </c>
      <c r="O30" s="184">
        <v>43165</v>
      </c>
      <c r="P30" s="184">
        <v>43166</v>
      </c>
      <c r="Q30" s="189">
        <v>43167</v>
      </c>
      <c r="R30" s="189">
        <v>43168</v>
      </c>
      <c r="S30" s="183">
        <v>43169</v>
      </c>
      <c r="T30" s="177"/>
      <c r="U30" s="216">
        <v>21</v>
      </c>
      <c r="V30" s="182" t="s">
        <v>126</v>
      </c>
      <c r="Y30" s="207"/>
    </row>
    <row r="31" spans="2:40" s="175" customFormat="1" ht="13.5" customHeight="1">
      <c r="B31" s="183">
        <v>42988</v>
      </c>
      <c r="C31" s="184">
        <v>42989</v>
      </c>
      <c r="D31" s="188">
        <v>42990</v>
      </c>
      <c r="E31" s="184">
        <v>42991</v>
      </c>
      <c r="F31" s="184">
        <v>42992</v>
      </c>
      <c r="G31" s="184">
        <v>42993</v>
      </c>
      <c r="H31" s="183">
        <v>42994</v>
      </c>
      <c r="I31" s="177"/>
      <c r="J31" s="190">
        <v>26</v>
      </c>
      <c r="K31" s="191" t="s">
        <v>128</v>
      </c>
      <c r="L31" s="177"/>
      <c r="M31" s="183">
        <v>43170</v>
      </c>
      <c r="N31" s="184">
        <v>43171</v>
      </c>
      <c r="O31" s="188">
        <v>43172</v>
      </c>
      <c r="P31" s="184">
        <v>43173</v>
      </c>
      <c r="Q31" s="184">
        <v>43174</v>
      </c>
      <c r="R31" s="184">
        <v>43175</v>
      </c>
      <c r="S31" s="183">
        <v>43176</v>
      </c>
      <c r="T31" s="177"/>
      <c r="U31" s="190">
        <v>27</v>
      </c>
      <c r="V31" s="191" t="s">
        <v>128</v>
      </c>
      <c r="AA31" s="174"/>
      <c r="AB31" s="174"/>
    </row>
    <row r="32" spans="2:40" s="174" customFormat="1" ht="11.5">
      <c r="B32" s="183">
        <v>42995</v>
      </c>
      <c r="C32" s="184">
        <v>42996</v>
      </c>
      <c r="D32" s="184">
        <v>42997</v>
      </c>
      <c r="E32" s="184">
        <v>42998</v>
      </c>
      <c r="F32" s="189">
        <v>42999</v>
      </c>
      <c r="G32" s="189">
        <v>43000</v>
      </c>
      <c r="H32" s="213">
        <v>43001</v>
      </c>
      <c r="I32" s="177"/>
      <c r="L32" s="177"/>
      <c r="M32" s="183">
        <v>43177</v>
      </c>
      <c r="N32" s="184">
        <v>43178</v>
      </c>
      <c r="O32" s="184">
        <v>43179</v>
      </c>
      <c r="P32" s="189">
        <v>43180</v>
      </c>
      <c r="Q32" s="184">
        <v>43181</v>
      </c>
      <c r="R32" s="184">
        <v>43182</v>
      </c>
      <c r="S32" s="183">
        <v>43183</v>
      </c>
      <c r="T32" s="195"/>
      <c r="U32" s="217" t="s">
        <v>145</v>
      </c>
      <c r="V32" s="215" t="s">
        <v>146</v>
      </c>
      <c r="AA32" s="175"/>
    </row>
    <row r="33" spans="2:28" s="174" customFormat="1" ht="10.5">
      <c r="B33" s="183">
        <v>43002</v>
      </c>
      <c r="C33" s="184">
        <v>43003</v>
      </c>
      <c r="D33" s="188">
        <v>43004</v>
      </c>
      <c r="E33" s="184">
        <v>43005</v>
      </c>
      <c r="F33" s="184">
        <v>43006</v>
      </c>
      <c r="G33" s="184">
        <v>43007</v>
      </c>
      <c r="H33" s="183">
        <v>43008</v>
      </c>
      <c r="I33" s="177"/>
      <c r="J33" s="218"/>
      <c r="K33" s="219"/>
      <c r="L33" s="177"/>
      <c r="M33" s="183">
        <v>43184</v>
      </c>
      <c r="N33" s="184">
        <v>43185</v>
      </c>
      <c r="O33" s="188">
        <v>43186</v>
      </c>
      <c r="P33" s="184">
        <v>43187</v>
      </c>
      <c r="Q33" s="184">
        <v>43188</v>
      </c>
      <c r="R33" s="184">
        <v>43189</v>
      </c>
      <c r="S33" s="183">
        <v>43190</v>
      </c>
      <c r="T33" s="177"/>
    </row>
    <row r="34" spans="2:28" s="174" customFormat="1" ht="5.25" customHeight="1">
      <c r="B34" s="183" t="str">
        <v/>
      </c>
      <c r="C34" s="184" t="str">
        <v/>
      </c>
      <c r="D34" s="184" t="str">
        <v/>
      </c>
      <c r="E34" s="184" t="str">
        <v/>
      </c>
      <c r="F34" s="184" t="str">
        <v/>
      </c>
      <c r="G34" s="184" t="str">
        <v/>
      </c>
      <c r="H34" s="183" t="str">
        <v/>
      </c>
      <c r="I34" s="177"/>
      <c r="J34" s="201"/>
      <c r="K34" s="195"/>
      <c r="L34" s="177"/>
      <c r="M34" s="183" t="str">
        <v/>
      </c>
      <c r="N34" s="184" t="str">
        <v/>
      </c>
      <c r="O34" s="184" t="str">
        <v/>
      </c>
      <c r="P34" s="184" t="str">
        <v/>
      </c>
      <c r="Q34" s="184" t="str">
        <v/>
      </c>
      <c r="R34" s="184" t="str">
        <v/>
      </c>
      <c r="S34" s="183" t="str">
        <v/>
      </c>
      <c r="T34" s="177"/>
      <c r="U34" s="220"/>
      <c r="V34" s="219"/>
      <c r="Y34" s="396"/>
      <c r="Z34" s="175"/>
      <c r="AB34" s="175"/>
    </row>
    <row r="35" spans="2:28" s="174" customFormat="1" ht="5.25" customHeight="1">
      <c r="B35" s="177"/>
      <c r="C35" s="177"/>
      <c r="D35" s="177"/>
      <c r="E35" s="177"/>
      <c r="F35" s="177"/>
      <c r="G35" s="177"/>
      <c r="H35" s="177"/>
      <c r="I35" s="177"/>
      <c r="L35" s="177"/>
      <c r="M35" s="177"/>
      <c r="N35" s="177"/>
      <c r="O35" s="177"/>
      <c r="P35" s="177"/>
      <c r="Q35" s="177"/>
      <c r="R35" s="177"/>
      <c r="S35" s="177"/>
      <c r="T35" s="177"/>
      <c r="U35" s="177"/>
      <c r="V35" s="177"/>
      <c r="Y35" s="396"/>
    </row>
    <row r="36" spans="2:28" s="174" customFormat="1" ht="10.5">
      <c r="B36" s="394">
        <f>DATE(year,10,1)</f>
        <v>43009</v>
      </c>
      <c r="C36" s="395"/>
      <c r="D36" s="395"/>
      <c r="E36" s="395"/>
      <c r="F36" s="395"/>
      <c r="G36" s="395"/>
      <c r="H36" s="395"/>
      <c r="I36" s="177"/>
      <c r="J36" s="393" t="s">
        <v>147</v>
      </c>
      <c r="K36" s="393"/>
      <c r="L36" s="177"/>
      <c r="M36" s="394">
        <f>DATE(year+1,4,1)</f>
        <v>43191</v>
      </c>
      <c r="N36" s="395"/>
      <c r="O36" s="395"/>
      <c r="P36" s="395"/>
      <c r="Q36" s="395"/>
      <c r="R36" s="395"/>
      <c r="S36" s="395"/>
      <c r="T36" s="177"/>
      <c r="U36" s="393" t="s">
        <v>148</v>
      </c>
      <c r="V36" s="393"/>
      <c r="Y36" s="396"/>
    </row>
    <row r="37" spans="2:28" s="174" customFormat="1" ht="10.5">
      <c r="B37" s="179" t="str">
        <f>IF(startday=1,INDEX(weekDayNames,1),INDEX(weekDayNames,2))</f>
        <v>Su</v>
      </c>
      <c r="C37" s="180" t="str">
        <f>IF(startday=1,INDEX(weekDayNames,2),INDEX(weekDayNames,3))</f>
        <v>M</v>
      </c>
      <c r="D37" s="180" t="str">
        <f>IF(startday=1,INDEX(weekDayNames,3),INDEX(weekDayNames,4))</f>
        <v>Tu</v>
      </c>
      <c r="E37" s="180" t="str">
        <f>IF(startday=1,INDEX(weekDayNames,4),INDEX(weekDayNames,5))</f>
        <v>W</v>
      </c>
      <c r="F37" s="180" t="str">
        <f>IF(startday=1,INDEX(weekDayNames,5),INDEX(weekDayNames,6))</f>
        <v>Th</v>
      </c>
      <c r="G37" s="180" t="str">
        <f>IF(startday=1,INDEX(weekDayNames,6),INDEX(weekDayNames,7))</f>
        <v>F</v>
      </c>
      <c r="H37" s="179" t="str">
        <f>IF(startday=1,INDEX(weekDayNames,7),INDEX(weekDayNames,1))</f>
        <v>Sa</v>
      </c>
      <c r="I37" s="177"/>
      <c r="J37" s="221" t="s">
        <v>149</v>
      </c>
      <c r="K37" s="174" t="s">
        <v>150</v>
      </c>
      <c r="L37" s="177"/>
      <c r="M37" s="179" t="str">
        <f>IF(startday=1,INDEX(weekDayNames,1),INDEX(weekDayNames,2))</f>
        <v>Su</v>
      </c>
      <c r="N37" s="180" t="str">
        <f>IF(startday=1,INDEX(weekDayNames,2),INDEX(weekDayNames,3))</f>
        <v>M</v>
      </c>
      <c r="O37" s="180" t="str">
        <f>IF(startday=1,INDEX(weekDayNames,3),INDEX(weekDayNames,4))</f>
        <v>Tu</v>
      </c>
      <c r="P37" s="180" t="str">
        <f>IF(startday=1,INDEX(weekDayNames,4),INDEX(weekDayNames,5))</f>
        <v>W</v>
      </c>
      <c r="Q37" s="180" t="str">
        <f>IF(startday=1,INDEX(weekDayNames,5),INDEX(weekDayNames,6))</f>
        <v>Th</v>
      </c>
      <c r="R37" s="180" t="str">
        <f>IF(startday=1,INDEX(weekDayNames,6),INDEX(weekDayNames,7))</f>
        <v>F</v>
      </c>
      <c r="S37" s="179" t="str">
        <f>IF(startday=1,INDEX(weekDayNames,7),INDEX(weekDayNames,1))</f>
        <v>Sa</v>
      </c>
      <c r="T37" s="177"/>
      <c r="U37" s="181">
        <v>4</v>
      </c>
      <c r="V37" s="182" t="s">
        <v>126</v>
      </c>
      <c r="Y37" s="396"/>
    </row>
    <row r="38" spans="2:28" s="174" customFormat="1" ht="11.5">
      <c r="B38" s="183">
        <f t="array" ref="B38:H43">IF(MONTH(B36)&lt;&gt;MONTH(DATE(YEAR(B36),MONTH(B36),1)-WEEKDAY(DATE(YEAR(B36),MONTH(B36),1),startday)+(WeekNo-1)*7+WeekDay),"",DATE(YEAR(B36),MONTH(B36),1)-WEEKDAY(DATE(YEAR(B36),MONTH(B36),1),startday)+(WeekNo-1)*7+WeekDay)</f>
        <v>43009</v>
      </c>
      <c r="C38" s="184">
        <v>43010</v>
      </c>
      <c r="D38" s="184">
        <v>43011</v>
      </c>
      <c r="E38" s="188">
        <v>43012</v>
      </c>
      <c r="F38" s="188">
        <v>43013</v>
      </c>
      <c r="G38" s="184">
        <v>43014</v>
      </c>
      <c r="H38" s="183">
        <v>43015</v>
      </c>
      <c r="I38" s="195"/>
      <c r="J38" s="181">
        <v>18</v>
      </c>
      <c r="K38" s="182" t="s">
        <v>126</v>
      </c>
      <c r="L38" s="177"/>
      <c r="M38" s="183">
        <f t="array" ref="M38:S43">IF(MONTH(M36)&lt;&gt;MONTH(DATE(YEAR(M36),MONTH(M36),1)-WEEKDAY(DATE(YEAR(M36),MONTH(M36),1),startday)+(WeekNo-1)*7+WeekDay),"",DATE(YEAR(M36),MONTH(M36),1)-WEEKDAY(DATE(YEAR(M36),MONTH(M36),1),startday)+(WeekNo-1)*7+WeekDay)</f>
        <v>43191</v>
      </c>
      <c r="N38" s="184">
        <v>43192</v>
      </c>
      <c r="O38" s="184">
        <v>43193</v>
      </c>
      <c r="P38" s="189">
        <v>43194</v>
      </c>
      <c r="Q38" s="184">
        <v>43195</v>
      </c>
      <c r="R38" s="184">
        <v>43196</v>
      </c>
      <c r="S38" s="183">
        <v>43197</v>
      </c>
      <c r="T38" s="177"/>
      <c r="U38" s="190">
        <v>10</v>
      </c>
      <c r="V38" s="191" t="s">
        <v>128</v>
      </c>
      <c r="Y38" s="396"/>
      <c r="AA38" s="175"/>
    </row>
    <row r="39" spans="2:28" s="174" customFormat="1" ht="10.5">
      <c r="B39" s="183">
        <v>43016</v>
      </c>
      <c r="C39" s="184">
        <v>43017</v>
      </c>
      <c r="D39" s="184">
        <v>43018</v>
      </c>
      <c r="E39" s="184">
        <v>43019</v>
      </c>
      <c r="F39" s="184">
        <v>43020</v>
      </c>
      <c r="G39" s="184">
        <v>43021</v>
      </c>
      <c r="H39" s="183">
        <v>43022</v>
      </c>
      <c r="I39" s="195"/>
      <c r="J39" s="190">
        <v>24</v>
      </c>
      <c r="K39" s="191" t="s">
        <v>128</v>
      </c>
      <c r="L39" s="177"/>
      <c r="M39" s="183">
        <v>43198</v>
      </c>
      <c r="N39" s="184">
        <v>43199</v>
      </c>
      <c r="O39" s="188">
        <v>43200</v>
      </c>
      <c r="P39" s="184">
        <v>43201</v>
      </c>
      <c r="Q39" s="184">
        <v>43202</v>
      </c>
      <c r="R39" s="184">
        <v>43203</v>
      </c>
      <c r="S39" s="183">
        <v>43204</v>
      </c>
      <c r="T39" s="177"/>
      <c r="U39" s="216">
        <v>18</v>
      </c>
      <c r="V39" s="182" t="s">
        <v>126</v>
      </c>
      <c r="Y39" s="207"/>
    </row>
    <row r="40" spans="2:28" s="175" customFormat="1" ht="13.5" customHeight="1">
      <c r="B40" s="222">
        <v>43023</v>
      </c>
      <c r="C40" s="187">
        <v>43024</v>
      </c>
      <c r="D40" s="187">
        <v>43025</v>
      </c>
      <c r="E40" s="189">
        <v>43026</v>
      </c>
      <c r="F40" s="184">
        <v>43027</v>
      </c>
      <c r="G40" s="184">
        <v>43028</v>
      </c>
      <c r="H40" s="223">
        <v>43029</v>
      </c>
      <c r="I40" s="177"/>
      <c r="J40" s="196">
        <v>31</v>
      </c>
      <c r="K40" s="198" t="s">
        <v>151</v>
      </c>
      <c r="L40" s="177"/>
      <c r="M40" s="183">
        <v>43205</v>
      </c>
      <c r="N40" s="184">
        <v>43206</v>
      </c>
      <c r="O40" s="184">
        <v>43207</v>
      </c>
      <c r="P40" s="189">
        <v>43208</v>
      </c>
      <c r="Q40" s="184">
        <v>43209</v>
      </c>
      <c r="R40" s="184">
        <v>43210</v>
      </c>
      <c r="S40" s="183">
        <v>43211</v>
      </c>
      <c r="T40" s="177"/>
      <c r="U40" s="190">
        <v>24</v>
      </c>
      <c r="V40" s="191" t="s">
        <v>128</v>
      </c>
      <c r="AA40" s="174"/>
      <c r="AB40" s="174"/>
    </row>
    <row r="41" spans="2:28" s="174" customFormat="1" ht="10.5">
      <c r="B41" s="183">
        <v>43030</v>
      </c>
      <c r="C41" s="184">
        <v>43031</v>
      </c>
      <c r="D41" s="188">
        <v>43032</v>
      </c>
      <c r="E41" s="184">
        <v>43033</v>
      </c>
      <c r="F41" s="184">
        <v>43034</v>
      </c>
      <c r="G41" s="184">
        <v>43035</v>
      </c>
      <c r="H41" s="183">
        <v>43036</v>
      </c>
      <c r="I41" s="177"/>
      <c r="J41" s="215"/>
      <c r="K41" s="215"/>
      <c r="L41" s="177"/>
      <c r="M41" s="183">
        <v>43212</v>
      </c>
      <c r="N41" s="184">
        <v>43213</v>
      </c>
      <c r="O41" s="188">
        <v>43214</v>
      </c>
      <c r="P41" s="189">
        <v>43215</v>
      </c>
      <c r="Q41" s="184">
        <v>43216</v>
      </c>
      <c r="R41" s="184">
        <v>43217</v>
      </c>
      <c r="S41" s="183">
        <v>43218</v>
      </c>
      <c r="T41" s="177"/>
      <c r="U41" s="224">
        <v>30</v>
      </c>
      <c r="V41" s="198" t="s">
        <v>152</v>
      </c>
    </row>
    <row r="42" spans="2:28" s="174" customFormat="1" ht="10.5">
      <c r="B42" s="183">
        <v>43037</v>
      </c>
      <c r="C42" s="184">
        <v>43038</v>
      </c>
      <c r="D42" s="186">
        <v>43039</v>
      </c>
      <c r="E42" s="184" t="str">
        <v/>
      </c>
      <c r="F42" s="184" t="str">
        <v/>
      </c>
      <c r="G42" s="185" t="str">
        <v/>
      </c>
      <c r="H42" s="183" t="str">
        <v/>
      </c>
      <c r="I42" s="177"/>
      <c r="L42" s="177"/>
      <c r="M42" s="183">
        <v>43219</v>
      </c>
      <c r="N42" s="224">
        <v>43220</v>
      </c>
      <c r="O42" s="225" t="str">
        <v/>
      </c>
      <c r="P42" s="184" t="str">
        <v/>
      </c>
      <c r="Q42" s="184" t="str">
        <v/>
      </c>
      <c r="R42" s="185" t="str">
        <v/>
      </c>
      <c r="S42" s="183" t="str">
        <v/>
      </c>
      <c r="T42" s="177"/>
      <c r="U42" s="226"/>
      <c r="V42" s="227"/>
    </row>
    <row r="43" spans="2:28" s="174" customFormat="1" ht="1.5" customHeight="1">
      <c r="B43" s="222" t="str">
        <v/>
      </c>
      <c r="C43" s="184" t="str">
        <v/>
      </c>
      <c r="D43" s="184" t="str">
        <v/>
      </c>
      <c r="E43" s="184" t="str">
        <v/>
      </c>
      <c r="F43" s="184" t="str">
        <v/>
      </c>
      <c r="G43" s="184" t="str">
        <v/>
      </c>
      <c r="H43" s="183" t="str">
        <v/>
      </c>
      <c r="I43" s="177"/>
      <c r="J43" s="198"/>
      <c r="K43" s="198"/>
      <c r="L43" s="177"/>
      <c r="M43" s="183" t="str">
        <v/>
      </c>
      <c r="N43" s="184" t="str">
        <v/>
      </c>
      <c r="O43" s="184" t="str">
        <v/>
      </c>
      <c r="P43" s="184" t="str">
        <v/>
      </c>
      <c r="Q43" s="184" t="str">
        <v/>
      </c>
      <c r="R43" s="184" t="str">
        <v/>
      </c>
      <c r="S43" s="183" t="str">
        <v/>
      </c>
      <c r="T43" s="177"/>
      <c r="AB43" s="175"/>
    </row>
    <row r="44" spans="2:28" s="174" customFormat="1" ht="5.25" customHeight="1">
      <c r="B44" s="177"/>
      <c r="C44" s="177"/>
      <c r="D44" s="177"/>
      <c r="E44" s="177"/>
      <c r="F44" s="177"/>
      <c r="G44" s="177"/>
      <c r="H44" s="177"/>
      <c r="I44" s="177"/>
      <c r="L44" s="177"/>
      <c r="M44" s="177"/>
      <c r="N44" s="177"/>
      <c r="O44" s="177"/>
      <c r="P44" s="177"/>
      <c r="Q44" s="177"/>
      <c r="R44" s="177"/>
      <c r="S44" s="177"/>
      <c r="T44" s="177"/>
    </row>
    <row r="45" spans="2:28" s="174" customFormat="1" ht="10.5">
      <c r="B45" s="394">
        <f>DATE(year,11,1)</f>
        <v>43040</v>
      </c>
      <c r="C45" s="395"/>
      <c r="D45" s="395"/>
      <c r="E45" s="395"/>
      <c r="F45" s="395"/>
      <c r="G45" s="395"/>
      <c r="H45" s="395"/>
      <c r="I45" s="177"/>
      <c r="J45" s="393" t="s">
        <v>153</v>
      </c>
      <c r="K45" s="393"/>
      <c r="L45" s="177"/>
      <c r="M45" s="394">
        <f>DATE(year+1,5,1)</f>
        <v>43221</v>
      </c>
      <c r="N45" s="395"/>
      <c r="O45" s="395"/>
      <c r="P45" s="395"/>
      <c r="Q45" s="395"/>
      <c r="R45" s="395"/>
      <c r="S45" s="395"/>
      <c r="T45" s="177"/>
      <c r="U45" s="393" t="s">
        <v>154</v>
      </c>
      <c r="V45" s="393"/>
    </row>
    <row r="46" spans="2:28" s="174" customFormat="1" ht="10.5">
      <c r="B46" s="179" t="str">
        <f>IF(startday=1,INDEX(weekDayNames,1),INDEX(weekDayNames,2))</f>
        <v>Su</v>
      </c>
      <c r="C46" s="180" t="str">
        <f>IF(startday=1,INDEX(weekDayNames,2),INDEX(weekDayNames,3))</f>
        <v>M</v>
      </c>
      <c r="D46" s="180" t="str">
        <f>IF(startday=1,INDEX(weekDayNames,3),INDEX(weekDayNames,4))</f>
        <v>Tu</v>
      </c>
      <c r="E46" s="180" t="str">
        <f>IF(startday=1,INDEX(weekDayNames,4),INDEX(weekDayNames,5))</f>
        <v>W</v>
      </c>
      <c r="F46" s="180" t="str">
        <f>IF(startday=1,INDEX(weekDayNames,5),INDEX(weekDayNames,6))</f>
        <v>Th</v>
      </c>
      <c r="G46" s="180" t="str">
        <f>IF(startday=1,INDEX(weekDayNames,6),INDEX(weekDayNames,7))</f>
        <v>F</v>
      </c>
      <c r="H46" s="179" t="str">
        <f>IF(startday=1,INDEX(weekDayNames,7),INDEX(weekDayNames,1))</f>
        <v>Sa</v>
      </c>
      <c r="I46" s="177"/>
      <c r="J46" s="228">
        <v>1</v>
      </c>
      <c r="K46" s="229" t="s">
        <v>155</v>
      </c>
      <c r="L46" s="177"/>
      <c r="M46" s="179" t="str">
        <f>IF(startday=1,INDEX(weekDayNames,1),INDEX(weekDayNames,2))</f>
        <v>Su</v>
      </c>
      <c r="N46" s="180" t="str">
        <f>IF(startday=1,INDEX(weekDayNames,2),INDEX(weekDayNames,3))</f>
        <v>M</v>
      </c>
      <c r="O46" s="180" t="str">
        <f>IF(startday=1,INDEX(weekDayNames,3),INDEX(weekDayNames,4))</f>
        <v>Tu</v>
      </c>
      <c r="P46" s="180" t="str">
        <f>IF(startday=1,INDEX(weekDayNames,4),INDEX(weekDayNames,5))</f>
        <v>W</v>
      </c>
      <c r="Q46" s="180" t="str">
        <f>IF(startday=1,INDEX(weekDayNames,5),INDEX(weekDayNames,6))</f>
        <v>Th</v>
      </c>
      <c r="R46" s="180" t="str">
        <f>IF(startday=1,INDEX(weekDayNames,6),INDEX(weekDayNames,7))</f>
        <v>F</v>
      </c>
      <c r="S46" s="179" t="str">
        <f>IF(startday=1,INDEX(weekDayNames,7),INDEX(weekDayNames,1))</f>
        <v>Sa</v>
      </c>
      <c r="T46" s="177"/>
      <c r="U46" s="230">
        <v>1</v>
      </c>
      <c r="V46" s="231" t="s">
        <v>156</v>
      </c>
    </row>
    <row r="47" spans="2:28" s="174" customFormat="1" ht="12" customHeight="1">
      <c r="B47" s="183" t="str">
        <f t="array" ref="B47:H52">IF(MONTH(B45)&lt;&gt;MONTH(DATE(YEAR(B45),MONTH(B45),1)-WEEKDAY(DATE(YEAR(B45),MONTH(B45),1),startday)+(WeekNo-1)*7+WeekDay),"",DATE(YEAR(B45),MONTH(B45),1)-WEEKDAY(DATE(YEAR(B45),MONTH(B45),1),startday)+(WeekNo-1)*7+WeekDay)</f>
        <v/>
      </c>
      <c r="C47" s="184" t="str">
        <v/>
      </c>
      <c r="D47" s="232" t="str">
        <v/>
      </c>
      <c r="E47" s="188">
        <v>43040</v>
      </c>
      <c r="F47" s="184">
        <v>43041</v>
      </c>
      <c r="G47" s="184">
        <v>43042</v>
      </c>
      <c r="H47" s="183">
        <v>43043</v>
      </c>
      <c r="I47" s="177"/>
      <c r="J47" s="228">
        <v>1</v>
      </c>
      <c r="K47" s="229" t="s">
        <v>157</v>
      </c>
      <c r="L47" s="177"/>
      <c r="M47" s="183" t="str">
        <f t="array" ref="M47:S52">IF(MONTH(M45)&lt;&gt;MONTH(DATE(YEAR(M45),MONTH(M45),1)-WEEKDAY(DATE(YEAR(M45),MONTH(M45),1),startday)+(WeekNo-1)*7+WeekDay),"",DATE(YEAR(M45),MONTH(M45),1)-WEEKDAY(DATE(YEAR(M45),MONTH(M45),1),startday)+(WeekNo-1)*7+WeekDay)</f>
        <v/>
      </c>
      <c r="N47" s="225" t="str">
        <v/>
      </c>
      <c r="O47" s="188">
        <v>43221</v>
      </c>
      <c r="P47" s="189">
        <v>43222</v>
      </c>
      <c r="Q47" s="184">
        <v>43223</v>
      </c>
      <c r="R47" s="184">
        <v>43224</v>
      </c>
      <c r="S47" s="183">
        <v>43225</v>
      </c>
      <c r="T47" s="177"/>
      <c r="U47" s="206">
        <v>2</v>
      </c>
      <c r="V47" s="182" t="s">
        <v>126</v>
      </c>
    </row>
    <row r="48" spans="2:28" s="174" customFormat="1" ht="13.5" customHeight="1">
      <c r="B48" s="183">
        <v>43044</v>
      </c>
      <c r="C48" s="184">
        <v>43045</v>
      </c>
      <c r="D48" s="188">
        <v>43046</v>
      </c>
      <c r="E48" s="184">
        <v>43047</v>
      </c>
      <c r="F48" s="184">
        <v>43048</v>
      </c>
      <c r="G48" s="184">
        <v>43049</v>
      </c>
      <c r="H48" s="183">
        <v>43050</v>
      </c>
      <c r="I48" s="177"/>
      <c r="J48" s="205">
        <v>1</v>
      </c>
      <c r="K48" s="182" t="s">
        <v>126</v>
      </c>
      <c r="L48" s="177"/>
      <c r="M48" s="183">
        <v>43226</v>
      </c>
      <c r="N48" s="184">
        <v>43227</v>
      </c>
      <c r="O48" s="188">
        <v>43228</v>
      </c>
      <c r="P48" s="184">
        <v>43229</v>
      </c>
      <c r="Q48" s="184">
        <v>43230</v>
      </c>
      <c r="R48" s="184">
        <v>43231</v>
      </c>
      <c r="S48" s="183">
        <v>43232</v>
      </c>
      <c r="T48" s="177"/>
      <c r="U48" s="190">
        <v>8</v>
      </c>
      <c r="V48" s="191" t="s">
        <v>128</v>
      </c>
      <c r="Y48" s="211"/>
    </row>
    <row r="49" spans="2:28" s="175" customFormat="1" ht="11.5">
      <c r="B49" s="183">
        <v>43051</v>
      </c>
      <c r="C49" s="184">
        <v>43052</v>
      </c>
      <c r="D49" s="184">
        <v>43053</v>
      </c>
      <c r="E49" s="189">
        <v>43054</v>
      </c>
      <c r="F49" s="184">
        <v>43055</v>
      </c>
      <c r="G49" s="184">
        <v>43056</v>
      </c>
      <c r="H49" s="183">
        <v>43057</v>
      </c>
      <c r="I49" s="177"/>
      <c r="J49" s="190">
        <v>7</v>
      </c>
      <c r="K49" s="191" t="s">
        <v>128</v>
      </c>
      <c r="L49" s="177"/>
      <c r="M49" s="183">
        <v>43233</v>
      </c>
      <c r="N49" s="184">
        <v>43234</v>
      </c>
      <c r="O49" s="184">
        <v>43235</v>
      </c>
      <c r="P49" s="189">
        <v>43236</v>
      </c>
      <c r="Q49" s="184">
        <v>43237</v>
      </c>
      <c r="R49" s="184">
        <v>43238</v>
      </c>
      <c r="S49" s="183">
        <v>43239</v>
      </c>
      <c r="T49" s="177"/>
      <c r="U49" s="206">
        <v>16</v>
      </c>
      <c r="V49" s="182" t="s">
        <v>126</v>
      </c>
      <c r="Y49" s="207"/>
      <c r="Z49" s="174"/>
      <c r="AA49" s="174"/>
      <c r="AB49" s="174"/>
    </row>
    <row r="50" spans="2:28" s="174" customFormat="1" ht="11.5">
      <c r="B50" s="183">
        <v>43058</v>
      </c>
      <c r="C50" s="184">
        <v>43059</v>
      </c>
      <c r="D50" s="188">
        <v>43060</v>
      </c>
      <c r="E50" s="184">
        <v>43061</v>
      </c>
      <c r="F50" s="184">
        <v>43062</v>
      </c>
      <c r="G50" s="184">
        <v>43063</v>
      </c>
      <c r="H50" s="183">
        <v>43064</v>
      </c>
      <c r="I50" s="177"/>
      <c r="J50" s="181">
        <v>15</v>
      </c>
      <c r="K50" s="182" t="s">
        <v>126</v>
      </c>
      <c r="L50" s="177"/>
      <c r="M50" s="183">
        <v>43240</v>
      </c>
      <c r="N50" s="184">
        <v>43241</v>
      </c>
      <c r="O50" s="188">
        <v>43242</v>
      </c>
      <c r="P50" s="184">
        <v>43243</v>
      </c>
      <c r="Q50" s="184">
        <v>43244</v>
      </c>
      <c r="R50" s="184">
        <v>43245</v>
      </c>
      <c r="S50" s="183">
        <v>43246</v>
      </c>
      <c r="T50" s="177"/>
      <c r="U50" s="190">
        <v>22</v>
      </c>
      <c r="V50" s="191" t="s">
        <v>128</v>
      </c>
      <c r="Y50" s="207"/>
      <c r="AA50" s="175"/>
    </row>
    <row r="51" spans="2:28" s="174" customFormat="1" ht="10.5">
      <c r="B51" s="183">
        <v>43065</v>
      </c>
      <c r="C51" s="184">
        <v>43066</v>
      </c>
      <c r="D51" s="184">
        <v>43067</v>
      </c>
      <c r="E51" s="184">
        <v>43068</v>
      </c>
      <c r="F51" s="184">
        <v>43069</v>
      </c>
      <c r="G51" s="184" t="str">
        <v/>
      </c>
      <c r="H51" s="183" t="str">
        <v/>
      </c>
      <c r="I51" s="177"/>
      <c r="J51" s="190">
        <v>21</v>
      </c>
      <c r="K51" s="191" t="s">
        <v>128</v>
      </c>
      <c r="L51" s="177"/>
      <c r="M51" s="183">
        <v>43247</v>
      </c>
      <c r="N51" s="184">
        <v>43248</v>
      </c>
      <c r="O51" s="184">
        <v>43249</v>
      </c>
      <c r="P51" s="189">
        <v>43250</v>
      </c>
      <c r="Q51" s="184">
        <v>43251</v>
      </c>
      <c r="R51" s="184" t="str">
        <v/>
      </c>
      <c r="S51" s="183" t="str">
        <v/>
      </c>
      <c r="T51" s="177"/>
      <c r="U51" s="206">
        <v>30</v>
      </c>
      <c r="V51" s="182" t="s">
        <v>126</v>
      </c>
      <c r="Y51" s="207"/>
    </row>
    <row r="52" spans="2:28" s="174" customFormat="1" ht="11.5">
      <c r="B52" s="183" t="str">
        <v/>
      </c>
      <c r="C52" s="184" t="str">
        <v/>
      </c>
      <c r="D52" s="184" t="str">
        <v/>
      </c>
      <c r="E52" s="184" t="str">
        <v/>
      </c>
      <c r="F52" s="184" t="str">
        <v/>
      </c>
      <c r="G52" s="184" t="str">
        <v/>
      </c>
      <c r="H52" s="183" t="str">
        <v/>
      </c>
      <c r="I52" s="177"/>
      <c r="J52" s="233"/>
      <c r="K52" s="193"/>
      <c r="L52" s="177"/>
      <c r="M52" s="183" t="str">
        <v/>
      </c>
      <c r="N52" s="184" t="str">
        <v/>
      </c>
      <c r="O52" s="184" t="str">
        <v/>
      </c>
      <c r="P52" s="184" t="str">
        <v/>
      </c>
      <c r="Q52" s="184" t="str">
        <v/>
      </c>
      <c r="R52" s="184" t="str">
        <v/>
      </c>
      <c r="S52" s="183" t="str">
        <v/>
      </c>
      <c r="T52" s="177"/>
      <c r="U52" s="234"/>
      <c r="V52" s="177"/>
      <c r="Y52" s="235"/>
      <c r="Z52" s="175"/>
      <c r="AB52" s="175"/>
    </row>
    <row r="53" spans="2:28" s="174" customFormat="1" ht="5.25" customHeight="1">
      <c r="B53" s="177"/>
      <c r="C53" s="177"/>
      <c r="D53" s="177"/>
      <c r="E53" s="177"/>
      <c r="F53" s="177"/>
      <c r="G53" s="177"/>
      <c r="H53" s="177"/>
      <c r="I53" s="177"/>
      <c r="L53" s="177"/>
      <c r="M53" s="175"/>
      <c r="N53" s="175"/>
      <c r="O53" s="175"/>
      <c r="P53" s="175"/>
      <c r="Q53" s="175"/>
      <c r="R53" s="175"/>
      <c r="S53" s="175"/>
      <c r="T53" s="177"/>
      <c r="U53" s="175"/>
      <c r="V53" s="175"/>
      <c r="Y53" s="207"/>
    </row>
    <row r="54" spans="2:28" s="174" customFormat="1" ht="10.5">
      <c r="B54" s="394">
        <f>DATE(year,12,1)</f>
        <v>43070</v>
      </c>
      <c r="C54" s="395"/>
      <c r="D54" s="395"/>
      <c r="E54" s="395"/>
      <c r="F54" s="395"/>
      <c r="G54" s="395"/>
      <c r="H54" s="395"/>
      <c r="I54" s="177"/>
      <c r="J54" s="393" t="s">
        <v>158</v>
      </c>
      <c r="K54" s="393"/>
      <c r="L54" s="177"/>
      <c r="M54" s="394">
        <f>DATE(year+1,6,1)</f>
        <v>43252</v>
      </c>
      <c r="N54" s="395"/>
      <c r="O54" s="395"/>
      <c r="P54" s="395"/>
      <c r="Q54" s="395"/>
      <c r="R54" s="395"/>
      <c r="S54" s="395"/>
      <c r="T54" s="177"/>
      <c r="U54" s="393" t="s">
        <v>159</v>
      </c>
      <c r="V54" s="393"/>
    </row>
    <row r="55" spans="2:28" s="174" customFormat="1" ht="10.5">
      <c r="B55" s="179" t="str">
        <f>IF(startday=1,INDEX(weekDayNames,1),INDEX(weekDayNames,2))</f>
        <v>Su</v>
      </c>
      <c r="C55" s="180" t="str">
        <f>IF(startday=1,INDEX(weekDayNames,2),INDEX(weekDayNames,3))</f>
        <v>M</v>
      </c>
      <c r="D55" s="180" t="str">
        <f>IF(startday=1,INDEX(weekDayNames,3),INDEX(weekDayNames,4))</f>
        <v>Tu</v>
      </c>
      <c r="E55" s="180" t="str">
        <f>IF(startday=1,INDEX(weekDayNames,4),INDEX(weekDayNames,5))</f>
        <v>W</v>
      </c>
      <c r="F55" s="180" t="str">
        <f>IF(startday=1,INDEX(weekDayNames,5),INDEX(weekDayNames,6))</f>
        <v>Th</v>
      </c>
      <c r="G55" s="180" t="str">
        <f>IF(startday=1,INDEX(weekDayNames,6),INDEX(weekDayNames,7))</f>
        <v>F</v>
      </c>
      <c r="H55" s="179" t="str">
        <f>IF(startday=1,INDEX(weekDayNames,7),INDEX(weekDayNames,1))</f>
        <v>Sa</v>
      </c>
      <c r="I55" s="177"/>
      <c r="J55" s="190">
        <v>5</v>
      </c>
      <c r="K55" s="191" t="s">
        <v>128</v>
      </c>
      <c r="L55" s="177"/>
      <c r="M55" s="179" t="str">
        <f>IF(startday=1,INDEX(weekDayNames,1),INDEX(weekDayNames,2))</f>
        <v>Su</v>
      </c>
      <c r="N55" s="180" t="str">
        <f>IF(startday=1,INDEX(weekDayNames,2),INDEX(weekDayNames,3))</f>
        <v>M</v>
      </c>
      <c r="O55" s="180" t="str">
        <f>IF(startday=1,INDEX(weekDayNames,3),INDEX(weekDayNames,4))</f>
        <v>Tu</v>
      </c>
      <c r="P55" s="180" t="str">
        <f>IF(startday=1,INDEX(weekDayNames,4),INDEX(weekDayNames,5))</f>
        <v>W</v>
      </c>
      <c r="Q55" s="180" t="str">
        <f>IF(startday=1,INDEX(weekDayNames,5),INDEX(weekDayNames,6))</f>
        <v>Th</v>
      </c>
      <c r="R55" s="180" t="str">
        <f>IF(startday=1,INDEX(weekDayNames,6),INDEX(weekDayNames,7))</f>
        <v>F</v>
      </c>
      <c r="S55" s="179" t="str">
        <f>IF(startday=1,INDEX(weekDayNames,7),INDEX(weekDayNames,1))</f>
        <v>Sa</v>
      </c>
      <c r="T55" s="177"/>
      <c r="U55" s="190">
        <v>5</v>
      </c>
      <c r="V55" s="191" t="s">
        <v>128</v>
      </c>
    </row>
    <row r="56" spans="2:28" s="174" customFormat="1" ht="10.5">
      <c r="B56" s="183" t="str">
        <f t="array" ref="B56:H61">IF(MONTH(B54)&lt;&gt;MONTH(DATE(YEAR(B54),MONTH(B54),1)-WEEKDAY(DATE(YEAR(B54),MONTH(B54),1),startday)+(WeekNo-1)*7+WeekDay),"",DATE(YEAR(B54),MONTH(B54),1)-WEEKDAY(DATE(YEAR(B54),MONTH(B54),1),startday)+(WeekNo-1)*7+WeekDay)</f>
        <v/>
      </c>
      <c r="C56" s="184" t="str">
        <v/>
      </c>
      <c r="D56" s="184" t="str">
        <v/>
      </c>
      <c r="E56" s="184" t="str">
        <v/>
      </c>
      <c r="F56" s="185" t="str">
        <v/>
      </c>
      <c r="G56" s="184">
        <v>43070</v>
      </c>
      <c r="H56" s="183">
        <v>43071</v>
      </c>
      <c r="I56" s="177"/>
      <c r="J56" s="181">
        <v>13</v>
      </c>
      <c r="K56" s="182" t="s">
        <v>126</v>
      </c>
      <c r="L56" s="177"/>
      <c r="M56" s="183" t="str">
        <f t="array" ref="M56:S61">IF(MONTH(M54)&lt;&gt;MONTH(DATE(YEAR(M54),MONTH(M54),1)-WEEKDAY(DATE(YEAR(M54),MONTH(M54),1),startday)+(WeekNo-1)*7+WeekDay),"",DATE(YEAR(M54),MONTH(M54),1)-WEEKDAY(DATE(YEAR(M54),MONTH(M54),1),startday)+(WeekNo-1)*7+WeekDay)</f>
        <v/>
      </c>
      <c r="N56" s="184" t="str">
        <v/>
      </c>
      <c r="O56" s="184" t="str">
        <v/>
      </c>
      <c r="P56" s="184" t="str">
        <v/>
      </c>
      <c r="Q56" s="184" t="str">
        <v/>
      </c>
      <c r="R56" s="184">
        <v>43252</v>
      </c>
      <c r="S56" s="183">
        <v>43253</v>
      </c>
      <c r="T56" s="177"/>
      <c r="U56" s="206">
        <v>13</v>
      </c>
      <c r="V56" s="182" t="s">
        <v>126</v>
      </c>
    </row>
    <row r="57" spans="2:28" s="174" customFormat="1" ht="10.5">
      <c r="B57" s="183">
        <v>43072</v>
      </c>
      <c r="C57" s="184">
        <v>43073</v>
      </c>
      <c r="D57" s="188">
        <v>43074</v>
      </c>
      <c r="E57" s="184">
        <v>43075</v>
      </c>
      <c r="F57" s="184">
        <v>43076</v>
      </c>
      <c r="G57" s="184">
        <v>43077</v>
      </c>
      <c r="H57" s="183">
        <v>43078</v>
      </c>
      <c r="I57" s="177"/>
      <c r="J57" s="190">
        <v>19</v>
      </c>
      <c r="K57" s="191" t="s">
        <v>128</v>
      </c>
      <c r="L57" s="177"/>
      <c r="M57" s="183">
        <v>43254</v>
      </c>
      <c r="N57" s="184">
        <v>43255</v>
      </c>
      <c r="O57" s="188">
        <v>43256</v>
      </c>
      <c r="P57" s="184">
        <v>43257</v>
      </c>
      <c r="Q57" s="184">
        <v>43258</v>
      </c>
      <c r="R57" s="184">
        <v>43259</v>
      </c>
      <c r="S57" s="183">
        <v>43260</v>
      </c>
      <c r="T57" s="177"/>
      <c r="U57" s="190">
        <v>19</v>
      </c>
      <c r="V57" s="191" t="s">
        <v>128</v>
      </c>
    </row>
    <row r="58" spans="2:28" s="174" customFormat="1" ht="12" customHeight="1">
      <c r="B58" s="183">
        <v>43079</v>
      </c>
      <c r="C58" s="184">
        <v>43080</v>
      </c>
      <c r="D58" s="184">
        <v>43081</v>
      </c>
      <c r="E58" s="189">
        <v>43082</v>
      </c>
      <c r="F58" s="184">
        <v>43083</v>
      </c>
      <c r="G58" s="184">
        <v>43084</v>
      </c>
      <c r="H58" s="183">
        <v>43085</v>
      </c>
      <c r="I58" s="177"/>
      <c r="J58" s="205">
        <v>27</v>
      </c>
      <c r="K58" s="182" t="s">
        <v>126</v>
      </c>
      <c r="L58" s="177"/>
      <c r="M58" s="183">
        <v>43261</v>
      </c>
      <c r="N58" s="184">
        <v>43262</v>
      </c>
      <c r="O58" s="184">
        <v>43263</v>
      </c>
      <c r="P58" s="189">
        <v>43264</v>
      </c>
      <c r="Q58" s="184">
        <v>43265</v>
      </c>
      <c r="R58" s="184">
        <v>43266</v>
      </c>
      <c r="S58" s="183">
        <v>43267</v>
      </c>
      <c r="T58" s="177"/>
      <c r="U58" s="206">
        <v>27</v>
      </c>
      <c r="V58" s="182" t="s">
        <v>126</v>
      </c>
    </row>
    <row r="59" spans="2:28" s="175" customFormat="1" ht="12" customHeight="1">
      <c r="B59" s="183">
        <v>43086</v>
      </c>
      <c r="C59" s="184">
        <v>43087</v>
      </c>
      <c r="D59" s="188">
        <v>43088</v>
      </c>
      <c r="E59" s="184">
        <v>43089</v>
      </c>
      <c r="F59" s="184">
        <v>43090</v>
      </c>
      <c r="G59" s="184">
        <v>43091</v>
      </c>
      <c r="H59" s="183">
        <v>43092</v>
      </c>
      <c r="I59" s="177"/>
      <c r="J59" s="199">
        <v>30</v>
      </c>
      <c r="K59" s="236" t="s">
        <v>160</v>
      </c>
      <c r="L59" s="177"/>
      <c r="M59" s="183">
        <v>43268</v>
      </c>
      <c r="N59" s="184">
        <v>43269</v>
      </c>
      <c r="O59" s="188">
        <v>43270</v>
      </c>
      <c r="P59" s="184">
        <v>43271</v>
      </c>
      <c r="Q59" s="184">
        <v>43272</v>
      </c>
      <c r="R59" s="184">
        <v>43273</v>
      </c>
      <c r="S59" s="183">
        <v>43274</v>
      </c>
      <c r="T59" s="177"/>
      <c r="U59" s="237">
        <v>30</v>
      </c>
      <c r="V59" s="195" t="s">
        <v>161</v>
      </c>
      <c r="Y59" s="174"/>
      <c r="Z59" s="174"/>
      <c r="AA59" s="174"/>
      <c r="AB59" s="174"/>
    </row>
    <row r="60" spans="2:28" s="174" customFormat="1" ht="11.25" customHeight="1">
      <c r="B60" s="183">
        <v>43093</v>
      </c>
      <c r="C60" s="184">
        <v>43094</v>
      </c>
      <c r="D60" s="184">
        <v>43095</v>
      </c>
      <c r="E60" s="189">
        <v>43096</v>
      </c>
      <c r="F60" s="184">
        <v>43097</v>
      </c>
      <c r="G60" s="188">
        <v>43098</v>
      </c>
      <c r="H60" s="183">
        <v>43099</v>
      </c>
      <c r="I60" s="177"/>
      <c r="L60" s="177"/>
      <c r="M60" s="183">
        <v>43275</v>
      </c>
      <c r="N60" s="184">
        <v>43276</v>
      </c>
      <c r="O60" s="184">
        <v>43277</v>
      </c>
      <c r="P60" s="189">
        <v>43278</v>
      </c>
      <c r="Q60" s="184">
        <v>43279</v>
      </c>
      <c r="R60" s="186">
        <v>43280</v>
      </c>
      <c r="S60" s="183">
        <v>43281</v>
      </c>
      <c r="T60" s="177"/>
      <c r="U60" s="202"/>
      <c r="V60" s="177"/>
      <c r="AA60" s="175"/>
    </row>
    <row r="61" spans="2:28" s="174" customFormat="1" ht="10.5">
      <c r="B61" s="183">
        <v>43100</v>
      </c>
      <c r="C61" s="184" t="str">
        <v/>
      </c>
      <c r="D61" s="184" t="str">
        <v/>
      </c>
      <c r="E61" s="184" t="str">
        <v/>
      </c>
      <c r="F61" s="184" t="str">
        <v/>
      </c>
      <c r="G61" s="184" t="str">
        <v/>
      </c>
      <c r="H61" s="183" t="str">
        <v/>
      </c>
      <c r="I61" s="177"/>
      <c r="L61" s="177"/>
      <c r="M61" s="183" t="str">
        <v/>
      </c>
      <c r="N61" s="184" t="str">
        <v/>
      </c>
      <c r="O61" s="184" t="str">
        <v/>
      </c>
      <c r="P61" s="189" t="str">
        <v/>
      </c>
      <c r="Q61" s="184" t="str">
        <v/>
      </c>
      <c r="R61" s="184" t="str">
        <v/>
      </c>
      <c r="S61" s="183" t="str">
        <v/>
      </c>
      <c r="T61" s="177"/>
      <c r="U61" s="202"/>
      <c r="V61" s="177"/>
    </row>
    <row r="62" spans="2:28" s="174" customFormat="1" ht="13">
      <c r="B62" s="177"/>
      <c r="C62" s="177"/>
      <c r="D62" s="177"/>
      <c r="E62" s="177"/>
      <c r="F62" s="177"/>
      <c r="G62" s="177"/>
      <c r="H62" s="177"/>
      <c r="I62" s="177"/>
      <c r="J62" s="201"/>
      <c r="K62" s="177"/>
      <c r="L62" s="177"/>
      <c r="M62" s="158"/>
      <c r="N62" s="158"/>
      <c r="O62" s="158"/>
      <c r="P62" s="158"/>
      <c r="Q62" s="158"/>
      <c r="R62" s="158"/>
      <c r="S62" s="158"/>
      <c r="T62" s="177"/>
      <c r="U62" s="202"/>
      <c r="V62" s="177"/>
      <c r="Y62" s="175"/>
      <c r="Z62" s="175"/>
      <c r="AB62" s="175"/>
    </row>
    <row r="63" spans="2:28" s="174" customFormat="1">
      <c r="B63" s="158"/>
      <c r="C63" s="158"/>
      <c r="D63" s="158"/>
      <c r="E63" s="158"/>
      <c r="F63" s="158"/>
      <c r="G63" s="158"/>
      <c r="H63" s="158"/>
      <c r="I63" s="177"/>
      <c r="J63" s="201"/>
      <c r="K63" s="177"/>
      <c r="L63" s="177"/>
      <c r="M63" s="158"/>
      <c r="N63" s="158"/>
      <c r="O63" s="158"/>
      <c r="P63" s="158"/>
      <c r="Q63" s="158"/>
      <c r="R63" s="158"/>
      <c r="S63" s="158"/>
      <c r="T63" s="177"/>
      <c r="U63" s="177"/>
      <c r="V63" s="177"/>
    </row>
    <row r="64" spans="2:28" s="174" customFormat="1">
      <c r="B64" s="158"/>
      <c r="C64" s="158"/>
      <c r="D64" s="158"/>
      <c r="E64" s="158"/>
      <c r="F64" s="158"/>
      <c r="G64" s="158"/>
      <c r="H64" s="158"/>
      <c r="I64" s="158"/>
      <c r="J64" s="159"/>
      <c r="K64" s="158"/>
      <c r="L64" s="158"/>
      <c r="M64" s="158"/>
      <c r="N64" s="158"/>
      <c r="O64" s="158"/>
      <c r="P64" s="158"/>
      <c r="Q64" s="158"/>
      <c r="R64" s="158"/>
      <c r="S64" s="158"/>
      <c r="T64" s="158"/>
      <c r="U64" s="158"/>
      <c r="V64" s="158"/>
    </row>
    <row r="65" spans="2:28" s="174" customFormat="1">
      <c r="B65" s="158"/>
      <c r="C65" s="158"/>
      <c r="D65" s="158"/>
      <c r="E65" s="158"/>
      <c r="F65" s="158"/>
      <c r="G65" s="158"/>
      <c r="H65" s="158"/>
      <c r="I65" s="158"/>
      <c r="J65" s="159"/>
      <c r="K65" s="158"/>
      <c r="L65" s="158"/>
      <c r="M65" s="158"/>
      <c r="N65" s="158"/>
      <c r="O65" s="158"/>
      <c r="P65" s="158"/>
      <c r="Q65" s="158"/>
      <c r="R65" s="158"/>
      <c r="S65" s="158"/>
      <c r="T65" s="158"/>
      <c r="U65" s="158"/>
      <c r="V65" s="158"/>
    </row>
    <row r="66" spans="2:28" s="174" customFormat="1" ht="11.25" customHeight="1">
      <c r="B66" s="158"/>
      <c r="C66" s="158"/>
      <c r="D66" s="158"/>
      <c r="E66" s="158"/>
      <c r="F66" s="158"/>
      <c r="G66" s="158"/>
      <c r="H66" s="158"/>
      <c r="I66" s="158"/>
      <c r="J66" s="159"/>
      <c r="K66" s="158"/>
      <c r="L66" s="158"/>
      <c r="M66" s="158"/>
      <c r="N66" s="158"/>
      <c r="O66" s="158"/>
      <c r="P66" s="158"/>
      <c r="Q66" s="158"/>
      <c r="R66" s="158"/>
      <c r="S66" s="158"/>
      <c r="T66" s="158"/>
      <c r="U66" s="158"/>
      <c r="V66" s="158"/>
    </row>
    <row r="67" spans="2:28" s="174" customFormat="1" ht="4.5" customHeight="1">
      <c r="B67" s="158"/>
      <c r="C67" s="158"/>
      <c r="D67" s="158"/>
      <c r="E67" s="158"/>
      <c r="F67" s="158"/>
      <c r="G67" s="158"/>
      <c r="H67" s="158"/>
      <c r="I67" s="158"/>
      <c r="J67" s="159"/>
      <c r="K67" s="158"/>
      <c r="L67" s="158"/>
      <c r="M67" s="158"/>
      <c r="N67" s="158"/>
      <c r="O67" s="158"/>
      <c r="P67" s="158"/>
      <c r="Q67" s="158"/>
      <c r="R67" s="158"/>
      <c r="S67" s="158"/>
      <c r="T67" s="158"/>
      <c r="U67" s="158"/>
      <c r="V67" s="158"/>
    </row>
    <row r="68" spans="2:28">
      <c r="Y68" s="174"/>
      <c r="Z68" s="174"/>
      <c r="AA68" s="174"/>
      <c r="AB68" s="174"/>
    </row>
    <row r="69" spans="2:28">
      <c r="M69" s="174"/>
      <c r="Y69" s="174"/>
      <c r="Z69" s="174"/>
      <c r="AB69" s="174"/>
    </row>
    <row r="70" spans="2:28">
      <c r="M70" s="174"/>
      <c r="Y70" s="174"/>
      <c r="Z70" s="174"/>
      <c r="AB70" s="174"/>
    </row>
    <row r="71" spans="2:28">
      <c r="L71" s="174"/>
      <c r="M71" s="174"/>
    </row>
    <row r="72" spans="2:28" ht="13">
      <c r="L72" s="174"/>
      <c r="M72" s="175"/>
      <c r="R72" s="238"/>
      <c r="S72" s="170"/>
    </row>
    <row r="73" spans="2:28">
      <c r="M73" s="174"/>
    </row>
    <row r="74" spans="2:28">
      <c r="K74" s="211"/>
      <c r="M74" s="174"/>
    </row>
    <row r="75" spans="2:28">
      <c r="K75" s="211"/>
      <c r="M75" s="174"/>
    </row>
    <row r="76" spans="2:28">
      <c r="K76" s="170"/>
      <c r="M76" s="174"/>
    </row>
  </sheetData>
  <mergeCells count="37">
    <mergeCell ref="O4:S4"/>
    <mergeCell ref="B7:V7"/>
    <mergeCell ref="M4:N4"/>
    <mergeCell ref="J12:K12"/>
    <mergeCell ref="B18:H18"/>
    <mergeCell ref="J18:K18"/>
    <mergeCell ref="M18:S18"/>
    <mergeCell ref="B9:H9"/>
    <mergeCell ref="J9:K9"/>
    <mergeCell ref="M9:S9"/>
    <mergeCell ref="U9:V9"/>
    <mergeCell ref="U18:V18"/>
    <mergeCell ref="J10:K10"/>
    <mergeCell ref="J11:K11"/>
    <mergeCell ref="A1:K1"/>
    <mergeCell ref="A2:K2"/>
    <mergeCell ref="D4:E4"/>
    <mergeCell ref="F4:H4"/>
    <mergeCell ref="K4:L4"/>
    <mergeCell ref="Y34:Y38"/>
    <mergeCell ref="B36:H36"/>
    <mergeCell ref="J36:K36"/>
    <mergeCell ref="M36:S36"/>
    <mergeCell ref="U36:V36"/>
    <mergeCell ref="B27:H27"/>
    <mergeCell ref="J27:K27"/>
    <mergeCell ref="M27:S27"/>
    <mergeCell ref="U27:V27"/>
    <mergeCell ref="Y7:Y11"/>
    <mergeCell ref="J45:K45"/>
    <mergeCell ref="M45:S45"/>
    <mergeCell ref="U45:V45"/>
    <mergeCell ref="B54:H54"/>
    <mergeCell ref="J54:K54"/>
    <mergeCell ref="M54:S54"/>
    <mergeCell ref="U54:V54"/>
    <mergeCell ref="B45:H45"/>
  </mergeCells>
  <conditionalFormatting sqref="B29:H34 B56:H61 B11:H16 B20:H25 B48:H52 M20:S25 M56:S61 B38:H43 M11:S16 M29:S34 M38:S41 M43:S43 M42 O42:S42 M47:S52 B47:D47 F47:H47">
    <cfRule type="expression" dxfId="3" priority="3" stopIfTrue="1">
      <formula>OR(WEEKDAY(B11,1)=1,WEEKDAY(B11,1)=7)</formula>
    </cfRule>
    <cfRule type="cellIs" dxfId="2" priority="4" stopIfTrue="1" operator="equal">
      <formula>""</formula>
    </cfRule>
  </conditionalFormatting>
  <conditionalFormatting sqref="E47">
    <cfRule type="expression" dxfId="1" priority="1" stopIfTrue="1">
      <formula>OR(WEEKDAY(E47,1)=1,WEEKDAY(E47,1)=7)</formula>
    </cfRule>
    <cfRule type="cellIs" dxfId="0" priority="2" stopIfTrue="1" operator="equal">
      <formula>""</formula>
    </cfRule>
  </conditionalFormatting>
  <hyperlinks>
    <hyperlink ref="A2" r:id="rId1"/>
  </hyperlinks>
  <printOptions horizontalCentered="1"/>
  <pageMargins left="0.25" right="0.25" top="0.25" bottom="0.35" header="0.25" footer="0.2"/>
  <pageSetup scale="93" orientation="landscape" r:id="rId2"/>
  <headerFooter alignWithMargins="0">
    <oddFooter>&amp;L&amp;8&amp;K00-049Calendar Templates by Vertex42.com&amp;R&amp;8&amp;K00-049http://www.vertex42.com/calendars/</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26"/>
  <sheetViews>
    <sheetView workbookViewId="0">
      <selection activeCell="M31" sqref="M31"/>
    </sheetView>
  </sheetViews>
  <sheetFormatPr defaultColWidth="8.81640625" defaultRowHeight="14.5"/>
  <sheetData>
    <row r="2" spans="1:25" ht="15.75" customHeight="1">
      <c r="A2" s="410" t="s">
        <v>93</v>
      </c>
      <c r="B2" s="410"/>
      <c r="C2" s="410"/>
      <c r="D2" s="410"/>
      <c r="E2" s="410"/>
      <c r="F2" s="410"/>
      <c r="G2" s="410"/>
      <c r="H2" s="410"/>
      <c r="I2" s="410"/>
      <c r="J2" s="410"/>
      <c r="K2" s="410"/>
      <c r="L2" s="410"/>
      <c r="M2" s="410"/>
      <c r="N2" s="410"/>
      <c r="O2" s="410"/>
      <c r="P2" s="410"/>
      <c r="Q2" s="410"/>
      <c r="R2" s="410"/>
      <c r="S2" s="410"/>
      <c r="T2" s="410"/>
      <c r="U2" s="410"/>
      <c r="V2" s="410"/>
      <c r="W2" s="410"/>
      <c r="X2" s="410"/>
      <c r="Y2" s="410"/>
    </row>
    <row r="3" spans="1:25">
      <c r="A3" s="410"/>
      <c r="B3" s="410"/>
      <c r="C3" s="410"/>
      <c r="D3" s="410"/>
      <c r="E3" s="410"/>
      <c r="F3" s="410"/>
      <c r="G3" s="410"/>
      <c r="H3" s="410"/>
      <c r="I3" s="410"/>
      <c r="J3" s="410"/>
      <c r="K3" s="410"/>
      <c r="L3" s="410"/>
      <c r="M3" s="410"/>
      <c r="N3" s="410"/>
      <c r="O3" s="410"/>
      <c r="P3" s="410"/>
      <c r="Q3" s="410"/>
      <c r="R3" s="410"/>
      <c r="S3" s="410"/>
      <c r="T3" s="410"/>
      <c r="U3" s="410"/>
      <c r="V3" s="410"/>
      <c r="W3" s="410"/>
      <c r="X3" s="410"/>
      <c r="Y3" s="410"/>
    </row>
    <row r="4" spans="1:25">
      <c r="A4" s="410"/>
      <c r="B4" s="410"/>
      <c r="C4" s="410"/>
      <c r="D4" s="410"/>
      <c r="E4" s="410"/>
      <c r="F4" s="410"/>
      <c r="G4" s="410"/>
      <c r="H4" s="410"/>
      <c r="I4" s="410"/>
      <c r="J4" s="410"/>
      <c r="K4" s="410"/>
      <c r="L4" s="410"/>
      <c r="M4" s="410"/>
      <c r="N4" s="410"/>
      <c r="O4" s="410"/>
      <c r="P4" s="410"/>
      <c r="Q4" s="410"/>
      <c r="R4" s="410"/>
      <c r="S4" s="410"/>
      <c r="T4" s="410"/>
      <c r="U4" s="410"/>
      <c r="V4" s="410"/>
      <c r="W4" s="410"/>
      <c r="X4" s="410"/>
      <c r="Y4" s="410"/>
    </row>
    <row r="5" spans="1:25">
      <c r="A5" s="410"/>
      <c r="B5" s="410"/>
      <c r="C5" s="410"/>
      <c r="D5" s="410"/>
      <c r="E5" s="410"/>
      <c r="F5" s="410"/>
      <c r="G5" s="410"/>
      <c r="H5" s="410"/>
      <c r="I5" s="410"/>
      <c r="J5" s="410"/>
      <c r="K5" s="410"/>
      <c r="L5" s="410"/>
      <c r="M5" s="410"/>
      <c r="N5" s="410"/>
      <c r="O5" s="410"/>
      <c r="P5" s="410"/>
      <c r="Q5" s="410"/>
      <c r="R5" s="410"/>
      <c r="S5" s="410"/>
      <c r="T5" s="410"/>
      <c r="U5" s="410"/>
      <c r="V5" s="410"/>
      <c r="W5" s="410"/>
      <c r="X5" s="410"/>
      <c r="Y5" s="410"/>
    </row>
    <row r="6" spans="1:25">
      <c r="A6" s="410"/>
      <c r="B6" s="410"/>
      <c r="C6" s="410"/>
      <c r="D6" s="410"/>
      <c r="E6" s="410"/>
      <c r="F6" s="410"/>
      <c r="G6" s="410"/>
      <c r="H6" s="410"/>
      <c r="I6" s="410"/>
      <c r="J6" s="410"/>
      <c r="K6" s="410"/>
      <c r="L6" s="410"/>
      <c r="M6" s="410"/>
      <c r="N6" s="410"/>
      <c r="O6" s="410"/>
      <c r="P6" s="410"/>
      <c r="Q6" s="410"/>
      <c r="R6" s="410"/>
      <c r="S6" s="410"/>
      <c r="T6" s="410"/>
      <c r="U6" s="410"/>
      <c r="V6" s="410"/>
      <c r="W6" s="410"/>
      <c r="X6" s="410"/>
      <c r="Y6" s="410"/>
    </row>
    <row r="7" spans="1:25">
      <c r="A7" s="410"/>
      <c r="B7" s="410"/>
      <c r="C7" s="410"/>
      <c r="D7" s="410"/>
      <c r="E7" s="410"/>
      <c r="F7" s="410"/>
      <c r="G7" s="410"/>
      <c r="H7" s="410"/>
      <c r="I7" s="410"/>
      <c r="J7" s="410"/>
      <c r="K7" s="410"/>
      <c r="L7" s="410"/>
      <c r="M7" s="410"/>
      <c r="N7" s="410"/>
      <c r="O7" s="410"/>
      <c r="P7" s="410"/>
      <c r="Q7" s="410"/>
      <c r="R7" s="410"/>
      <c r="S7" s="410"/>
      <c r="T7" s="410"/>
      <c r="U7" s="410"/>
      <c r="V7" s="410"/>
      <c r="W7" s="410"/>
      <c r="X7" s="410"/>
      <c r="Y7" s="410"/>
    </row>
    <row r="8" spans="1:25">
      <c r="A8" s="410"/>
      <c r="B8" s="410"/>
      <c r="C8" s="410"/>
      <c r="D8" s="410"/>
      <c r="E8" s="410"/>
      <c r="F8" s="410"/>
      <c r="G8" s="410"/>
      <c r="H8" s="410"/>
      <c r="I8" s="410"/>
      <c r="J8" s="410"/>
      <c r="K8" s="410"/>
      <c r="L8" s="410"/>
      <c r="M8" s="410"/>
      <c r="N8" s="410"/>
      <c r="O8" s="410"/>
      <c r="P8" s="410"/>
      <c r="Q8" s="410"/>
      <c r="R8" s="410"/>
      <c r="S8" s="410"/>
      <c r="T8" s="410"/>
      <c r="U8" s="410"/>
      <c r="V8" s="410"/>
      <c r="W8" s="410"/>
      <c r="X8" s="410"/>
      <c r="Y8" s="410"/>
    </row>
    <row r="9" spans="1:25">
      <c r="A9" s="410"/>
      <c r="B9" s="410"/>
      <c r="C9" s="410"/>
      <c r="D9" s="410"/>
      <c r="E9" s="410"/>
      <c r="F9" s="410"/>
      <c r="G9" s="410"/>
      <c r="H9" s="410"/>
      <c r="I9" s="410"/>
      <c r="J9" s="410"/>
      <c r="K9" s="410"/>
      <c r="L9" s="410"/>
      <c r="M9" s="410"/>
      <c r="N9" s="410"/>
      <c r="O9" s="410"/>
      <c r="P9" s="410"/>
      <c r="Q9" s="410"/>
      <c r="R9" s="410"/>
      <c r="S9" s="410"/>
      <c r="T9" s="410"/>
      <c r="U9" s="410"/>
      <c r="V9" s="410"/>
      <c r="W9" s="410"/>
      <c r="X9" s="410"/>
      <c r="Y9" s="410"/>
    </row>
    <row r="10" spans="1:25">
      <c r="A10" s="410"/>
      <c r="B10" s="410"/>
      <c r="C10" s="410"/>
      <c r="D10" s="410"/>
      <c r="E10" s="410"/>
      <c r="F10" s="410"/>
      <c r="G10" s="410"/>
      <c r="H10" s="410"/>
      <c r="I10" s="410"/>
      <c r="J10" s="410"/>
      <c r="K10" s="410"/>
      <c r="L10" s="410"/>
      <c r="M10" s="410"/>
      <c r="N10" s="410"/>
      <c r="O10" s="410"/>
      <c r="P10" s="410"/>
      <c r="Q10" s="410"/>
      <c r="R10" s="410"/>
      <c r="S10" s="410"/>
      <c r="T10" s="410"/>
      <c r="U10" s="410"/>
      <c r="V10" s="410"/>
      <c r="W10" s="410"/>
      <c r="X10" s="410"/>
      <c r="Y10" s="410"/>
    </row>
    <row r="11" spans="1:25">
      <c r="A11" s="410"/>
      <c r="B11" s="410"/>
      <c r="C11" s="410"/>
      <c r="D11" s="410"/>
      <c r="E11" s="410"/>
      <c r="F11" s="410"/>
      <c r="G11" s="410"/>
      <c r="H11" s="410"/>
      <c r="I11" s="410"/>
      <c r="J11" s="410"/>
      <c r="K11" s="410"/>
      <c r="L11" s="410"/>
      <c r="M11" s="410"/>
      <c r="N11" s="410"/>
      <c r="O11" s="410"/>
      <c r="P11" s="410"/>
      <c r="Q11" s="410"/>
      <c r="R11" s="410"/>
      <c r="S11" s="410"/>
      <c r="T11" s="410"/>
      <c r="U11" s="410"/>
      <c r="V11" s="410"/>
      <c r="W11" s="410"/>
      <c r="X11" s="410"/>
      <c r="Y11" s="410"/>
    </row>
    <row r="12" spans="1:25">
      <c r="A12" s="410"/>
      <c r="B12" s="410"/>
      <c r="C12" s="410"/>
      <c r="D12" s="410"/>
      <c r="E12" s="410"/>
      <c r="F12" s="410"/>
      <c r="G12" s="410"/>
      <c r="H12" s="410"/>
      <c r="I12" s="410"/>
      <c r="J12" s="410"/>
      <c r="K12" s="410"/>
      <c r="L12" s="410"/>
      <c r="M12" s="410"/>
      <c r="N12" s="410"/>
      <c r="O12" s="410"/>
      <c r="P12" s="410"/>
      <c r="Q12" s="410"/>
      <c r="R12" s="410"/>
      <c r="S12" s="410"/>
      <c r="T12" s="410"/>
      <c r="U12" s="410"/>
      <c r="V12" s="410"/>
      <c r="W12" s="410"/>
      <c r="X12" s="410"/>
      <c r="Y12" s="410"/>
    </row>
    <row r="13" spans="1:25">
      <c r="A13" s="410"/>
      <c r="B13" s="410"/>
      <c r="C13" s="410"/>
      <c r="D13" s="410"/>
      <c r="E13" s="410"/>
      <c r="F13" s="410"/>
      <c r="G13" s="410"/>
      <c r="H13" s="410"/>
      <c r="I13" s="410"/>
      <c r="J13" s="410"/>
      <c r="K13" s="410"/>
      <c r="L13" s="410"/>
      <c r="M13" s="410"/>
      <c r="N13" s="410"/>
      <c r="O13" s="410"/>
      <c r="P13" s="410"/>
      <c r="Q13" s="410"/>
      <c r="R13" s="410"/>
      <c r="S13" s="410"/>
      <c r="T13" s="410"/>
      <c r="U13" s="410"/>
      <c r="V13" s="410"/>
      <c r="W13" s="410"/>
      <c r="X13" s="410"/>
      <c r="Y13" s="410"/>
    </row>
    <row r="14" spans="1:25">
      <c r="A14" s="410"/>
      <c r="B14" s="410"/>
      <c r="C14" s="410"/>
      <c r="D14" s="410"/>
      <c r="E14" s="410"/>
      <c r="F14" s="410"/>
      <c r="G14" s="410"/>
      <c r="H14" s="410"/>
      <c r="I14" s="410"/>
      <c r="J14" s="410"/>
      <c r="K14" s="410"/>
      <c r="L14" s="410"/>
      <c r="M14" s="410"/>
      <c r="N14" s="410"/>
      <c r="O14" s="410"/>
      <c r="P14" s="410"/>
      <c r="Q14" s="410"/>
      <c r="R14" s="410"/>
      <c r="S14" s="410"/>
      <c r="T14" s="410"/>
      <c r="U14" s="410"/>
      <c r="V14" s="410"/>
      <c r="W14" s="410"/>
      <c r="X14" s="410"/>
      <c r="Y14" s="410"/>
    </row>
    <row r="15" spans="1:25">
      <c r="A15" s="410"/>
      <c r="B15" s="410"/>
      <c r="C15" s="410"/>
      <c r="D15" s="410"/>
      <c r="E15" s="410"/>
      <c r="F15" s="410"/>
      <c r="G15" s="410"/>
      <c r="H15" s="410"/>
      <c r="I15" s="410"/>
      <c r="J15" s="410"/>
      <c r="K15" s="410"/>
      <c r="L15" s="410"/>
      <c r="M15" s="410"/>
      <c r="N15" s="410"/>
      <c r="O15" s="410"/>
      <c r="P15" s="410"/>
      <c r="Q15" s="410"/>
      <c r="R15" s="410"/>
      <c r="S15" s="410"/>
      <c r="T15" s="410"/>
      <c r="U15" s="410"/>
      <c r="V15" s="410"/>
      <c r="W15" s="410"/>
      <c r="X15" s="410"/>
      <c r="Y15" s="410"/>
    </row>
    <row r="16" spans="1:25">
      <c r="A16" s="410"/>
      <c r="B16" s="410"/>
      <c r="C16" s="410"/>
      <c r="D16" s="410"/>
      <c r="E16" s="410"/>
      <c r="F16" s="410"/>
      <c r="G16" s="410"/>
      <c r="H16" s="410"/>
      <c r="I16" s="410"/>
      <c r="J16" s="410"/>
      <c r="K16" s="410"/>
      <c r="L16" s="410"/>
      <c r="M16" s="410"/>
      <c r="N16" s="410"/>
      <c r="O16" s="410"/>
      <c r="P16" s="410"/>
      <c r="Q16" s="410"/>
      <c r="R16" s="410"/>
      <c r="S16" s="410"/>
      <c r="T16" s="410"/>
      <c r="U16" s="410"/>
      <c r="V16" s="410"/>
      <c r="W16" s="410"/>
      <c r="X16" s="410"/>
      <c r="Y16" s="410"/>
    </row>
    <row r="17" spans="1:25">
      <c r="A17" s="410"/>
      <c r="B17" s="410"/>
      <c r="C17" s="410"/>
      <c r="D17" s="410"/>
      <c r="E17" s="410"/>
      <c r="F17" s="410"/>
      <c r="G17" s="410"/>
      <c r="H17" s="410"/>
      <c r="I17" s="410"/>
      <c r="J17" s="410"/>
      <c r="K17" s="410"/>
      <c r="L17" s="410"/>
      <c r="M17" s="410"/>
      <c r="N17" s="410"/>
      <c r="O17" s="410"/>
      <c r="P17" s="410"/>
      <c r="Q17" s="410"/>
      <c r="R17" s="410"/>
      <c r="S17" s="410"/>
      <c r="T17" s="410"/>
      <c r="U17" s="410"/>
      <c r="V17" s="410"/>
      <c r="W17" s="410"/>
      <c r="X17" s="410"/>
      <c r="Y17" s="410"/>
    </row>
    <row r="18" spans="1:25">
      <c r="A18" s="410"/>
      <c r="B18" s="410"/>
      <c r="C18" s="410"/>
      <c r="D18" s="410"/>
      <c r="E18" s="410"/>
      <c r="F18" s="410"/>
      <c r="G18" s="410"/>
      <c r="H18" s="410"/>
      <c r="I18" s="410"/>
      <c r="J18" s="410"/>
      <c r="K18" s="410"/>
      <c r="L18" s="410"/>
      <c r="M18" s="410"/>
      <c r="N18" s="410"/>
      <c r="O18" s="410"/>
      <c r="P18" s="410"/>
      <c r="Q18" s="410"/>
      <c r="R18" s="410"/>
      <c r="S18" s="410"/>
      <c r="T18" s="410"/>
      <c r="U18" s="410"/>
      <c r="V18" s="410"/>
      <c r="W18" s="410"/>
      <c r="X18" s="410"/>
      <c r="Y18" s="410"/>
    </row>
    <row r="19" spans="1:25">
      <c r="A19" s="410"/>
      <c r="B19" s="410"/>
      <c r="C19" s="410"/>
      <c r="D19" s="410"/>
      <c r="E19" s="410"/>
      <c r="F19" s="410"/>
      <c r="G19" s="410"/>
      <c r="H19" s="410"/>
      <c r="I19" s="410"/>
      <c r="J19" s="410"/>
      <c r="K19" s="410"/>
      <c r="L19" s="410"/>
      <c r="M19" s="410"/>
      <c r="N19" s="410"/>
      <c r="O19" s="410"/>
      <c r="P19" s="410"/>
      <c r="Q19" s="410"/>
      <c r="R19" s="410"/>
      <c r="S19" s="410"/>
      <c r="T19" s="410"/>
      <c r="U19" s="410"/>
      <c r="V19" s="410"/>
      <c r="W19" s="410"/>
      <c r="X19" s="410"/>
      <c r="Y19" s="410"/>
    </row>
    <row r="20" spans="1:25">
      <c r="A20" s="410"/>
      <c r="B20" s="410"/>
      <c r="C20" s="410"/>
      <c r="D20" s="410"/>
      <c r="E20" s="410"/>
      <c r="F20" s="410"/>
      <c r="G20" s="410"/>
      <c r="H20" s="410"/>
      <c r="I20" s="410"/>
      <c r="J20" s="410"/>
      <c r="K20" s="410"/>
      <c r="L20" s="410"/>
      <c r="M20" s="410"/>
      <c r="N20" s="410"/>
      <c r="O20" s="410"/>
      <c r="P20" s="410"/>
      <c r="Q20" s="410"/>
      <c r="R20" s="410"/>
      <c r="S20" s="410"/>
      <c r="T20" s="410"/>
      <c r="U20" s="410"/>
      <c r="V20" s="410"/>
      <c r="W20" s="410"/>
      <c r="X20" s="410"/>
      <c r="Y20" s="410"/>
    </row>
    <row r="21" spans="1:25">
      <c r="A21" s="410"/>
      <c r="B21" s="410"/>
      <c r="C21" s="410"/>
      <c r="D21" s="410"/>
      <c r="E21" s="410"/>
      <c r="F21" s="410"/>
      <c r="G21" s="410"/>
      <c r="H21" s="410"/>
      <c r="I21" s="410"/>
      <c r="J21" s="410"/>
      <c r="K21" s="410"/>
      <c r="L21" s="410"/>
      <c r="M21" s="410"/>
      <c r="N21" s="410"/>
      <c r="O21" s="410"/>
      <c r="P21" s="410"/>
      <c r="Q21" s="410"/>
      <c r="R21" s="410"/>
      <c r="S21" s="410"/>
      <c r="T21" s="410"/>
      <c r="U21" s="410"/>
      <c r="V21" s="410"/>
      <c r="W21" s="410"/>
      <c r="X21" s="410"/>
      <c r="Y21" s="410"/>
    </row>
    <row r="22" spans="1:25">
      <c r="A22" s="410"/>
      <c r="B22" s="410"/>
      <c r="C22" s="410"/>
      <c r="D22" s="410"/>
      <c r="E22" s="410"/>
      <c r="F22" s="410"/>
      <c r="G22" s="410"/>
      <c r="H22" s="410"/>
      <c r="I22" s="410"/>
      <c r="J22" s="410"/>
      <c r="K22" s="410"/>
      <c r="L22" s="410"/>
      <c r="M22" s="410"/>
      <c r="N22" s="410"/>
      <c r="O22" s="410"/>
      <c r="P22" s="410"/>
      <c r="Q22" s="410"/>
      <c r="R22" s="410"/>
      <c r="S22" s="410"/>
      <c r="T22" s="410"/>
      <c r="U22" s="410"/>
      <c r="V22" s="410"/>
      <c r="W22" s="410"/>
      <c r="X22" s="410"/>
      <c r="Y22" s="410"/>
    </row>
    <row r="23" spans="1:25">
      <c r="A23" s="410"/>
      <c r="B23" s="410"/>
      <c r="C23" s="410"/>
      <c r="D23" s="410"/>
      <c r="E23" s="410"/>
      <c r="F23" s="410"/>
      <c r="G23" s="410"/>
      <c r="H23" s="410"/>
      <c r="I23" s="410"/>
      <c r="J23" s="410"/>
      <c r="K23" s="410"/>
      <c r="L23" s="410"/>
      <c r="M23" s="410"/>
      <c r="N23" s="410"/>
      <c r="O23" s="410"/>
      <c r="P23" s="410"/>
      <c r="Q23" s="410"/>
      <c r="R23" s="410"/>
      <c r="S23" s="410"/>
      <c r="T23" s="410"/>
      <c r="U23" s="410"/>
      <c r="V23" s="410"/>
      <c r="W23" s="410"/>
      <c r="X23" s="410"/>
      <c r="Y23" s="410"/>
    </row>
    <row r="24" spans="1:25">
      <c r="A24" s="410"/>
      <c r="B24" s="410"/>
      <c r="C24" s="410"/>
      <c r="D24" s="410"/>
      <c r="E24" s="410"/>
      <c r="F24" s="410"/>
      <c r="G24" s="410"/>
      <c r="H24" s="410"/>
      <c r="I24" s="410"/>
      <c r="J24" s="410"/>
      <c r="K24" s="410"/>
      <c r="L24" s="410"/>
      <c r="M24" s="410"/>
      <c r="N24" s="410"/>
      <c r="O24" s="410"/>
      <c r="P24" s="410"/>
      <c r="Q24" s="410"/>
      <c r="R24" s="410"/>
      <c r="S24" s="410"/>
      <c r="T24" s="410"/>
      <c r="U24" s="410"/>
      <c r="V24" s="410"/>
      <c r="W24" s="410"/>
      <c r="X24" s="410"/>
      <c r="Y24" s="410"/>
    </row>
    <row r="25" spans="1:25">
      <c r="A25" s="410"/>
      <c r="B25" s="410"/>
      <c r="C25" s="410"/>
      <c r="D25" s="410"/>
      <c r="E25" s="410"/>
      <c r="F25" s="410"/>
      <c r="G25" s="410"/>
      <c r="H25" s="410"/>
      <c r="I25" s="410"/>
      <c r="J25" s="410"/>
      <c r="K25" s="410"/>
      <c r="L25" s="410"/>
      <c r="M25" s="410"/>
      <c r="N25" s="410"/>
      <c r="O25" s="410"/>
      <c r="P25" s="410"/>
      <c r="Q25" s="410"/>
      <c r="R25" s="410"/>
      <c r="S25" s="410"/>
      <c r="T25" s="410"/>
      <c r="U25" s="410"/>
      <c r="V25" s="410"/>
      <c r="W25" s="410"/>
      <c r="X25" s="410"/>
      <c r="Y25" s="410"/>
    </row>
    <row r="26" spans="1:25">
      <c r="A26" s="410"/>
      <c r="B26" s="410"/>
      <c r="C26" s="410"/>
      <c r="D26" s="410"/>
      <c r="E26" s="410"/>
      <c r="F26" s="410"/>
      <c r="G26" s="410"/>
      <c r="H26" s="410"/>
      <c r="I26" s="410"/>
      <c r="J26" s="410"/>
      <c r="K26" s="410"/>
      <c r="L26" s="410"/>
      <c r="M26" s="410"/>
      <c r="N26" s="410"/>
      <c r="O26" s="410"/>
      <c r="P26" s="410"/>
      <c r="Q26" s="410"/>
      <c r="R26" s="410"/>
      <c r="S26" s="410"/>
      <c r="T26" s="410"/>
      <c r="U26" s="410"/>
      <c r="V26" s="410"/>
      <c r="W26" s="410"/>
      <c r="X26" s="410"/>
      <c r="Y26" s="410"/>
    </row>
  </sheetData>
  <sheetProtection algorithmName="SHA-512" hashValue="SYSjHhXHeBReUQ6GeBm1cMKLnxnJ8YzqBD1D7X3XmKd8aTp5BdmDRJJ54i8DS5TWhXmr8kO3M6z6T+X7alN2Rg==" saltValue="MTFdSRPDTRCBagpd0D366w==" spinCount="100000" sheet="1" objects="1" scenarios="1"/>
  <mergeCells count="1">
    <mergeCell ref="A2:Y26"/>
  </mergeCells>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workbookViewId="0">
      <selection activeCell="D24" sqref="D24"/>
    </sheetView>
  </sheetViews>
  <sheetFormatPr defaultColWidth="8.81640625" defaultRowHeight="14.5"/>
  <cols>
    <col min="3" max="3" width="18" bestFit="1" customWidth="1"/>
    <col min="4" max="4" width="22.81640625" bestFit="1" customWidth="1"/>
    <col min="5" max="5" width="19" bestFit="1" customWidth="1"/>
    <col min="6" max="6" width="25.36328125" bestFit="1" customWidth="1"/>
  </cols>
  <sheetData>
    <row r="1" spans="1:7">
      <c r="A1" t="s">
        <v>29</v>
      </c>
      <c r="B1" t="s">
        <v>53</v>
      </c>
      <c r="C1" t="s">
        <v>1</v>
      </c>
      <c r="D1" t="s">
        <v>8</v>
      </c>
      <c r="E1" t="s">
        <v>14</v>
      </c>
      <c r="F1" t="s">
        <v>15</v>
      </c>
      <c r="G1" t="s">
        <v>53</v>
      </c>
    </row>
    <row r="2" spans="1:7">
      <c r="A2" t="s">
        <v>30</v>
      </c>
      <c r="B2" t="s">
        <v>54</v>
      </c>
      <c r="C2" t="s">
        <v>3</v>
      </c>
      <c r="D2" t="s">
        <v>10</v>
      </c>
      <c r="E2" t="s">
        <v>12</v>
      </c>
      <c r="G2" t="s">
        <v>54</v>
      </c>
    </row>
    <row r="3" spans="1:7">
      <c r="B3" t="s">
        <v>55</v>
      </c>
      <c r="G3" t="s">
        <v>55</v>
      </c>
    </row>
    <row r="4" spans="1:7">
      <c r="B4" t="s">
        <v>56</v>
      </c>
      <c r="G4" t="s">
        <v>56</v>
      </c>
    </row>
    <row r="5" spans="1:7">
      <c r="G5" t="s">
        <v>57</v>
      </c>
    </row>
    <row r="10" spans="1:7">
      <c r="A10" t="s">
        <v>13</v>
      </c>
      <c r="D10" t="s">
        <v>19</v>
      </c>
    </row>
    <row r="11" spans="1:7">
      <c r="A11" t="s">
        <v>11</v>
      </c>
      <c r="D11" t="s">
        <v>20</v>
      </c>
    </row>
    <row r="12" spans="1:7">
      <c r="D12" t="s">
        <v>21</v>
      </c>
    </row>
  </sheetData>
  <customSheetViews>
    <customSheetView guid="{08C97B7F-67EE-4463-AA3D-5024C5CFCC42}" state="hidden">
      <selection activeCell="F1" sqref="F1:F2"/>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15</vt:i4>
      </vt:variant>
    </vt:vector>
  </HeadingPairs>
  <TitlesOfParts>
    <vt:vector size="22" baseType="lpstr">
      <vt:lpstr>Contact Information</vt:lpstr>
      <vt:lpstr>Narrative</vt:lpstr>
      <vt:lpstr>Budget Detail &amp; Amendments</vt:lpstr>
      <vt:lpstr>Budget Roll-Up</vt:lpstr>
      <vt:lpstr>17-18 Calendar</vt:lpstr>
      <vt:lpstr>Program Assurances</vt:lpstr>
      <vt:lpstr>Do Not Edit</vt:lpstr>
      <vt:lpstr>Contracted</vt:lpstr>
      <vt:lpstr>ContractedServices</vt:lpstr>
      <vt:lpstr>Other</vt:lpstr>
      <vt:lpstr>Personnel</vt:lpstr>
      <vt:lpstr>'17-18 Calendar'!Print_Area</vt:lpstr>
      <vt:lpstr>Quarter_1</vt:lpstr>
      <vt:lpstr>Quarter1</vt:lpstr>
      <vt:lpstr>Salary</vt:lpstr>
      <vt:lpstr>'17-18 Calendar'!startday</vt:lpstr>
      <vt:lpstr>Supplies</vt:lpstr>
      <vt:lpstr>Telephone</vt:lpstr>
      <vt:lpstr>Travel</vt:lpstr>
      <vt:lpstr>'17-18 Calendar'!year</vt:lpstr>
      <vt:lpstr>Yes</vt:lpstr>
      <vt:lpstr>YesNo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Treaster, Jacque</dc:creator>
  <cp:lastModifiedBy>Williams, Amy</cp:lastModifiedBy>
  <cp:lastPrinted>2017-05-31T20:47:59Z</cp:lastPrinted>
  <dcterms:created xsi:type="dcterms:W3CDTF">2017-02-07T21:45:49Z</dcterms:created>
  <dcterms:modified xsi:type="dcterms:W3CDTF">2017-06-26T15:49:31Z</dcterms:modified>
</cp:coreProperties>
</file>