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autoCompressPictures="0"/>
  <mc:AlternateContent xmlns:mc="http://schemas.openxmlformats.org/markup-compatibility/2006">
    <mc:Choice Requires="x15">
      <x15ac:absPath xmlns:x15ac="http://schemas.microsoft.com/office/spreadsheetml/2010/11/ac" url="C:\Users\b97x863\Desktop\MCP Final Grants 17-18\Final grant awards MCP 17-18\"/>
    </mc:Choice>
  </mc:AlternateContent>
  <bookViews>
    <workbookView xWindow="3900" yWindow="0" windowWidth="21708" windowHeight="15480" tabRatio="500" firstSheet="2" activeTab="2"/>
  </bookViews>
  <sheets>
    <sheet name="Contact Information" sheetId="1" r:id="rId1"/>
    <sheet name="Narrative" sheetId="2" r:id="rId2"/>
    <sheet name="Budget Detail &amp; Amendments" sheetId="5" r:id="rId3"/>
    <sheet name="Budget Roll-Up" sheetId="3" r:id="rId4"/>
    <sheet name="17-18 Calendar" sheetId="4" r:id="rId5"/>
    <sheet name="Program Assurances" sheetId="6" r:id="rId6"/>
    <sheet name="Do Not Edit" sheetId="7" r:id="rId7"/>
  </sheets>
  <definedNames>
    <definedName name="Contracted">'Do Not Edit'!$D$1:$D$2</definedName>
    <definedName name="ContractedServices">'Do Not Edit'!$D$1:$D$2</definedName>
    <definedName name="Other">'Do Not Edit'!$D$10:$D$12</definedName>
    <definedName name="Personnel">'Budget Detail &amp; Amendments'!$L$5:$L$7</definedName>
    <definedName name="Quarter_1">'Do Not Edit'!$B$1:$B$5</definedName>
    <definedName name="Quarter1">'Do Not Edit'!$B$1:$B$4</definedName>
    <definedName name="Salary">'Do Not Edit'!$C$1:$C$2</definedName>
    <definedName name="startday" localSheetId="4">'17-18 Calendar'!$M$4</definedName>
    <definedName name="Supplies">'Do Not Edit'!$A$10:$A$11</definedName>
    <definedName name="Telephone">'Do Not Edit'!$E$1:$E$2</definedName>
    <definedName name="Travel">'Do Not Edit'!$F$1</definedName>
    <definedName name="year" localSheetId="4">'17-18 Calendar'!$F$4</definedName>
    <definedName name="Yes">'Budget Detail &amp; Amendments'!$N$5:$N$6</definedName>
    <definedName name="YesNo">'Do Not Edit'!$A$1:$A$2</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C15" i="3" l="1"/>
  <c r="C11" i="3"/>
  <c r="C5" i="3" l="1"/>
  <c r="O91" i="5" l="1"/>
  <c r="O69" i="5"/>
  <c r="O70" i="5"/>
  <c r="O72" i="5"/>
  <c r="O61" i="5"/>
  <c r="O77" i="5"/>
  <c r="O82" i="5"/>
  <c r="O55" i="5"/>
  <c r="O46" i="5"/>
  <c r="O24" i="5"/>
  <c r="O31" i="5"/>
  <c r="O36" i="5"/>
  <c r="O39" i="5"/>
  <c r="O85" i="5"/>
  <c r="O98" i="5"/>
  <c r="E1" i="5"/>
  <c r="T91" i="5"/>
  <c r="T72" i="5"/>
  <c r="T61" i="5"/>
  <c r="T82" i="5"/>
  <c r="T55" i="5"/>
  <c r="T46" i="5"/>
  <c r="T24" i="5"/>
  <c r="T31" i="5"/>
  <c r="T36" i="5"/>
  <c r="O7" i="3"/>
  <c r="R91" i="5"/>
  <c r="R72" i="5"/>
  <c r="R61" i="5"/>
  <c r="R82" i="5"/>
  <c r="R55" i="5"/>
  <c r="R46" i="5"/>
  <c r="R24" i="5"/>
  <c r="R31" i="5"/>
  <c r="R36" i="5"/>
  <c r="R39" i="5"/>
  <c r="P91" i="5"/>
  <c r="P72" i="5"/>
  <c r="G18" i="3"/>
  <c r="P61" i="5"/>
  <c r="P82" i="5"/>
  <c r="P55" i="5"/>
  <c r="P46" i="5"/>
  <c r="P24" i="5"/>
  <c r="P31" i="5"/>
  <c r="P36" i="5"/>
  <c r="P39" i="5"/>
  <c r="G7" i="3"/>
  <c r="C7" i="3"/>
  <c r="M54" i="4"/>
  <c r="M56" i="4" a="1"/>
  <c r="M56" i="4"/>
  <c r="B54" i="4"/>
  <c r="B56" i="4" a="1"/>
  <c r="B56" i="4"/>
  <c r="S55" i="4" a="1"/>
  <c r="S55" i="4"/>
  <c r="R55" i="4" a="1"/>
  <c r="R55" i="4"/>
  <c r="Q55" i="4" a="1"/>
  <c r="Q55" i="4"/>
  <c r="P55" i="4" a="1"/>
  <c r="P55" i="4"/>
  <c r="O55" i="4" a="1"/>
  <c r="O55" i="4"/>
  <c r="N55" i="4" a="1"/>
  <c r="N55" i="4"/>
  <c r="M55" i="4" a="1"/>
  <c r="M55" i="4"/>
  <c r="H55" i="4" a="1"/>
  <c r="H55" i="4"/>
  <c r="G55" i="4" a="1"/>
  <c r="G55" i="4"/>
  <c r="F55" i="4" a="1"/>
  <c r="F55" i="4"/>
  <c r="E55" i="4" a="1"/>
  <c r="E55" i="4"/>
  <c r="D55" i="4" a="1"/>
  <c r="D55" i="4"/>
  <c r="C55" i="4" a="1"/>
  <c r="C55" i="4"/>
  <c r="B55" i="4" a="1"/>
  <c r="B55" i="4"/>
  <c r="M45" i="4"/>
  <c r="M47" i="4" a="1"/>
  <c r="M47" i="4"/>
  <c r="B45" i="4"/>
  <c r="B47" i="4" a="1"/>
  <c r="B47" i="4"/>
  <c r="S46" i="4" a="1"/>
  <c r="S46" i="4"/>
  <c r="R46" i="4" a="1"/>
  <c r="R46" i="4"/>
  <c r="Q46" i="4" a="1"/>
  <c r="Q46" i="4"/>
  <c r="P46" i="4" a="1"/>
  <c r="P46" i="4"/>
  <c r="O46" i="4" a="1"/>
  <c r="O46" i="4"/>
  <c r="N46" i="4" a="1"/>
  <c r="N46" i="4"/>
  <c r="M46" i="4" a="1"/>
  <c r="M46" i="4"/>
  <c r="H46" i="4" a="1"/>
  <c r="H46" i="4"/>
  <c r="G46" i="4" a="1"/>
  <c r="G46" i="4"/>
  <c r="F46" i="4" a="1"/>
  <c r="F46" i="4"/>
  <c r="E46" i="4" a="1"/>
  <c r="E46" i="4"/>
  <c r="D46" i="4" a="1"/>
  <c r="D46" i="4"/>
  <c r="C46" i="4" a="1"/>
  <c r="C46" i="4"/>
  <c r="B46" i="4" a="1"/>
  <c r="B46" i="4"/>
  <c r="M36" i="4"/>
  <c r="M38" i="4" a="1"/>
  <c r="M38" i="4"/>
  <c r="B36" i="4"/>
  <c r="B38" i="4" a="1"/>
  <c r="B38" i="4"/>
  <c r="S37" i="4" a="1"/>
  <c r="S37" i="4"/>
  <c r="R37" i="4" a="1"/>
  <c r="R37" i="4"/>
  <c r="Q37" i="4" a="1"/>
  <c r="Q37" i="4"/>
  <c r="P37" i="4" a="1"/>
  <c r="P37" i="4"/>
  <c r="O37" i="4" a="1"/>
  <c r="O37" i="4"/>
  <c r="N37" i="4" a="1"/>
  <c r="N37" i="4"/>
  <c r="M37" i="4" a="1"/>
  <c r="M37" i="4"/>
  <c r="H37" i="4" a="1"/>
  <c r="H37" i="4"/>
  <c r="G37" i="4" a="1"/>
  <c r="G37" i="4"/>
  <c r="F37" i="4" a="1"/>
  <c r="F37" i="4"/>
  <c r="E37" i="4" a="1"/>
  <c r="E37" i="4"/>
  <c r="D37" i="4" a="1"/>
  <c r="D37" i="4"/>
  <c r="C37" i="4" a="1"/>
  <c r="C37" i="4"/>
  <c r="B37" i="4" a="1"/>
  <c r="B37" i="4"/>
  <c r="M27" i="4"/>
  <c r="M29" i="4" a="1"/>
  <c r="M29" i="4"/>
  <c r="B27" i="4"/>
  <c r="B29" i="4" a="1"/>
  <c r="B29" i="4"/>
  <c r="S28" i="4" a="1"/>
  <c r="S28" i="4"/>
  <c r="R28" i="4" a="1"/>
  <c r="R28" i="4"/>
  <c r="Q28" i="4" a="1"/>
  <c r="Q28" i="4"/>
  <c r="P28" i="4" a="1"/>
  <c r="P28" i="4"/>
  <c r="O28" i="4" a="1"/>
  <c r="O28" i="4"/>
  <c r="N28" i="4" a="1"/>
  <c r="N28" i="4"/>
  <c r="M28" i="4" a="1"/>
  <c r="M28" i="4"/>
  <c r="H28" i="4" a="1"/>
  <c r="H28" i="4"/>
  <c r="G28" i="4" a="1"/>
  <c r="G28" i="4"/>
  <c r="F28" i="4" a="1"/>
  <c r="F28" i="4"/>
  <c r="E28" i="4" a="1"/>
  <c r="E28" i="4"/>
  <c r="D28" i="4" a="1"/>
  <c r="D28" i="4"/>
  <c r="C28" i="4" a="1"/>
  <c r="C28" i="4"/>
  <c r="B28" i="4" a="1"/>
  <c r="B28" i="4"/>
  <c r="M18" i="4"/>
  <c r="M20" i="4" a="1"/>
  <c r="M20" i="4"/>
  <c r="B18" i="4"/>
  <c r="B20" i="4" a="1"/>
  <c r="B20" i="4"/>
  <c r="S19" i="4" a="1"/>
  <c r="S19" i="4"/>
  <c r="R19" i="4" a="1"/>
  <c r="R19" i="4"/>
  <c r="Q19" i="4" a="1"/>
  <c r="Q19" i="4"/>
  <c r="P19" i="4" a="1"/>
  <c r="P19" i="4"/>
  <c r="O19" i="4" a="1"/>
  <c r="O19" i="4"/>
  <c r="N19" i="4" a="1"/>
  <c r="N19" i="4"/>
  <c r="M19" i="4" a="1"/>
  <c r="M19" i="4"/>
  <c r="H19" i="4" a="1"/>
  <c r="H19" i="4"/>
  <c r="G19" i="4" a="1"/>
  <c r="G19" i="4"/>
  <c r="F19" i="4" a="1"/>
  <c r="F19" i="4"/>
  <c r="E19" i="4" a="1"/>
  <c r="E19" i="4"/>
  <c r="D19" i="4" a="1"/>
  <c r="D19" i="4"/>
  <c r="C19" i="4" a="1"/>
  <c r="C19" i="4"/>
  <c r="B19" i="4" a="1"/>
  <c r="B19" i="4"/>
  <c r="M9" i="4"/>
  <c r="M11" i="4" a="1"/>
  <c r="M11" i="4"/>
  <c r="B9" i="4"/>
  <c r="B11" i="4" a="1"/>
  <c r="B11" i="4"/>
  <c r="S10" i="4" a="1"/>
  <c r="S10" i="4"/>
  <c r="R10" i="4" a="1"/>
  <c r="R10" i="4"/>
  <c r="Q10" i="4" a="1"/>
  <c r="Q10" i="4"/>
  <c r="P10" i="4" a="1"/>
  <c r="P10" i="4"/>
  <c r="O10" i="4" a="1"/>
  <c r="O10" i="4"/>
  <c r="N10" i="4" a="1"/>
  <c r="N10" i="4"/>
  <c r="M10" i="4" a="1"/>
  <c r="M10" i="4"/>
  <c r="H10" i="4" a="1"/>
  <c r="H10" i="4"/>
  <c r="G10" i="4" a="1"/>
  <c r="G10" i="4"/>
  <c r="F10" i="4" a="1"/>
  <c r="F10" i="4"/>
  <c r="E10" i="4" a="1"/>
  <c r="E10" i="4"/>
  <c r="D10" i="4" a="1"/>
  <c r="D10" i="4"/>
  <c r="C10" i="4" a="1"/>
  <c r="C10" i="4"/>
  <c r="B10" i="4" a="1"/>
  <c r="B10" i="4"/>
  <c r="A2" i="4"/>
  <c r="O5" i="3"/>
  <c r="O6" i="3"/>
  <c r="O11" i="3"/>
  <c r="O13" i="3"/>
  <c r="O14" i="3"/>
  <c r="O15" i="3"/>
  <c r="O16" i="3"/>
  <c r="O17" i="3"/>
  <c r="O18" i="3"/>
  <c r="O22" i="3"/>
  <c r="O23" i="3"/>
  <c r="O24" i="3"/>
  <c r="O27" i="3"/>
  <c r="O29" i="3"/>
  <c r="K5" i="3"/>
  <c r="K6" i="3"/>
  <c r="K11" i="3"/>
  <c r="K13" i="3"/>
  <c r="K14" i="3"/>
  <c r="K15" i="3"/>
  <c r="K16" i="3"/>
  <c r="K17" i="3"/>
  <c r="K18" i="3"/>
  <c r="K22" i="3"/>
  <c r="K23" i="3"/>
  <c r="K24" i="3"/>
  <c r="K27" i="3"/>
  <c r="K29" i="3"/>
  <c r="G5" i="3"/>
  <c r="G6" i="3"/>
  <c r="G11" i="3"/>
  <c r="G13" i="3"/>
  <c r="G14" i="3"/>
  <c r="G15" i="3"/>
  <c r="G16" i="3"/>
  <c r="G17" i="3"/>
  <c r="G22" i="3"/>
  <c r="G23" i="3"/>
  <c r="G24" i="3"/>
  <c r="G27" i="3"/>
  <c r="G29" i="3"/>
  <c r="C6" i="3"/>
  <c r="C13" i="3"/>
  <c r="C14" i="3"/>
  <c r="C17" i="3"/>
  <c r="C22" i="3"/>
  <c r="C23" i="3"/>
  <c r="C24" i="3"/>
  <c r="C27" i="3"/>
  <c r="C29" i="3"/>
  <c r="J59" i="1"/>
  <c r="L42" i="1"/>
  <c r="L24" i="1"/>
  <c r="K7" i="3"/>
  <c r="K8" i="3"/>
  <c r="C18" i="3"/>
  <c r="T39" i="5"/>
  <c r="T85" i="5"/>
  <c r="T98" i="5"/>
  <c r="P85" i="5"/>
  <c r="P98" i="5"/>
  <c r="R85" i="5"/>
  <c r="R98" i="5"/>
  <c r="G8" i="3"/>
  <c r="O8" i="3"/>
  <c r="C8" i="3"/>
  <c r="C25" i="3" l="1"/>
  <c r="C31" i="3" s="1"/>
  <c r="O25" i="3"/>
  <c r="O31" i="3" s="1"/>
  <c r="K25" i="3"/>
  <c r="K31" i="3" s="1"/>
  <c r="G25" i="3"/>
  <c r="G31" i="3" s="1"/>
</calcChain>
</file>

<file path=xl/sharedStrings.xml><?xml version="1.0" encoding="utf-8"?>
<sst xmlns="http://schemas.openxmlformats.org/spreadsheetml/2006/main" count="603" uniqueCount="236">
  <si>
    <t>Strengthening Montana Career Pathways 2017-2018 Application</t>
  </si>
  <si>
    <t>Amendment Date:</t>
  </si>
  <si>
    <t>Abstract: Proposed Scope of Work (250 word summary of the work proposed in the grant application narrative questions below)</t>
  </si>
  <si>
    <r>
      <rPr>
        <b/>
        <sz val="11"/>
        <color rgb="FF000000"/>
        <rFont val="Calibri"/>
        <family val="2"/>
      </rPr>
      <t>Program:</t>
    </r>
    <r>
      <rPr>
        <sz val="11"/>
        <color rgb="FF000000"/>
        <rFont val="Calibri"/>
      </rPr>
      <t xml:space="preserve"> Reserve Fund: Sub-grant of Carl D. Perkins Vocational and Technical Education Act of 2006, Title I.</t>
    </r>
  </si>
  <si>
    <t>Original Budget (Do not edit)</t>
  </si>
  <si>
    <r>
      <rPr>
        <b/>
        <sz val="11"/>
        <color rgb="FF000000"/>
        <rFont val="Calibri"/>
        <family val="2"/>
      </rPr>
      <t>Program Manager:</t>
    </r>
    <r>
      <rPr>
        <sz val="11"/>
        <color rgb="FF000000"/>
        <rFont val="Calibri"/>
      </rPr>
      <t xml:space="preserve"> Amy Williams</t>
    </r>
  </si>
  <si>
    <r>
      <rPr>
        <b/>
        <sz val="11"/>
        <color rgb="FF000000"/>
        <rFont val="Calibri"/>
        <family val="2"/>
      </rPr>
      <t>Phone:</t>
    </r>
    <r>
      <rPr>
        <sz val="11"/>
        <color rgb="FF000000"/>
        <rFont val="Calibri"/>
      </rPr>
      <t xml:space="preserve"> 406-994-3991</t>
    </r>
  </si>
  <si>
    <r>
      <rPr>
        <b/>
        <sz val="11"/>
        <color rgb="FF000000"/>
        <rFont val="Calibri"/>
        <family val="2"/>
      </rPr>
      <t>Email:</t>
    </r>
    <r>
      <rPr>
        <sz val="11"/>
        <color rgb="FF000000"/>
        <rFont val="Calibri"/>
      </rPr>
      <t xml:space="preserve"> amy.williams12@montana.edu</t>
    </r>
  </si>
  <si>
    <t>Amendment #1</t>
  </si>
  <si>
    <r>
      <rPr>
        <b/>
        <sz val="11"/>
        <color rgb="FFFF0000"/>
        <rFont val="Calibri"/>
        <family val="2"/>
      </rPr>
      <t>Application Due Date:</t>
    </r>
    <r>
      <rPr>
        <sz val="11"/>
        <color rgb="FFFF0000"/>
        <rFont val="Calibri"/>
        <family val="2"/>
      </rPr>
      <t xml:space="preserve"> May 22, 2017 at 5pm via email only</t>
    </r>
  </si>
  <si>
    <t>Amendment #2</t>
  </si>
  <si>
    <t>Amendment #3</t>
  </si>
  <si>
    <t>Expenditure Items:</t>
  </si>
  <si>
    <t>Campus:</t>
  </si>
  <si>
    <t>Amount</t>
  </si>
  <si>
    <t>Dawson Community College</t>
  </si>
  <si>
    <t>Personnel Services</t>
  </si>
  <si>
    <t>What Montana Career Pathways will your grant address (minimum of three from list provided in the RFP)?</t>
  </si>
  <si>
    <t>Grant Year:</t>
  </si>
  <si>
    <t>2017-2018</t>
  </si>
  <si>
    <t>Perkins Program Coordinator/Grant Manager:</t>
  </si>
  <si>
    <t>Last Name: Masau</t>
  </si>
  <si>
    <t>First Name: Traci</t>
  </si>
  <si>
    <t>Address:</t>
  </si>
  <si>
    <t>300 College Drive</t>
  </si>
  <si>
    <t>Salaries</t>
  </si>
  <si>
    <t xml:space="preserve">DCC is targeting a few new pathways during the grant cycle of 2017-2018. Those Pathways include: 
• Welding Pathways: Glasgow HS; Terry HS; Wolf Point HS; Circle HS
• Early Childhood Pathways: DCC’s Early Childhood Program Director of 25 years just retired, and we are in the process of hiring a new one. During this transition, DCC has decided to expand the Education department. Early Childhood will remain a huge pillar for our college. The new Director will continue to work on articulating pathways in our service area.  DCC is proposing to create Early Childhood pathways with the following schools: Dawson County HS; Terry HS; Baker HS; Plevna HS
• Ag Pathways: Sidney Plevna HS; Savage HS; Fairview HS
The above mentioned pathways were deemed important areas for DCC to focus on for the following reasons: 
1. To support our mission to provide affordable and open access to quality teaching and learning, and to our Career and Technical Education Core Theme, in providing One of DCC’s core themes aligns perfectly with the grant, as DCC programs and services that prepare learners for vocational and technical career entry, transition, and advancement. DCC’s career and technical programs are reviewed consistently to ensure that their existence is imperial to our community and our region and provide salaries that take people from poverty.
2. Listening sessions have been held the last few years from DCC’s Office of the President, to listen to area leaders’ concerns and feedback on the program and employer needs in our area. During these meetings, Ag leaders have expressed concerns on the agricultural situation in our region - ranches that were previously supported from family members, now need to hire help, as not everyone is returning home. As a result, DCC has started to have an active presence in the Agriculture arena in Eastern MT by:
a.  Assigning a DCC employee to join the Dawson County Chamber of Commerce Agriculture Board of Directors
b. Having a more active presence in the FFA Eastern MT chapters, and participating at State FFA events
3. Furthermore projections posted on the Montana Department of Labor and Industry webpage, foresee a demand in jobs for the pathways that we will be focusing on, in the 2012-2022 publication (can be found here: http://lmi.mt.gov/Publications). </t>
  </si>
  <si>
    <t>City:</t>
  </si>
  <si>
    <t>Glendive</t>
  </si>
  <si>
    <t>State:</t>
  </si>
  <si>
    <t>MT</t>
  </si>
  <si>
    <t>Zip Code:</t>
  </si>
  <si>
    <t>Phone:</t>
  </si>
  <si>
    <t>406-377-9419</t>
  </si>
  <si>
    <t>What dual enrollment courses will be targeted for growth and how do they support Montana Career Pathways? (please identify with course name and number, i.e. College Writing I, WRIT 101)</t>
  </si>
  <si>
    <t>Extension:</t>
  </si>
  <si>
    <t>Fax:</t>
  </si>
  <si>
    <t>Email:</t>
  </si>
  <si>
    <t>Hourly Wages</t>
  </si>
  <si>
    <t xml:space="preserve">Pathway Coordinator: (required staff for grant recipients) </t>
  </si>
  <si>
    <t>Employee Benefits</t>
  </si>
  <si>
    <t>Last Name:</t>
  </si>
  <si>
    <t>Cela</t>
  </si>
  <si>
    <t xml:space="preserve">In what way(s) will you work to expand DE (grow existing, add new schools, add new courses, building high-value packages of credit, etc.)? </t>
  </si>
  <si>
    <t>First Name:</t>
  </si>
  <si>
    <t>Suela</t>
  </si>
  <si>
    <t xml:space="preserve">Dual Enrollment is a two-year-old program at DCC that is getting a lot of attention from all our stakeholders. Our program grew in its second year by 71% in student numbers, while offering 17 classes between three high schools Dawson County HS; Glasgow HS, and Sidney HS.
During Spring 2017, DCC Dual Enrollment Coordinator visited almost all the service area high schools to discuss dual enrollment efforts. As a result, the following goals have been set for the 2017-2018 Academic Year:
• Enhance existing partnerships with the goal of growing the classes, and student numbers. Dual Enrollment Coordinator just attended a meeting last week at Glasgow HS to discuss the upcoming academic year’s dual credit classes
• DCC is focused on rural high schools.  We made a huge effort to work on different initiatives to help serve those areas. During these meetings, we found that rural high schools are hurting for faculty in general, and most of their faculty are not credentialed to teach classes for dual credit. Therefore, we have started to work with the counselors in those high schools to identify specific online classes needed to be offered that we would be beneficial for their students. We are currently working with Terry Public Schools to set up online classes for the next academic year that students can take. In return, Terry HS will be setting a period during the school time to allow their students to work on their online class. (The discussion is at a stop at the present, due to Terry HS getting a new Superintended, whom we are planning to meet up with in the near future).
• Pathways Coordinator will build high value packages of credit with our local high school, DCHS, SHS, and Glasgow HS with the long-term goal of graduating students from high school with a Certificate of General Studies, and/or a Welding CTS – Certificate of Technical Science.
• Finally, DCC is proposing to articulate dual credit courses with all the identified high schools in our service areas, which translates into continuing partnership with 3 current high schools, and add 9 new schools)
</t>
  </si>
  <si>
    <t>Total Personnel Services</t>
  </si>
  <si>
    <t>scela@dawson.edu</t>
  </si>
  <si>
    <t>Fiscal Manager:</t>
  </si>
  <si>
    <t>What high schools or programs will you work with? Are these existing or new partnerships? Which courses will be added or worked on at each high school?</t>
  </si>
  <si>
    <t>Operating Expenses</t>
  </si>
  <si>
    <t>King</t>
  </si>
  <si>
    <t>Contracted Services</t>
  </si>
  <si>
    <t>Jennifer</t>
  </si>
  <si>
    <r>
      <t xml:space="preserve">
Taking under consideration the size of Eastern MT, and the proximity to the high schools, DCC has identified as the “service area”, the following counties and high schools, distributed by school size (file:///C:/Users/scela.DCC/Downloads/2015-16_Spring_Enrollment_by_Classification.pdf): 
</t>
    </r>
    <r>
      <rPr>
        <b/>
        <sz val="12"/>
        <color rgb="FF000000"/>
        <rFont val="Calibri"/>
        <family val="2"/>
      </rPr>
      <t>A Schools</t>
    </r>
    <r>
      <rPr>
        <sz val="12"/>
        <color rgb="FF000000"/>
        <rFont val="Calibri"/>
        <family val="2"/>
      </rPr>
      <t xml:space="preserve">
Richland – Sidney HS
Dawson – Dawson County HS
</t>
    </r>
    <r>
      <rPr>
        <b/>
        <sz val="12"/>
        <color rgb="FF000000"/>
        <rFont val="Calibri"/>
        <family val="2"/>
      </rPr>
      <t>B Schools</t>
    </r>
    <r>
      <rPr>
        <sz val="12"/>
        <color rgb="FF000000"/>
        <rFont val="Calibri"/>
        <family val="2"/>
      </rPr>
      <t xml:space="preserve">
Roosevelt County – Wolf Point HS
McCone County – Circle HS
Fallon - Baker
</t>
    </r>
    <r>
      <rPr>
        <b/>
        <sz val="12"/>
        <color rgb="FF000000"/>
        <rFont val="Calibri"/>
        <family val="2"/>
      </rPr>
      <t>C Schools</t>
    </r>
    <r>
      <rPr>
        <sz val="12"/>
        <color rgb="FF000000"/>
        <rFont val="Calibri"/>
        <family val="2"/>
      </rPr>
      <t xml:space="preserve">
Richland County - Savage, Fairview HS
Dawson County - Richey HS
McCone County – Circle HS
Fallon County - Plevna HS
Prairie County – Terry HS
Wibaux County – Wibaux HS
</t>
    </r>
    <r>
      <rPr>
        <b/>
        <sz val="12"/>
        <color rgb="FF000000"/>
        <rFont val="Calibri"/>
        <family val="2"/>
      </rPr>
      <t>Montana Online High School Academy – Nelson Ag Academy</t>
    </r>
    <r>
      <rPr>
        <sz val="12"/>
        <color rgb="FF000000"/>
        <rFont val="Calibri"/>
        <family val="2"/>
      </rPr>
      <t xml:space="preserve">
DCC Enrollment Department has seen an increase in the number of homeschooled students attending our college. As such, DCC has partnered with Nelson Ag Academy, an online high school.</t>
    </r>
  </si>
  <si>
    <t>Audit Costs</t>
  </si>
  <si>
    <t>Printing</t>
  </si>
  <si>
    <t>Additional Perkins Contact (if applicable):</t>
  </si>
  <si>
    <t xml:space="preserve">How does your proposed work increase access to dual enrollment for Montana’s small and rural schools?  </t>
  </si>
  <si>
    <t>Consumable Supplies</t>
  </si>
  <si>
    <t>Other Staff to be notified of grant issues:</t>
  </si>
  <si>
    <t>Minor Equipment</t>
  </si>
  <si>
    <t>Please provide the email addresses, names and titles of people on your campus to be notified of grant issues</t>
  </si>
  <si>
    <t>Name:</t>
  </si>
  <si>
    <t>Title:</t>
  </si>
  <si>
    <t>Email Address:</t>
  </si>
  <si>
    <t>Traci Masau</t>
  </si>
  <si>
    <t>What campus staff will work on this project and in what capacity?</t>
  </si>
  <si>
    <t>Asst. VP of Academic and Career Technical</t>
  </si>
  <si>
    <t>Postage and Mailing</t>
  </si>
  <si>
    <t>Telephone</t>
  </si>
  <si>
    <t xml:space="preserve">What is the timeline for your proposed work? Please summarize here and break down activities by quarter in the space provided below. </t>
  </si>
  <si>
    <t xml:space="preserve">
DCC is excited to receive the Strengthening Montana Career Pathways grant. Upon receiving the grant, we will immediately start developing a webpage dedicated to Montana Career Pathways. The purpose of this page is to provide information for all pathway stakeholders (high schools students, parents, counselors, and administrators). This activity is fully supported from the college’s administration. It is strategically positioned as the first on DCC’s Grant timeline, due its importance. We are excited to share information on Pathways and dual credit opportunities with our area high school students. In the recent years, DCC’s enrollment department has seen a rise in the number of home schooled students in our service area who want to take classes for college credit. 
• Hold a Parent’s Night on Pathways and Dual Enrollment
• Montana ACTE-(Expected Date: October 2017)
• Career Day at DCC – (Expected Date: November 7)
• Eastern Montana Educational Symposium – (Expected Date: October 2017)
• DCC Job Fair – (Expected Date March, 2018)
• MT High School Counselors Conference – (Expected Date: April, 2018)
• Welding High School Teacher’s Training – (Expected Date: May/June 2018)
• Agriculture High School Teacher Training – (Expected Date: May/June 2018)
• Recurring counseling activities with service area high schools- (Expected Date: each month) 
</t>
  </si>
  <si>
    <t>Travel</t>
  </si>
  <si>
    <t xml:space="preserve">Q1 Activities: What specific activities will be conducted to support Montana Career Pathways?  </t>
  </si>
  <si>
    <t xml:space="preserve">Rent </t>
  </si>
  <si>
    <r>
      <t xml:space="preserve">
</t>
    </r>
    <r>
      <rPr>
        <b/>
        <sz val="12"/>
        <color rgb="FF000000"/>
        <rFont val="Calibri"/>
        <family val="2"/>
      </rPr>
      <t>Hold a Parent’s Night on Pathways and Dual Enrollment – (Expected Date: July 21)</t>
    </r>
    <r>
      <rPr>
        <sz val="12"/>
        <color rgb="FF000000"/>
        <rFont val="Calibri"/>
        <family val="2"/>
      </rPr>
      <t xml:space="preserve">
DCC will be offering another Parents Night this academic year at Dawson County HS with a presentation, and provide them with info materials to inquiring parents and students at Dawson County High School's parent/teacher conference.
</t>
    </r>
    <r>
      <rPr>
        <b/>
        <sz val="12"/>
        <color rgb="FF000000"/>
        <rFont val="Calibri"/>
        <family val="2"/>
      </rPr>
      <t>Recurring counseling activities with service area high schools- (Expected Date: each month)</t>
    </r>
    <r>
      <rPr>
        <sz val="12"/>
        <color rgb="FF000000"/>
        <rFont val="Calibri"/>
        <family val="2"/>
      </rPr>
      <t xml:space="preserve">
Throughout the academic year our Pathways Coordinator and CTE faculty in Ag, Welding, and Early Childhood will visit the area high schools and visit with faculty and students to discuss pathways. 
</t>
    </r>
  </si>
  <si>
    <t>Utilities</t>
  </si>
  <si>
    <t>Repair and Maintenance</t>
  </si>
  <si>
    <t>Dues/Subscriptions</t>
  </si>
  <si>
    <t xml:space="preserve">Q2 Activities: What specific activities will be conducted to support Montana Career Pathways?  </t>
  </si>
  <si>
    <t>Training/Registration Costs</t>
  </si>
  <si>
    <t xml:space="preserve">Q3 Activities: What specific activities will be conducted to support Montana Career Pathways?  </t>
  </si>
  <si>
    <t>Other</t>
  </si>
  <si>
    <r>
      <rPr>
        <b/>
        <sz val="12"/>
        <color rgb="FF000000"/>
        <rFont val="Calibri"/>
        <family val="2"/>
      </rPr>
      <t>DCC Job Fair – (Expected Date March, 2018)</t>
    </r>
    <r>
      <rPr>
        <sz val="12"/>
        <color rgb="FF000000"/>
        <rFont val="Calibri"/>
        <family val="2"/>
      </rPr>
      <t xml:space="preserve">
Pathways Coordinator will have a booth at DCC’s annual Job Fair, where all Eastern MT high schools are invited to attend.  
</t>
    </r>
    <r>
      <rPr>
        <b/>
        <sz val="12"/>
        <color rgb="FF000000"/>
        <rFont val="Calibri"/>
        <family val="2"/>
      </rPr>
      <t xml:space="preserve">
Recurring counseling activities with service area high schools- (Expected Date: each month)</t>
    </r>
    <r>
      <rPr>
        <sz val="12"/>
        <color rgb="FF000000"/>
        <rFont val="Calibri"/>
        <family val="2"/>
      </rPr>
      <t xml:space="preserve">
Throughout the academic year our Montana Career Pathways Coordinator and CTE faculty in Ag, Welding, and Early Childhood will visit the area high schools and visit with faculty and students to discuss pathways. 
</t>
    </r>
  </si>
  <si>
    <t>Total Operating Expenditures</t>
  </si>
  <si>
    <t xml:space="preserve">Q4 Activities: What specific activities will be conducted to support Montana Career Pathways?  </t>
  </si>
  <si>
    <t>Indirect Costs</t>
  </si>
  <si>
    <t>Total Operating Equipment</t>
  </si>
  <si>
    <t>Total Expenditures</t>
  </si>
  <si>
    <t xml:space="preserve">List any activities not already accounted for that your program will implement (or continue to support) to further enhance Montana Career Pathways. </t>
  </si>
  <si>
    <t xml:space="preserve">
• Pathways Coordinator will attend all DCC Ag, Welding and Early Childhood Advisory meetings, to discuss pathways and dual enrollment; have business and industry supporting our High School Career Fair to further help students become aware of higher education, and prepare them to be productive workers in trades jobs 
• Pathways Coordinator will meet twice a month with Assistant VP of career and technical Affairs who leads all CTE programs at DCC. During these meetings, both parties research, monitor and strategize on labor market data information in our region. In addition, both parties continue to meet with Business and Industry on a regular basis to discuss our regional workforce needs
</t>
  </si>
  <si>
    <t xml:space="preserve">Does your campus have previous experience working in CTE dual enrollment, and or career pathways? If yes, explain. </t>
  </si>
  <si>
    <t xml:space="preserve">
Dual Enrollment: Absolutely! In the last two years, DCC has articulated CTE dual enrollment classes with two area high schools in Welding and Animal Science, at Glasgow HS and Sidney HS. These classes have been beneficial in various ways for high school students. The Sidney HS welding class visited our campus for HS-College class co-teaching opportunity. SHS and DCC welding students were co-taught by SHS and DCC faculty. SHS students had the opportunity to check out our welding lab first hand, and use our equipment.  
Career Pathways: Absolutely! As mentioned in the previous responses, DCC has and continues to be a career pathways advocate, despite not being a grant recipient. Despite DCC not having had a Strengthening Pathways Grant in the past, our efforts have focused on promoting Montana Career Pathways and Programs of Study, as well as work with our area high schools to continue the pathways work. 
Our Welding instructor just finalized a welding Pathways with our local high school (Dawson County High School), while our Early Childhood faculty working this academic year with Baker High School on renewing their Early Childhood Pathway.  
This is due to the value that we see in this initiative. Through pathways high school students are:
• educated on relevant career options, based on our market data research
• provided access to affordable higher education opportunities
o Dawson College Foundation provided the first three credits free of charge for all DE students 
</t>
  </si>
  <si>
    <r>
      <t xml:space="preserve">The budget roll ups are populated by the entries on your Budget &amp; Amendment tabs - </t>
    </r>
    <r>
      <rPr>
        <b/>
        <sz val="11"/>
        <color rgb="FFC00000"/>
        <rFont val="Calibri"/>
        <family val="2"/>
      </rPr>
      <t>please do not edit</t>
    </r>
  </si>
  <si>
    <t xml:space="preserve">What professional development will program staff attend to support their implementation of the grant objectives? </t>
  </si>
  <si>
    <t xml:space="preserve">Are there any other expenditures proposed that have not already been accounted for in the previous questions? If yes, explain their role in meeting the grant objective.  </t>
  </si>
  <si>
    <t>No!</t>
  </si>
  <si>
    <t xml:space="preserve">Are there other funds and/or initiatives that will support this work?  Is all proposed work dependent on an award? </t>
  </si>
  <si>
    <t xml:space="preserve">Here are a few areas where DCC will help support this work:
• Health insurance benefits for the Pathways Coordinator
• All food costs associated with Career Fair Day; Parent’s Nights; Ag and Welding Counselor Trainings
• Telephone usage costs associated with MCP and Dual Enrollment
• Everyday use of office supplies-paper, pens, staples, printer, toner, ect.
</t>
  </si>
  <si>
    <t>Other comments (optional)</t>
  </si>
  <si>
    <t>Perkins/Pathways Calendar FY 2017 - 2018</t>
  </si>
  <si>
    <t>© 2013 Vertex42 LLC</t>
  </si>
  <si>
    <t>Fall</t>
  </si>
  <si>
    <t>Start Day:</t>
  </si>
  <si>
    <t>"Perkins/Pathways Calendar"</t>
  </si>
  <si>
    <t>Requested Award Amount</t>
  </si>
  <si>
    <t>Administrative Costs:</t>
  </si>
  <si>
    <t>Federal Guidelines state that no more than 5% of project funds can go to administration and indirect costs.</t>
  </si>
  <si>
    <t xml:space="preserve"> The maximum allowed for the institution is:</t>
  </si>
  <si>
    <t>July</t>
  </si>
  <si>
    <t>Please indicate if your campus will be using 5% for administrative/indirect costs:</t>
  </si>
  <si>
    <t>Yes</t>
  </si>
  <si>
    <t>(This amount will be taken out of your current budget)</t>
  </si>
  <si>
    <t>Describe proposed administrative costs here, including the person performing the tasks and what they will be doing:</t>
  </si>
  <si>
    <t>January</t>
  </si>
  <si>
    <t xml:space="preserve">Personnel Services: </t>
  </si>
  <si>
    <t>Date:</t>
  </si>
  <si>
    <t>Salary and Hourly Wages:</t>
  </si>
  <si>
    <t>Requested/Approved Funding</t>
  </si>
  <si>
    <t>Comments/Description of Changes:</t>
  </si>
  <si>
    <t>Begin Quarter</t>
  </si>
  <si>
    <t>End Quarter</t>
  </si>
  <si>
    <t>Expenditure Code:</t>
  </si>
  <si>
    <t>Line Item Detail Description:</t>
  </si>
  <si>
    <t>Amount:</t>
  </si>
  <si>
    <t>Quarter 1</t>
  </si>
  <si>
    <t>Quarter 4</t>
  </si>
  <si>
    <t xml:space="preserve">The applicant will comply with the requirements of P.L 109-270 (the Carl D. Perkins Career and Technical Education IV Act of 20016)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viotate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OMB Circular A-102,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Permissable Use of funding for the purposes of Section 135 of P.L. 109-270.
The applicant certifies that they will follow all laws and regulations affecting federal programs as outlined by OMB circulars which apply to your type of institution and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OMB circular A133.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</si>
  <si>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Total Salary and Hourly Wages:</t>
  </si>
  <si>
    <t>Employee Benefits (FICA, Retirement, WC, SUE)</t>
  </si>
  <si>
    <t>Pathways Coordinator - FICA &amp; Medicaid 7.65%, Unemployment .45%,
Workmans Comp. .50%, Retirement 10.68%</t>
  </si>
  <si>
    <t>Welding Faculty - FICA &amp; Medicaid 7.65%, Unemployment .45%,
Workmans Comp. .50%, Retirement 10.68% ($7.16 x 16 hours)</t>
  </si>
  <si>
    <t>Ag Faculty - FICA &amp; Medicaid 7.65%, Unemployment .45%,
Workmans Comp. .50%, Retirement 10.68% ($7.16 x 16 hours)</t>
  </si>
  <si>
    <t>Total Employee Benefits:</t>
  </si>
  <si>
    <t>Health Insurance: Annual Premium times % of FTE</t>
  </si>
  <si>
    <t>DCC supports this initiative on our campus, and will offer to support the position by covering the health insurance costs for .25 FTE Pathway Coordinator, and faculty insurance.</t>
  </si>
  <si>
    <t>Total Health Insurance:</t>
  </si>
  <si>
    <t>Total Personnel Services:</t>
  </si>
  <si>
    <t>Operating Expenditures:</t>
  </si>
  <si>
    <t>Other Services: (Contracted Services/Printing/Honorariums/Other Providers)</t>
  </si>
  <si>
    <t>Total Other Services:</t>
  </si>
  <si>
    <t>Supplies and Materials (Books and Reference Material/Office Supplies/CTE Classroom Supplies/Software/Minor Equipment)</t>
  </si>
  <si>
    <t>2 drones to be purchased for Ag teacher training event in August</t>
  </si>
  <si>
    <t xml:space="preserve">A laptop will be purchased to give Pathways and Dual Enrollments presentations to high school students, administrators and parents; communicate with high schools when traveling to increase interaction; and keep Pathway and Dual Enrollment records. </t>
  </si>
  <si>
    <t>Boarding at our Residence Halls for Ag faculty training. We are anticipating 10 Ag faculty @$30 per one night</t>
  </si>
  <si>
    <t>Boarding at our Residence Halls for Welding faculty training. We are anticipating 10 Welding faculty @$30 per one night</t>
  </si>
  <si>
    <t>Purchase Welding sticks for Welding Faculty training 11 pieces x $25 each</t>
  </si>
  <si>
    <t>Aluminum and Other metals to purchase for Welding Training - will allocate $300 to purchase enough material for the training</t>
  </si>
  <si>
    <t>Total Supplies and Materials:</t>
  </si>
  <si>
    <t>PERKINS DATES</t>
  </si>
  <si>
    <t>Communications: (Telephone/Postage and Mailing)</t>
  </si>
  <si>
    <t>Quarter 2</t>
  </si>
  <si>
    <t>Total Communications:</t>
  </si>
  <si>
    <t xml:space="preserve">Travel: </t>
  </si>
  <si>
    <t>Travel - HS Visits</t>
  </si>
  <si>
    <t xml:space="preserve">20 high visits to complete pathways and discuss dual enrollment averaging 300miles-$.54 per
mile and in accordance with state per diem, meals for MCP/DE Program Manager and 1 faculty when
on the road-in accordance with state per diem.                                                          </t>
  </si>
  <si>
    <t>Travel - MT ACTE</t>
  </si>
  <si>
    <r>
      <t xml:space="preserve">Lodging for four DCC people attending Montana ACTE Fall Institute: 4 rooms x 3 nights x $105/night = $1140. Per diem for six people attending Montana ACTE Fall Institute: 4 people x 4 days x $23/day = $368. Mileage for two vehicles to travel roundtrip from </t>
    </r>
    <r>
      <rPr>
        <b/>
        <sz val="11"/>
        <rFont val="Calibri"/>
        <family val="2"/>
      </rPr>
      <t>Glendive to Fairmont</t>
    </r>
    <r>
      <rPr>
        <sz val="11"/>
        <color rgb="FF000000"/>
        <rFont val="Calibri"/>
      </rPr>
      <t xml:space="preserve"> ACTE Fall Institute in Fairmont = $759. Travel expenses will be reimbursed at state rates. Total travel = $2267</t>
    </r>
  </si>
  <si>
    <t>Travel - NACEP</t>
  </si>
  <si>
    <t>Travel - N-ACTE</t>
  </si>
  <si>
    <t xml:space="preserve">Roundrip airfair from Glendive to Nashville, TN for two DCC career technical faculty/employees to attend N-ACTE to better understand the importance of career technical programs and learn how to collaborate with secondary faculty to increase awarness of these programs. $700 tickets per each person. Per diem 2 people x 5 days x $41/day. Lodging for two people to attend N-ACTE 2 rooms x $211.25/night x 4 nights = $845. Taxi fare at $75 per person                                       </t>
  </si>
  <si>
    <t>Quarter 3</t>
  </si>
  <si>
    <t>Travel - DE Conference</t>
  </si>
  <si>
    <t>Attend two Pathway Trainings Glendive-Helena 418 miles*2*.54=$451.44 *2=902.88 Hotel for 8 nights *$95=760 Per diem 8*$23=184</t>
  </si>
  <si>
    <r>
      <t xml:space="preserve">Pathway Coordinators Meetings Fall 2017 </t>
    </r>
    <r>
      <rPr>
        <b/>
        <sz val="11"/>
        <rFont val="Calibri"/>
        <family val="2"/>
      </rPr>
      <t>Glendive to Pablo, MT</t>
    </r>
    <r>
      <rPr>
        <sz val="11"/>
        <color rgb="FF000000"/>
        <rFont val="Calibri"/>
      </rPr>
      <t>. Gas Reimbursement 924 miles x2 x.54=$1034.88 Lodging for 5daysx$130=$650 Per diem 5*$23=$115</t>
    </r>
  </si>
  <si>
    <t>Total Travel:</t>
  </si>
  <si>
    <t>Other Expenditures (Dues/Subscriptions/Conference &amp; Training Registration/Meeting Rooms):</t>
  </si>
  <si>
    <t>Project #:</t>
  </si>
  <si>
    <t>Registration fees for four people to attend MT ACTE conference in October, in Fairmont, MT 4*135=540</t>
  </si>
  <si>
    <t>Membership fees for MT-ACTE 4*155=620</t>
  </si>
  <si>
    <t>Registration fees for two people to attend N-ACTE in Nashville, TN: 2x$625</t>
  </si>
  <si>
    <t>Registration fees for one person to attend NACEP in Washington, DC: 2x$625</t>
  </si>
  <si>
    <t>Total Other Expenditures:</t>
  </si>
  <si>
    <t>Total Direct Costs (Personnel Services plus Operating Costs):</t>
  </si>
  <si>
    <t>Major Equipment:</t>
  </si>
  <si>
    <t>Major Equipment</t>
  </si>
  <si>
    <t>Total Major Equipment:</t>
  </si>
  <si>
    <t>Total Indirect Costs: Cannot exceed the 5% cap</t>
  </si>
  <si>
    <t>Total Grant Award (Direct Costs+ Major Equipment + Indirect Costs):</t>
  </si>
  <si>
    <t>Pathways &amp; DE Coordinators Call 1:30 pm</t>
  </si>
  <si>
    <t>Pathways DATES</t>
  </si>
  <si>
    <t>Perkins Coordinators Call 9:00 am</t>
  </si>
  <si>
    <t>PERKINS &amp; Pathways DATES</t>
  </si>
  <si>
    <t>No</t>
  </si>
  <si>
    <t>Ongoing</t>
  </si>
  <si>
    <t>Perkins Fiscal Year 2017 Begins</t>
  </si>
  <si>
    <t>Perkins &amp; Pathways Quarter 2 Reports Due</t>
  </si>
  <si>
    <t xml:space="preserve">Perkins Accountability Data Submitted to </t>
  </si>
  <si>
    <t xml:space="preserve">Data Specialist </t>
  </si>
  <si>
    <t>August</t>
  </si>
  <si>
    <t>February</t>
  </si>
  <si>
    <t xml:space="preserve">Final Fiscal report and Final Narrative due </t>
  </si>
  <si>
    <t>PERKINS and Pathways RFP Released</t>
  </si>
  <si>
    <t>2016-2017</t>
  </si>
  <si>
    <t>September</t>
  </si>
  <si>
    <t>March</t>
  </si>
  <si>
    <t>8-9</t>
  </si>
  <si>
    <t>Pathways Coordinator Training - Tentative</t>
  </si>
  <si>
    <t>21-22</t>
  </si>
  <si>
    <t>Pathways Coordinator Training - Helena</t>
  </si>
  <si>
    <t>TBA</t>
  </si>
  <si>
    <t>Peer Writing Workshops</t>
  </si>
  <si>
    <t>October</t>
  </si>
  <si>
    <t>April</t>
  </si>
  <si>
    <t>4-5</t>
  </si>
  <si>
    <t>Perkins Training - Helena (date may change)</t>
  </si>
  <si>
    <t>Perkins &amp; Pathways Quarter 1 Reports Due</t>
  </si>
  <si>
    <t>Perkins &amp; Pathways Quarter 3 Reports Due</t>
  </si>
  <si>
    <t>November</t>
  </si>
  <si>
    <t>May</t>
  </si>
  <si>
    <t>Technical Skills Assessments Due 15-16</t>
  </si>
  <si>
    <t>Local Perkins Apps Due</t>
  </si>
  <si>
    <t>Student Enrollment Data Due 15-16</t>
  </si>
  <si>
    <t>December</t>
  </si>
  <si>
    <t>June</t>
  </si>
  <si>
    <t>Deadline for major equipment orders</t>
  </si>
  <si>
    <t>Perkins Fiscal Year 2017 Ends</t>
  </si>
  <si>
    <r>
      <t>A pioneer in higher education for Eastern MT, through the Strengthening MT Career Pathways grant, Dawson Community College (DCC) is excited to carry the mission of fulfilling one of its Core Themes: Provide programs and services that prepare learners for vocational and technical career entry, transition, and advancement, by giving an early start on college, to high school students.
As a grant receipient, moving forward in the 2017-2018 academic year, DCC Pathways Coordinator will focus on the following areas:
• enhance the identification of students entering into Montana Career Pathways (MCP)
• increase awareness and knowledge of Pathways at all institutions including information about technical implementation of Pathway programs
• increase number of dual enrollment courses in career and technical areas</t>
    </r>
    <r>
      <rPr>
        <sz val="11"/>
        <color rgb="FF000000"/>
        <rFont val="Calibri"/>
      </rPr>
      <t xml:space="preserve">
• immerse DCC in the new state pathway initiative</t>
    </r>
    <r>
      <rPr>
        <sz val="11"/>
        <color rgb="FF000000"/>
        <rFont val="Calibri"/>
      </rPr>
      <t xml:space="preserve">
• develop at least 9-10 new dual enrollment courses</t>
    </r>
    <r>
      <rPr>
        <sz val="11"/>
        <color rgb="FF000000"/>
        <rFont val="Calibri"/>
      </rPr>
      <t xml:space="preserve">
• work with the Dawson College Foundation to create a free tuition pilot for Dawson County HS; Sidney HS; and Glasgow HS, and offer the first three credits free for all other area high schools
</t>
    </r>
  </si>
  <si>
    <r>
      <t>Dawson Community College is located in Glendive, MT, three hours (220 miles) from the nearest international airport, Starbucks or Costco.  It quite simply costs more to deliver products, bring in guest lecturers, potential job candidates and various contracted services.  Our surrounding communities and service areas are in the same situation.  Glendive's isolation is the very reason the community college was built in the first place – to provide a service in Eastern MT while allowing our citizens to stay and live in their hometowns. 
With that in mind, DCC works with area high schools to provide options and opportunities that we deem necessary for the livelihood of our rural communities. Our proposed work will help small and rural schools in the following areas:
• Give students more access to Pathways information by having a Pathways Coordinator traveling to all service area high schools to consult with high school partners on dual enrollment opportunities
• Provide training for Welding and Ag teachers in Eastern MT through our summer courses. In return, the attending faculty will be able to take what they learned to their high schools, and work with them to</t>
    </r>
    <r>
      <rPr>
        <sz val="12"/>
        <rFont val="Calibri"/>
        <family val="2"/>
      </rPr>
      <t xml:space="preserve"> articulate classes for dual enrollment</t>
    </r>
    <r>
      <rPr>
        <sz val="12"/>
        <color rgb="FF000000"/>
        <rFont val="Calibri"/>
        <family val="2"/>
      </rPr>
      <t xml:space="preserve">
• Work with small schools to identify dual enrollment classes that we can offer online for their students, in the absence of non-credentialed faculty
</t>
    </r>
  </si>
  <si>
    <t xml:space="preserve">Mailings to local schools feauturing Career Day, AG Training and Welding Training 33 (11 high schools, and a mailer for counselors, pricipal, and superintend) mailings x 2.50 x 2 (twice yearly) = $165
</t>
  </si>
  <si>
    <t xml:space="preserve">As mentioned previously, DCC has never had a full Strengthening MT Pathways Grant. However, DCC has deemed Montana Career Pathways important and continued to promote the program when possible through Parents Night; by offering a full page on our student Viewbook promoting pathways, and while discussing dual enrollment.
As a Pathways grant recipient, DCC’ current Dual Enrollment Coordinator, Suela Cela, will also serve as .25 FTE Grant employee and fulfill all grant obligations, while continuing her work as the Dual Enrollment Coordinator. Taking under consideration the Dual Enrollment Coordinator’s proactive approach towards Pathways, DCC has identified that .25 FTE is already is adequate amount of time to set aside on carrying on the new pathway projects proposed in the grant. 
The .25 FTE position will focus on furthering the partnerships between the area high schools and the college by providing dual credit opportunities.
• Collaborate with high school administrators and staff, College administration, High School Career counselors, Institutional Advancement, Institutional Effectiveness, Testing Coordinator, the Enrollment Office, and the College’s lead program faculty to grow the DE Program, ensure its quality, and increase the number of public and private high school students and home schooled students enrolled in DCC courses and programs
• Develop and implement a timeline and process for all tasks related to DE recruitment, enrollment, retention, and reporting – including dual enrollment application, testing, registration, and enrollment roster due dates. 
• Prepare marketing communications to DE instructors and other stakeholders, outline dual enrollment procedures, calendar of dates and deadlines, and procedures for checking class rosters and for entering grades. 
• Review local high school Programs of Study to ensure accuracy in presentation of College programs, courses, and career pathways
• Develop and implement an orientation program, handbook, and other resources for high school and adjunct faculty teaching DE courses. 
• Develop and maintain an archive of course syllabi for DE classes.
• Coordinate and facilitate trainings for secondary school staff.
• Develop and implement an informational tour program for secondary teachers to introduce/reintroduce teachers to our college’s facilities and programs
• Develop a presence at the Montana Teachers conference to strengthen ties with secondary partners in the classroom.
• Manage an established budget.
• Organize and facilitate Career Days at DCC 
</t>
  </si>
  <si>
    <t>The Pathways Coordinator will be funded .25FTE of annual salary $11,125.00 through the Pathways grant beyond their salary of $44,500 a year.</t>
  </si>
  <si>
    <r>
      <t xml:space="preserve">
DCC will create a poster to increase awarness about the new Statewide Montana Career Pathways</t>
    </r>
    <r>
      <rPr>
        <b/>
        <sz val="11"/>
        <color rgb="FF0070C0"/>
        <rFont val="Calibri"/>
        <family val="2"/>
      </rPr>
      <t xml:space="preserve"> </t>
    </r>
    <r>
      <rPr>
        <sz val="11"/>
        <rFont val="Calibri"/>
        <family val="2"/>
      </rPr>
      <t xml:space="preserve">accross Eastern MT. We are estimating to be mailing posters to the 11 High Schools identified in the narrative, and estimating 150 Juniors and Seniors from those High Schools. (150 x .47 x 2 (twice a year) = $141                                
</t>
    </r>
  </si>
  <si>
    <r>
      <t xml:space="preserve">Roundtrip airfair from </t>
    </r>
    <r>
      <rPr>
        <b/>
        <sz val="11"/>
        <rFont val="Calibri"/>
        <family val="2"/>
      </rPr>
      <t>Glendive to Washington DC</t>
    </r>
    <r>
      <rPr>
        <sz val="11"/>
        <color rgb="FF000000"/>
        <rFont val="Calibri"/>
      </rPr>
      <t xml:space="preserve"> for the Pathways Coordinator to attend NACEP and a DE faculty (either DCC or HS partner). $800 for two tickets. Per diem for two
people to attend national NACEP conference: 2 people x 5 days x $41/day. Lodging for two people to attend NACEP 2 rooms x $211.25/night x 4 nights = $845. Baggage fees and
ground shuttle for two people: $75 per each person                     </t>
    </r>
  </si>
  <si>
    <t xml:space="preserve">Brining more awareness to students and parents about the new Montana Career Pathways program and its benefits by using high school student newspapers.  $250 an add x 4 =$1,000 </t>
  </si>
  <si>
    <r>
      <t xml:space="preserve">Utilizing the local radio, school events, in order to raise awareness </t>
    </r>
    <r>
      <rPr>
        <sz val="11"/>
        <rFont val="Calibri"/>
        <family val="2"/>
      </rPr>
      <t xml:space="preserve">for new Montana career pathways and OCHE dual enrollment program.                                    </t>
    </r>
  </si>
  <si>
    <t>Hire external designer to create a template about Dual Enrollment program and its benefits</t>
  </si>
  <si>
    <t>Ag faculty wages for Ag Training at DCC. $40 per hour, for two days (16 hours) of training. $40x16=$640. This contract will be beyond their currect salary.</t>
  </si>
  <si>
    <t>Welding faculty wages for Welding Training at DCC. $40 per hour, for two days (16 hours) of training. $40x16=$640. This contract will be beyong their current salary.</t>
  </si>
  <si>
    <r>
      <t xml:space="preserve">The Finance department takes care of accounts payables, receivables, payroll, and travel reimbursement. DCC will support these administrative functions by using 5% of the grant. </t>
    </r>
    <r>
      <rPr>
        <sz val="11"/>
        <color rgb="FFFF0000"/>
        <rFont val="Calibri"/>
        <family val="2"/>
      </rPr>
      <t xml:space="preserve"> Must have an approved Indirect Cost Agreement to claim IDC.</t>
    </r>
  </si>
  <si>
    <r>
      <rPr>
        <b/>
        <sz val="12"/>
        <rFont val="Calibri"/>
        <family val="2"/>
      </rPr>
      <t>DCC has existing concurrent Enrollment programs with three of the above mentioned high schools for a total of 17 DE courses:</t>
    </r>
    <r>
      <rPr>
        <sz val="12"/>
        <rFont val="Calibri"/>
        <family val="2"/>
      </rPr>
      <t xml:space="preserve">
• Dawson County HS
• Sidney HS
• Glasgow HS
</t>
    </r>
    <r>
      <rPr>
        <b/>
        <sz val="12"/>
        <rFont val="Calibri"/>
        <family val="2"/>
      </rPr>
      <t xml:space="preserve"> </t>
    </r>
    <r>
      <rPr>
        <sz val="12"/>
        <rFont val="Calibri"/>
        <family val="2"/>
      </rPr>
      <t xml:space="preserve">
</t>
    </r>
    <r>
      <rPr>
        <b/>
        <sz val="12"/>
        <rFont val="Calibri"/>
        <family val="2"/>
      </rPr>
      <t>Moving forward, in the 2017-2018 academic year, DCC is proposing the following:</t>
    </r>
    <r>
      <rPr>
        <sz val="12"/>
        <rFont val="Calibri"/>
        <family val="2"/>
      </rPr>
      <t xml:space="preserve">
Enhance current partnership by adding the following courses at Dawson County HS by:
• Articulating WLD 110 Welding Theory and WLD 112 Cutting Processes/Lab
• Articulating WRIT 101 College Writing
• M111 Technical Math
</t>
    </r>
    <r>
      <rPr>
        <b/>
        <sz val="12"/>
        <rFont val="Calibri"/>
        <family val="2"/>
      </rPr>
      <t>Enhance current partnership by adding the following courses at Glasgow HS by:</t>
    </r>
    <r>
      <rPr>
        <sz val="12"/>
        <rFont val="Calibri"/>
        <family val="2"/>
      </rPr>
      <t xml:space="preserve">
• Articulating WLD 110 Welding Theory and WLD 112 Cutting Processes/Lab
• M111 Technical Math
</t>
    </r>
    <r>
      <rPr>
        <b/>
        <sz val="12"/>
        <rFont val="Calibri"/>
        <family val="2"/>
      </rPr>
      <t xml:space="preserve">
Add new partnership with Terry Public Schools by:</t>
    </r>
    <r>
      <rPr>
        <sz val="12"/>
        <rFont val="Calibri"/>
        <family val="2"/>
      </rPr>
      <t xml:space="preserve">
• Articulating WLD 110 Welding Theory and WLD 112 Cutting Processes/Lab
• M111 Technical Math
Add new partnership with Nelson Academy by adding: 
• ANSC 100 Animal Science
Dawson Community College recently filled the Ag and Education faculty positions with two new highly qualified individuals. With new program faculty, the Coordinator will focus on educating the new faculty on the benefits of dual enrollment, extend invitations to attend state events such as MT-ACTE; State FCCLA for the Education faculty and State FFA for our Ag faculty. Both faculty have expressed interest to start working on new initiatives to strengthen partnerships between seconday insitutions and our College.</t>
    </r>
  </si>
  <si>
    <r>
      <rPr>
        <b/>
        <sz val="12"/>
        <rFont val="Calibri"/>
        <family val="2"/>
      </rPr>
      <t>Montana ACTE-(Expected Date: October 2017)</t>
    </r>
    <r>
      <rPr>
        <sz val="12"/>
        <rFont val="Calibri"/>
        <family val="2"/>
      </rPr>
      <t xml:space="preserve">
The Pathways Coordinator and three CTE faculty will participate in the Montana ACTE Conference in Fairmont, MT with the goal of collaborating with CTE instructors across our state by sharing more information about pathways in career technology education. DCC will be taking 3 CTE faculty and the Coordinator at the conference. 
</t>
    </r>
    <r>
      <rPr>
        <b/>
        <sz val="12"/>
        <rFont val="Calibri"/>
        <family val="2"/>
      </rPr>
      <t>Career Day at DCC – (Expected Date: November 7)</t>
    </r>
    <r>
      <rPr>
        <sz val="12"/>
        <rFont val="Calibri"/>
        <family val="2"/>
      </rPr>
      <t xml:space="preserve">
DCC will institute Career Day where we can connect high schools students with hands on activities in career and technical programs offered on our campus, as well as business and industry. 
</t>
    </r>
    <r>
      <rPr>
        <b/>
        <sz val="12"/>
        <rFont val="Calibri"/>
        <family val="2"/>
      </rPr>
      <t>Eastern Montana Educational Symposium – (Expected Date: October 2017)</t>
    </r>
    <r>
      <rPr>
        <sz val="12"/>
        <rFont val="Calibri"/>
        <family val="2"/>
      </rPr>
      <t xml:space="preserve">
MCP Coordinator will offer a Pathways/Dual Enrollment Workshop for the second year in a row at Eastern MT Educational Symposium at DCC, to further strengthen the relationships between our college and all the service area high schools. 
</t>
    </r>
    <r>
      <rPr>
        <b/>
        <sz val="12"/>
        <rFont val="Calibri"/>
        <family val="2"/>
      </rPr>
      <t xml:space="preserve">
Recurring counseling activities with service area high schools- (Expected Date: each month)</t>
    </r>
    <r>
      <rPr>
        <sz val="12"/>
        <rFont val="Calibri"/>
        <family val="2"/>
      </rPr>
      <t xml:space="preserve">
Throughout the academic year our Pathways Coordinator and CTE faculty in Ag, Welding, and Early Childhood will visit the area high schools and visit with faculty and students to discuss pathways.                                                                                                                  DCC will also create a poster to increase awarness on Dual Enrollment accross Eastern MT. We will mail the poster to high schools in our region, during their academic school year. 
</t>
    </r>
  </si>
  <si>
    <r>
      <rPr>
        <b/>
        <sz val="12"/>
        <rFont val="Calibri"/>
        <family val="2"/>
      </rPr>
      <t>MT High School Counselors Conference – (Expected Date: April, 2018)</t>
    </r>
    <r>
      <rPr>
        <sz val="12"/>
        <rFont val="Calibri"/>
        <family val="2"/>
      </rPr>
      <t xml:space="preserve">
Pathways will attend the Montana School Counselor Association Conference to discuss pathways and dual enrollment with high schools counselors across the state. 
</t>
    </r>
    <r>
      <rPr>
        <b/>
        <sz val="12"/>
        <rFont val="Calibri"/>
        <family val="2"/>
      </rPr>
      <t>Welding High School Teacher’s Training – (Expected Date: May/June 2018)</t>
    </r>
    <r>
      <rPr>
        <sz val="12"/>
        <rFont val="Calibri"/>
        <family val="2"/>
      </rPr>
      <t xml:space="preserve">
DCC will facilitate professional development training for secondary and post-secondary welding instructors. The MCP Coordinator will work closely with the Welding faculty to facilitate this training. The purpose of this training is to help certify welding faculty to teach classes for dual enrollment. The welding faculty will give hands on training in the welding lab in: 1. demonstrating safe work habits in welding/metal fabrication 2. The grant will help purchase welding sticks, aluminum, and other metals to use during the training to use as samples for different cutting techniques and layouts.
</t>
    </r>
    <r>
      <rPr>
        <b/>
        <sz val="12"/>
        <rFont val="Calibri"/>
        <family val="2"/>
      </rPr>
      <t xml:space="preserve">
Agriculture High School Teacher Training – (Expected Date: May/June 2018)</t>
    </r>
    <r>
      <rPr>
        <sz val="12"/>
        <rFont val="Calibri"/>
        <family val="2"/>
      </rPr>
      <t xml:space="preserve">
DCC will facilitate professional development training for secondary and post-secondary ag instructors. The MCP Coordinator will be working closely with the Ag faculty to facilitate this training. The purpose of this training is to help certify Ag faculty to teach classes for dual enrollment. The new Ag faculty is excited to bring this opportunity on our campus. DCC will purchase two drones to provide hands on training with cutting edge ag technology,which will help enhace learning skills in the following areas: 1. Soil and field analysis: Drones can be instrumental at the start of the crop cycle by producing precise 3-D maps for early soil analysis, useful in planning seed planting patterns.
2. Planting: According to technologyreview.com, startups have created drone-planting systems that achieve an uptake rate of 75 percent and decrease planting costs by 85 percent. 
3. Rangeland spraying and monitoring:  learn to scan the ground and spray the correct amount of liquid, modulating distance from the ground and spraying in real time for even coverage, and learn to monitor challenges exacerbated by increasingly unpredictable weather conditions, which drive risk and field maintenance costs. According to an article, “6 ways drones are revolutionizing Agriculture” (https://www.technologyreview.com/s/601935/six-ways-drones-are-revolutionizing-agriculture/) “Previously, satellite imagery offered the most advanced form of monitoring. But there were drawbacks. Images had to be ordered in advance, could be taken only once a day, and were imprecise. Further, services were extremely costly and the images’ quality typically suffered on certain days. Today, time-series animations can show the precise development of a crop and reveal production inefficiencies, enabling better crop management.”
4. Irrigation: identify with hyperspectral, multispectral, or thermal sensors, if the fields are dry or need improvements. 
5. Health assessment: The usage of drones will make it possible to assess crop health and spot bacterial or fungal infections on trees. 
6. Cattle monitoring: monitor cattle and fences through the usage of drones, and also be able to gently move animals, like sheep.
</t>
    </r>
    <r>
      <rPr>
        <b/>
        <sz val="12"/>
        <rFont val="Calibri"/>
        <family val="2"/>
      </rPr>
      <t>Recurring counseling activities with service area high schools- (Expected Date: each month)</t>
    </r>
    <r>
      <rPr>
        <sz val="12"/>
        <rFont val="Calibri"/>
        <family val="2"/>
      </rPr>
      <t xml:space="preserve">
Throughout the academic year our Pathways Coordinator and CTE faculty in Ag, Welding, and Early Childhood will visit the area high schools and visit with faculty and students to discuss pathways. 
</t>
    </r>
  </si>
  <si>
    <t>1. MCP Coordinator will attend the following state trainings:
•August MCP Coordinators Training in Polson, MT
• September MCP Coordinator Training in Helena, MT
• March MCP Coordinator Training in Helena, MT
2. MCP Coordinator will attend the NACEP ( National Alliance of Concurrent Enrollment Partnerships) in Washington D.C. this fall where she will also speak during the half-day Enrollment 101 Workshop for new programs looking to grow. The purpose of attending this event is to learn about dual enrollment best practices and bring them back to our campus.
3. MCP Coordinator and one DCC faculty will attend the Career Tech Vision conference in Nashville, TN to learn best practices and new resources in CTE education, and implement those new concepts at Dawson Community College. As the premiere location for CTE professionals, DCC would like to help our faculty to create a network in the CTE world and enhance their teaching skills to better prepare students for the workforce.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</si>
</sst>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mmmm\ yyyy"/>
    <numFmt numFmtId="165" formatCode="&quot;$&quot;#,##0.00"/>
    <numFmt numFmtId="166" formatCode="mmmm"/>
    <numFmt numFmtId="167" formatCode="d"/>
  </numFmts>
  <fonts count="40" x14ac:knownFonts="1">
    <font>
      <sz val="11"/>
      <color rgb="FF000000"/>
      <name val="Calibri"/>
    </font>
    <font>
      <sz val="12"/>
      <color rgb="FF000000"/>
      <name val="Calibri"/>
      <family val="2"/>
    </font>
    <font>
      <b/>
      <sz val="16"/>
      <color rgb="FF000000"/>
      <name val="Calibri"/>
      <family val="2"/>
    </font>
    <font>
      <b/>
      <sz val="12"/>
      <color rgb="FF000000"/>
      <name val="Calibri"/>
      <family val="2"/>
    </font>
    <font>
      <sz val="11"/>
      <name val="Calibri"/>
      <family val="2"/>
    </font>
    <font>
      <b/>
      <sz val="14"/>
      <color rgb="FF000000"/>
      <name val="Calibri"/>
      <family val="2"/>
    </font>
    <font>
      <sz val="11"/>
      <color rgb="FFFF0000"/>
      <name val="Calibri"/>
      <family val="2"/>
    </font>
    <font>
      <b/>
      <sz val="11"/>
      <color rgb="FF000000"/>
      <name val="Calibri"/>
      <family val="2"/>
    </font>
    <font>
      <u/>
      <sz val="11"/>
      <color rgb="FF0000FF"/>
      <name val="Calibri"/>
      <family val="2"/>
    </font>
    <font>
      <sz val="11"/>
      <color rgb="FFC00000"/>
      <name val="Calibri"/>
      <family val="2"/>
    </font>
    <font>
      <b/>
      <sz val="14"/>
      <name val="Arial"/>
      <family val="2"/>
    </font>
    <font>
      <b/>
      <sz val="10"/>
      <color rgb="FF800000"/>
      <name val="Arial"/>
      <family val="2"/>
    </font>
    <font>
      <sz val="10"/>
      <name val="Arial"/>
      <family val="2"/>
    </font>
    <font>
      <u/>
      <sz val="8"/>
      <color rgb="FF0000FF"/>
      <name val="Arial"/>
      <family val="2"/>
    </font>
    <font>
      <u/>
      <sz val="8"/>
      <color rgb="FF0000FF"/>
      <name val="Arial"/>
      <family val="2"/>
    </font>
    <font>
      <sz val="8"/>
      <name val="Arial"/>
      <family val="2"/>
    </font>
    <font>
      <b/>
      <sz val="8"/>
      <color rgb="FF333333"/>
      <name val="Arial"/>
      <family val="2"/>
    </font>
    <font>
      <u/>
      <sz val="8"/>
      <color rgb="FF0000FF"/>
      <name val="Arial"/>
      <family val="2"/>
    </font>
    <font>
      <i/>
      <sz val="8"/>
      <name val="Arial"/>
      <family val="2"/>
    </font>
    <font>
      <sz val="8"/>
      <color rgb="FF333333"/>
      <name val="Arial"/>
      <family val="2"/>
    </font>
    <font>
      <b/>
      <sz val="14"/>
      <color rgb="FF2F5496"/>
      <name val="Arial"/>
      <family val="2"/>
    </font>
    <font>
      <b/>
      <sz val="8"/>
      <color rgb="FF993300"/>
      <name val="Arial"/>
      <family val="2"/>
    </font>
    <font>
      <sz val="8"/>
      <name val="Century Gothic"/>
      <family val="2"/>
    </font>
    <font>
      <b/>
      <sz val="8"/>
      <color rgb="FFFFFFFF"/>
      <name val="Arial"/>
      <family val="2"/>
    </font>
    <font>
      <b/>
      <sz val="8"/>
      <name val="Arial"/>
      <family val="2"/>
    </font>
    <font>
      <sz val="8"/>
      <name val="Arial Black"/>
      <family val="2"/>
    </font>
    <font>
      <b/>
      <sz val="18"/>
      <color rgb="FF000000"/>
      <name val="Calibri"/>
      <family val="2"/>
    </font>
    <font>
      <b/>
      <sz val="11"/>
      <color rgb="FFFF0000"/>
      <name val="Calibri"/>
      <family val="2"/>
    </font>
    <font>
      <sz val="11"/>
      <name val="Calibri"/>
      <family val="2"/>
    </font>
    <font>
      <b/>
      <sz val="10"/>
      <name val="Arial"/>
      <family val="2"/>
    </font>
    <font>
      <sz val="18"/>
      <color rgb="FF000000"/>
      <name val="Calibri"/>
      <family val="2"/>
    </font>
    <font>
      <b/>
      <sz val="8"/>
      <color rgb="FFFF0000"/>
      <name val="Arial"/>
      <family val="2"/>
    </font>
    <font>
      <sz val="8"/>
      <name val="Calibri"/>
      <family val="2"/>
    </font>
    <font>
      <b/>
      <sz val="11"/>
      <color rgb="FFC00000"/>
      <name val="Calibri"/>
      <family val="2"/>
    </font>
    <font>
      <sz val="12"/>
      <name val="Calibri"/>
      <family val="2"/>
    </font>
    <font>
      <b/>
      <sz val="11"/>
      <name val="Calibri"/>
      <family val="2"/>
    </font>
    <font>
      <sz val="12"/>
      <color rgb="FF000000"/>
      <name val="Calibri"/>
      <family val="2"/>
    </font>
    <font>
      <sz val="11"/>
      <color rgb="FF000000"/>
      <name val="Calibri"/>
      <family val="2"/>
    </font>
    <font>
      <b/>
      <sz val="11"/>
      <color rgb="FF0070C0"/>
      <name val="Calibri"/>
      <family val="2"/>
    </font>
    <font>
      <b/>
      <sz val="12"/>
      <name val="Calibri"/>
      <family val="2"/>
    </font>
  </fonts>
  <fills count="26">
    <fill>
      <patternFill patternType="none"/>
    </fill>
    <fill>
      <patternFill patternType="gray125"/>
    </fill>
    <fill>
      <patternFill patternType="solid">
        <fgColor rgb="FFB4C6E7"/>
        <bgColor rgb="FFB4C6E7"/>
      </patternFill>
    </fill>
    <fill>
      <patternFill patternType="solid">
        <fgColor rgb="FFFEF2CB"/>
        <bgColor rgb="FFFEF2CB"/>
      </patternFill>
    </fill>
    <fill>
      <patternFill patternType="solid">
        <fgColor rgb="FFC5E0B3"/>
        <bgColor rgb="FFC5E0B3"/>
      </patternFill>
    </fill>
    <fill>
      <patternFill patternType="solid">
        <fgColor rgb="FFFFFFFF"/>
        <bgColor rgb="FFFFFFFF"/>
      </patternFill>
    </fill>
    <fill>
      <patternFill patternType="solid">
        <fgColor rgb="FFFFE598"/>
        <bgColor rgb="FFFFE598"/>
      </patternFill>
    </fill>
    <fill>
      <patternFill patternType="solid">
        <fgColor rgb="FFB9E5E5"/>
        <bgColor rgb="FFB9E5E5"/>
      </patternFill>
    </fill>
    <fill>
      <patternFill patternType="solid">
        <fgColor rgb="FFFFC000"/>
        <bgColor rgb="FFFFC000"/>
      </patternFill>
    </fill>
    <fill>
      <patternFill patternType="solid">
        <fgColor rgb="FFF7CAAC"/>
        <bgColor rgb="FFF7CAAC"/>
      </patternFill>
    </fill>
    <fill>
      <patternFill patternType="solid">
        <fgColor rgb="FFD6B4E4"/>
        <bgColor rgb="FFD6B4E4"/>
      </patternFill>
    </fill>
    <fill>
      <patternFill patternType="solid">
        <fgColor rgb="FFE2EFD9"/>
        <bgColor rgb="FFE2EFD9"/>
      </patternFill>
    </fill>
    <fill>
      <patternFill patternType="solid">
        <fgColor rgb="FFD9E2F3"/>
        <bgColor rgb="FFD9E2F3"/>
      </patternFill>
    </fill>
    <fill>
      <patternFill patternType="solid">
        <fgColor rgb="FFADF5F3"/>
        <bgColor rgb="FFADF5F3"/>
      </patternFill>
    </fill>
    <fill>
      <patternFill patternType="solid">
        <fgColor rgb="FFED6F93"/>
        <bgColor rgb="FFED6F93"/>
      </patternFill>
    </fill>
    <fill>
      <patternFill patternType="solid">
        <fgColor rgb="FFD0CECE"/>
        <bgColor rgb="FFD0CECE"/>
      </patternFill>
    </fill>
    <fill>
      <patternFill patternType="solid">
        <fgColor rgb="FFF2F2F2"/>
        <bgColor rgb="FFF2F2F2"/>
      </patternFill>
    </fill>
    <fill>
      <patternFill patternType="solid">
        <fgColor rgb="FFFFFF00"/>
        <bgColor rgb="FFFFFF00"/>
      </patternFill>
    </fill>
    <fill>
      <patternFill patternType="solid">
        <fgColor rgb="FF2F5496"/>
        <bgColor rgb="FF2F5496"/>
      </patternFill>
    </fill>
    <fill>
      <patternFill patternType="solid">
        <fgColor rgb="FFD8D8D8"/>
        <bgColor rgb="FFD8D8D8"/>
      </patternFill>
    </fill>
    <fill>
      <patternFill patternType="solid">
        <fgColor rgb="FFEFC7C3"/>
        <bgColor rgb="FFEFC7C3"/>
      </patternFill>
    </fill>
    <fill>
      <patternFill patternType="solid">
        <fgColor rgb="FF9CC2E5"/>
        <bgColor rgb="FF9CC2E5"/>
      </patternFill>
    </fill>
    <fill>
      <patternFill patternType="solid">
        <fgColor rgb="FFA8D08D"/>
        <bgColor rgb="FFA8D08D"/>
      </patternFill>
    </fill>
    <fill>
      <patternFill patternType="solid">
        <fgColor rgb="FFADB9CA"/>
        <bgColor rgb="FFADB9CA"/>
      </patternFill>
    </fill>
    <fill>
      <patternFill patternType="solid">
        <fgColor rgb="FFFF99CC"/>
        <bgColor rgb="FFFF99CC"/>
      </patternFill>
    </fill>
    <fill>
      <patternFill patternType="solid">
        <fgColor theme="0"/>
        <bgColor indexed="64"/>
      </patternFill>
    </fill>
  </fills>
  <borders count="31">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thin">
        <color rgb="FF000000"/>
      </left>
      <right/>
      <top style="thin">
        <color rgb="FF000000"/>
      </top>
      <bottom/>
      <diagonal/>
    </border>
    <border>
      <left/>
      <right style="medium">
        <color rgb="FF000000"/>
      </right>
      <top style="medium">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style="thin">
        <color rgb="FF0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style="thin">
        <color rgb="FF000000"/>
      </bottom>
      <diagonal/>
    </border>
    <border>
      <left/>
      <right style="medium">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969696"/>
      </left>
      <right style="thin">
        <color rgb="FF969696"/>
      </right>
      <top style="thin">
        <color rgb="FF969696"/>
      </top>
      <bottom style="thin">
        <color rgb="FF969696"/>
      </bottom>
      <diagonal/>
    </border>
    <border>
      <left style="thin">
        <color indexed="64"/>
      </left>
      <right/>
      <top style="thin">
        <color indexed="64"/>
      </top>
      <bottom style="thin">
        <color indexed="64"/>
      </bottom>
      <diagonal/>
    </border>
  </borders>
  <cellStyleXfs count="1">
    <xf numFmtId="0" fontId="0" fillId="0" borderId="0"/>
  </cellStyleXfs>
  <cellXfs count="300">
    <xf numFmtId="0" fontId="0" fillId="0" borderId="0" xfId="0" applyFont="1" applyAlignment="1"/>
    <xf numFmtId="0" fontId="0" fillId="0" borderId="0" xfId="0" applyFont="1"/>
    <xf numFmtId="0" fontId="1" fillId="0" borderId="0" xfId="0" applyFont="1"/>
    <xf numFmtId="0" fontId="2" fillId="0" borderId="0" xfId="0" applyFont="1"/>
    <xf numFmtId="0" fontId="0" fillId="0" borderId="0" xfId="0" applyFont="1"/>
    <xf numFmtId="0" fontId="0" fillId="0" borderId="0" xfId="0" applyFont="1" applyAlignment="1">
      <alignment horizontal="right"/>
    </xf>
    <xf numFmtId="0" fontId="0" fillId="3" borderId="2" xfId="0" applyFont="1" applyFill="1" applyBorder="1"/>
    <xf numFmtId="0" fontId="0" fillId="0" borderId="0" xfId="0" applyFont="1" applyAlignment="1">
      <alignment horizontal="center"/>
    </xf>
    <xf numFmtId="0" fontId="0" fillId="0" borderId="0" xfId="0" applyFont="1" applyAlignment="1">
      <alignment horizontal="left"/>
    </xf>
    <xf numFmtId="0" fontId="5" fillId="5" borderId="0" xfId="0" applyFont="1" applyFill="1" applyBorder="1" applyAlignment="1">
      <alignment horizontal="center"/>
    </xf>
    <xf numFmtId="0" fontId="5" fillId="0" borderId="0" xfId="0" applyFont="1" applyAlignment="1">
      <alignment horizontal="center"/>
    </xf>
    <xf numFmtId="0" fontId="7" fillId="0" borderId="0" xfId="0" applyFont="1" applyAlignment="1">
      <alignment horizontal="left"/>
    </xf>
    <xf numFmtId="0" fontId="7" fillId="0" borderId="0" xfId="0" applyFont="1"/>
    <xf numFmtId="0" fontId="1" fillId="0" borderId="0" xfId="0" applyFont="1" applyAlignment="1">
      <alignment horizontal="left" vertical="top" wrapText="1"/>
    </xf>
    <xf numFmtId="0" fontId="0" fillId="0" borderId="2" xfId="0" applyFont="1" applyBorder="1" applyAlignment="1">
      <alignment horizontal="left"/>
    </xf>
    <xf numFmtId="44" fontId="0" fillId="0" borderId="10" xfId="0" applyNumberFormat="1" applyFont="1" applyBorder="1"/>
    <xf numFmtId="44" fontId="0" fillId="0" borderId="0" xfId="0" applyNumberFormat="1" applyFont="1"/>
    <xf numFmtId="0" fontId="0" fillId="0" borderId="10" xfId="0" applyFont="1" applyBorder="1" applyAlignment="1">
      <alignment horizontal="center"/>
    </xf>
    <xf numFmtId="0" fontId="0" fillId="0" borderId="10" xfId="0" applyFont="1" applyBorder="1"/>
    <xf numFmtId="0" fontId="0" fillId="0" borderId="16" xfId="0" applyFont="1" applyBorder="1" applyAlignment="1">
      <alignment horizontal="center"/>
    </xf>
    <xf numFmtId="0" fontId="7" fillId="0" borderId="0" xfId="0" applyFont="1" applyAlignment="1">
      <alignment horizontal="center"/>
    </xf>
    <xf numFmtId="0" fontId="7" fillId="0" borderId="10" xfId="0" applyFont="1" applyBorder="1" applyAlignment="1">
      <alignment horizontal="center"/>
    </xf>
    <xf numFmtId="0" fontId="7" fillId="0" borderId="10" xfId="0" applyFont="1" applyBorder="1"/>
    <xf numFmtId="44" fontId="7" fillId="0" borderId="10" xfId="0" applyNumberFormat="1" applyFont="1" applyBorder="1"/>
    <xf numFmtId="44" fontId="7" fillId="0" borderId="0" xfId="0" applyNumberFormat="1" applyFont="1"/>
    <xf numFmtId="0" fontId="7" fillId="0" borderId="16" xfId="0" applyFont="1" applyBorder="1" applyAlignment="1">
      <alignment horizontal="center"/>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6" xfId="0" applyFont="1" applyBorder="1" applyAlignment="1">
      <alignment horizontal="left" vertical="top" wrapText="1"/>
    </xf>
    <xf numFmtId="0" fontId="9" fillId="0" borderId="0" xfId="0" applyFont="1"/>
    <xf numFmtId="0" fontId="11" fillId="16" borderId="0" xfId="0" applyFont="1" applyFill="1" applyBorder="1" applyAlignment="1">
      <alignment vertical="center"/>
    </xf>
    <xf numFmtId="0" fontId="12" fillId="16" borderId="0" xfId="0" applyFont="1" applyFill="1" applyBorder="1"/>
    <xf numFmtId="0" fontId="12" fillId="0" borderId="0" xfId="0" applyFont="1"/>
    <xf numFmtId="1" fontId="12" fillId="0" borderId="0" xfId="0" applyNumberFormat="1" applyFont="1"/>
    <xf numFmtId="0" fontId="14" fillId="16" borderId="0" xfId="0" applyFont="1" applyFill="1" applyBorder="1" applyAlignment="1">
      <alignment vertical="top"/>
    </xf>
    <xf numFmtId="0" fontId="15" fillId="16" borderId="0" xfId="0" applyFont="1" applyFill="1" applyBorder="1" applyAlignment="1">
      <alignment horizontal="right" vertical="center"/>
    </xf>
    <xf numFmtId="1" fontId="16" fillId="0" borderId="0" xfId="0" applyNumberFormat="1" applyFont="1" applyAlignment="1">
      <alignment vertical="center"/>
    </xf>
    <xf numFmtId="0" fontId="15" fillId="16" borderId="0" xfId="0" applyFont="1" applyFill="1" applyBorder="1" applyAlignment="1">
      <alignment horizontal="center"/>
    </xf>
    <xf numFmtId="0" fontId="15" fillId="16" borderId="0" xfId="0" applyFont="1" applyFill="1" applyBorder="1"/>
    <xf numFmtId="1" fontId="12" fillId="16" borderId="0" xfId="0" applyNumberFormat="1" applyFont="1" applyFill="1" applyBorder="1"/>
    <xf numFmtId="0" fontId="17" fillId="16" borderId="0" xfId="0" applyFont="1" applyFill="1" applyBorder="1" applyAlignment="1">
      <alignment horizontal="right" vertical="top"/>
    </xf>
    <xf numFmtId="1" fontId="19" fillId="0" borderId="0" xfId="0" applyNumberFormat="1" applyFont="1" applyAlignment="1">
      <alignment vertical="top" wrapText="1"/>
    </xf>
    <xf numFmtId="1" fontId="19" fillId="0" borderId="0" xfId="0" applyNumberFormat="1" applyFont="1" applyAlignment="1">
      <alignment horizontal="left" vertical="top" wrapText="1"/>
    </xf>
    <xf numFmtId="1" fontId="16" fillId="0" borderId="0" xfId="0" applyNumberFormat="1" applyFont="1" applyAlignment="1">
      <alignment horizontal="left" vertical="top" wrapText="1"/>
    </xf>
    <xf numFmtId="0" fontId="15" fillId="0" borderId="0" xfId="0" applyFont="1"/>
    <xf numFmtId="0" fontId="0" fillId="0" borderId="0" xfId="0" applyFont="1" applyAlignment="1">
      <alignment horizontal="center" wrapText="1"/>
    </xf>
    <xf numFmtId="0" fontId="21" fillId="0" borderId="0" xfId="0" applyFont="1" applyAlignment="1">
      <alignment horizontal="center" vertical="center"/>
    </xf>
    <xf numFmtId="1" fontId="21" fillId="0" borderId="0" xfId="0" applyNumberFormat="1" applyFont="1" applyAlignment="1">
      <alignment horizontal="center" vertical="center"/>
    </xf>
    <xf numFmtId="0" fontId="5" fillId="11" borderId="0" xfId="0" applyFont="1" applyFill="1" applyBorder="1" applyAlignment="1">
      <alignment horizontal="left"/>
    </xf>
    <xf numFmtId="0" fontId="22" fillId="0" borderId="0" xfId="0" applyFont="1"/>
    <xf numFmtId="0" fontId="0" fillId="11" borderId="0" xfId="0" applyFont="1" applyFill="1" applyBorder="1"/>
    <xf numFmtId="0" fontId="0" fillId="11" borderId="0" xfId="0" applyFont="1" applyFill="1" applyBorder="1" applyAlignment="1">
      <alignment horizontal="center"/>
    </xf>
    <xf numFmtId="0" fontId="0" fillId="0" borderId="0" xfId="0" applyFont="1" applyAlignment="1">
      <alignment horizontal="left" wrapText="1"/>
    </xf>
    <xf numFmtId="0" fontId="0" fillId="0" borderId="0" xfId="0" applyFont="1" applyAlignment="1">
      <alignment wrapText="1"/>
    </xf>
    <xf numFmtId="165" fontId="0" fillId="0" borderId="2" xfId="0" applyNumberFormat="1" applyFont="1" applyBorder="1" applyAlignment="1">
      <alignment wrapText="1"/>
    </xf>
    <xf numFmtId="0" fontId="15" fillId="0" borderId="0" xfId="0" applyFont="1" applyAlignment="1">
      <alignment vertical="center"/>
    </xf>
    <xf numFmtId="0" fontId="0" fillId="0" borderId="2" xfId="0" applyFont="1" applyBorder="1" applyAlignment="1">
      <alignment wrapText="1"/>
    </xf>
    <xf numFmtId="0" fontId="0" fillId="0" borderId="14" xfId="0" applyFont="1" applyBorder="1" applyAlignment="1">
      <alignment horizontal="left"/>
    </xf>
    <xf numFmtId="0" fontId="25" fillId="0" borderId="0" xfId="0" applyFont="1"/>
    <xf numFmtId="0" fontId="26" fillId="0" borderId="0" xfId="0" applyFont="1"/>
    <xf numFmtId="0" fontId="27" fillId="3" borderId="0" xfId="0" applyFont="1" applyFill="1" applyBorder="1"/>
    <xf numFmtId="0" fontId="5" fillId="2" borderId="21" xfId="0" applyFont="1" applyFill="1" applyBorder="1" applyAlignment="1">
      <alignment horizontal="left" vertical="center"/>
    </xf>
    <xf numFmtId="0" fontId="2" fillId="2" borderId="22" xfId="0" applyFont="1" applyFill="1" applyBorder="1" applyAlignment="1">
      <alignment horizontal="left" vertical="center"/>
    </xf>
    <xf numFmtId="0" fontId="0" fillId="2" borderId="16" xfId="0" applyFont="1" applyFill="1" applyBorder="1" applyAlignment="1">
      <alignment vertical="center"/>
    </xf>
    <xf numFmtId="0" fontId="7" fillId="2"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0" fillId="0" borderId="0" xfId="0" applyFont="1" applyAlignment="1">
      <alignment vertical="center"/>
    </xf>
    <xf numFmtId="0" fontId="7" fillId="0" borderId="26" xfId="0" applyFont="1" applyBorder="1" applyAlignment="1">
      <alignment horizontal="left"/>
    </xf>
    <xf numFmtId="0" fontId="7" fillId="0" borderId="27" xfId="0" applyFont="1" applyBorder="1" applyAlignment="1">
      <alignment horizontal="left"/>
    </xf>
    <xf numFmtId="0" fontId="7" fillId="0" borderId="28" xfId="0" applyFont="1" applyBorder="1"/>
    <xf numFmtId="0" fontId="7" fillId="0" borderId="26" xfId="0" applyFont="1" applyBorder="1"/>
    <xf numFmtId="0" fontId="7" fillId="0" borderId="24" xfId="0" applyFont="1" applyBorder="1" applyAlignment="1">
      <alignment horizontal="left"/>
    </xf>
    <xf numFmtId="0" fontId="7" fillId="0" borderId="10" xfId="0" applyFont="1" applyBorder="1" applyAlignment="1">
      <alignment horizontal="left"/>
    </xf>
    <xf numFmtId="0" fontId="7" fillId="0" borderId="10" xfId="0" applyFont="1" applyBorder="1" applyAlignment="1">
      <alignment horizontal="center" wrapText="1"/>
    </xf>
    <xf numFmtId="0" fontId="0" fillId="0" borderId="10" xfId="0" applyFont="1" applyBorder="1" applyAlignment="1">
      <alignment horizontal="center" wrapText="1"/>
    </xf>
    <xf numFmtId="0" fontId="0" fillId="0" borderId="21" xfId="0" applyFont="1" applyBorder="1" applyAlignment="1">
      <alignment horizontal="center"/>
    </xf>
    <xf numFmtId="0" fontId="0" fillId="0" borderId="21" xfId="0" applyFont="1" applyBorder="1"/>
    <xf numFmtId="165" fontId="0" fillId="0" borderId="21" xfId="0" applyNumberFormat="1" applyFont="1" applyBorder="1" applyAlignment="1">
      <alignment horizontal="right"/>
    </xf>
    <xf numFmtId="165" fontId="0" fillId="0" borderId="10" xfId="0" applyNumberFormat="1" applyFont="1" applyBorder="1" applyAlignment="1">
      <alignment horizontal="right"/>
    </xf>
    <xf numFmtId="165" fontId="0" fillId="0" borderId="10" xfId="0" applyNumberFormat="1" applyFont="1" applyBorder="1" applyAlignment="1">
      <alignment horizontal="center" wrapText="1"/>
    </xf>
    <xf numFmtId="0" fontId="15" fillId="16" borderId="0" xfId="0" applyFont="1" applyFill="1" applyBorder="1" applyAlignment="1">
      <alignment horizontal="center" vertical="center"/>
    </xf>
    <xf numFmtId="165" fontId="0" fillId="0" borderId="10" xfId="0" applyNumberFormat="1" applyFont="1" applyBorder="1" applyAlignment="1">
      <alignment horizontal="center"/>
    </xf>
    <xf numFmtId="165" fontId="0" fillId="0" borderId="21" xfId="0" applyNumberFormat="1" applyFont="1" applyBorder="1" applyAlignment="1">
      <alignment horizontal="right"/>
    </xf>
    <xf numFmtId="165" fontId="7" fillId="0" borderId="0" xfId="0" applyNumberFormat="1" applyFont="1"/>
    <xf numFmtId="0" fontId="7" fillId="0" borderId="0" xfId="0" applyFont="1" applyAlignment="1">
      <alignment horizontal="center" wrapText="1"/>
    </xf>
    <xf numFmtId="165" fontId="7" fillId="0" borderId="0" xfId="0" applyNumberFormat="1" applyFont="1" applyAlignment="1">
      <alignment horizontal="center"/>
    </xf>
    <xf numFmtId="0" fontId="7" fillId="0" borderId="23" xfId="0" applyFont="1" applyBorder="1" applyAlignment="1">
      <alignment horizontal="left"/>
    </xf>
    <xf numFmtId="0" fontId="7" fillId="0" borderId="20" xfId="0" applyFont="1" applyBorder="1" applyAlignment="1">
      <alignment horizontal="left"/>
    </xf>
    <xf numFmtId="0" fontId="24" fillId="16" borderId="0" xfId="0" applyFont="1" applyFill="1" applyBorder="1" applyAlignment="1">
      <alignment horizontal="center" vertical="center"/>
    </xf>
    <xf numFmtId="165" fontId="0" fillId="0" borderId="22" xfId="0" applyNumberFormat="1" applyFont="1" applyBorder="1" applyAlignment="1">
      <alignment horizontal="right"/>
    </xf>
    <xf numFmtId="165" fontId="0" fillId="0" borderId="22" xfId="0" applyNumberFormat="1" applyFont="1" applyBorder="1" applyAlignment="1">
      <alignment horizontal="right"/>
    </xf>
    <xf numFmtId="0" fontId="0" fillId="2" borderId="16" xfId="0" applyFont="1" applyFill="1" applyBorder="1" applyAlignment="1">
      <alignment horizontal="left" vertical="center"/>
    </xf>
    <xf numFmtId="0" fontId="7" fillId="2" borderId="10"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0" fillId="0" borderId="0" xfId="0" applyFont="1" applyAlignment="1">
      <alignment horizontal="left" vertical="center"/>
    </xf>
    <xf numFmtId="0" fontId="5" fillId="6" borderId="21" xfId="0" applyFont="1" applyFill="1" applyBorder="1" applyAlignment="1">
      <alignment horizontal="left" vertical="center"/>
    </xf>
    <xf numFmtId="0" fontId="5" fillId="6" borderId="22" xfId="0" applyFont="1" applyFill="1" applyBorder="1" applyAlignment="1">
      <alignment horizontal="left" vertical="center"/>
    </xf>
    <xf numFmtId="0" fontId="5" fillId="6" borderId="22" xfId="0" applyFont="1" applyFill="1" applyBorder="1" applyAlignment="1">
      <alignment horizontal="left" vertical="center" wrapText="1"/>
    </xf>
    <xf numFmtId="0" fontId="5" fillId="6" borderId="16" xfId="0" applyFont="1" applyFill="1" applyBorder="1" applyAlignment="1">
      <alignment horizontal="left" vertical="center" wrapText="1"/>
    </xf>
    <xf numFmtId="0" fontId="7" fillId="6"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7" fillId="0" borderId="24" xfId="0" applyFont="1" applyBorder="1"/>
    <xf numFmtId="0" fontId="7" fillId="0" borderId="21" xfId="0" applyFont="1" applyBorder="1" applyAlignment="1">
      <alignment horizontal="left"/>
    </xf>
    <xf numFmtId="0" fontId="7" fillId="0" borderId="11" xfId="0" applyFont="1" applyBorder="1"/>
    <xf numFmtId="165" fontId="7" fillId="0" borderId="11" xfId="0" applyNumberFormat="1" applyFont="1" applyBorder="1"/>
    <xf numFmtId="0" fontId="7" fillId="0" borderId="11" xfId="0" applyFont="1" applyBorder="1" applyAlignment="1">
      <alignment horizontal="center" wrapText="1"/>
    </xf>
    <xf numFmtId="165" fontId="7" fillId="0" borderId="11" xfId="0" applyNumberFormat="1" applyFont="1" applyBorder="1" applyAlignment="1">
      <alignment horizontal="center"/>
    </xf>
    <xf numFmtId="0" fontId="5" fillId="19" borderId="21" xfId="0" applyFont="1" applyFill="1" applyBorder="1" applyAlignment="1">
      <alignment horizontal="left" vertical="center"/>
    </xf>
    <xf numFmtId="0" fontId="5" fillId="19" borderId="22" xfId="0" applyFont="1" applyFill="1" applyBorder="1" applyAlignment="1">
      <alignment horizontal="left" vertical="center"/>
    </xf>
    <xf numFmtId="0" fontId="5" fillId="19" borderId="22" xfId="0" applyFont="1" applyFill="1" applyBorder="1" applyAlignment="1">
      <alignment horizontal="left" vertical="center" wrapText="1"/>
    </xf>
    <xf numFmtId="0" fontId="5" fillId="19" borderId="16" xfId="0" applyFont="1" applyFill="1" applyBorder="1" applyAlignment="1">
      <alignment horizontal="left" vertical="center" wrapText="1"/>
    </xf>
    <xf numFmtId="0" fontId="7" fillId="15" borderId="10" xfId="0" applyFont="1" applyFill="1" applyBorder="1" applyAlignment="1">
      <alignment horizontal="center" vertical="center" wrapText="1"/>
    </xf>
    <xf numFmtId="0" fontId="7" fillId="19" borderId="10" xfId="0" applyFont="1" applyFill="1" applyBorder="1" applyAlignment="1">
      <alignment horizontal="center" vertical="center" wrapText="1"/>
    </xf>
    <xf numFmtId="0" fontId="5" fillId="19" borderId="10" xfId="0" applyFont="1" applyFill="1" applyBorder="1" applyAlignment="1">
      <alignment horizontal="center" vertical="center" wrapText="1"/>
    </xf>
    <xf numFmtId="0" fontId="0" fillId="19" borderId="0" xfId="0" applyFont="1" applyFill="1" applyBorder="1" applyAlignment="1">
      <alignment vertical="center"/>
    </xf>
    <xf numFmtId="0" fontId="0" fillId="0" borderId="21" xfId="0" applyFont="1" applyBorder="1" applyAlignment="1">
      <alignment horizontal="center"/>
    </xf>
    <xf numFmtId="0" fontId="0" fillId="0" borderId="21" xfId="0" applyFont="1" applyBorder="1" applyAlignment="1"/>
    <xf numFmtId="165" fontId="0" fillId="0" borderId="10" xfId="0" applyNumberFormat="1" applyFont="1" applyBorder="1" applyAlignment="1">
      <alignment horizontal="right"/>
    </xf>
    <xf numFmtId="0" fontId="7" fillId="0" borderId="11" xfId="0" applyFont="1" applyBorder="1" applyAlignment="1">
      <alignment horizontal="right"/>
    </xf>
    <xf numFmtId="0" fontId="5" fillId="10" borderId="21" xfId="0" applyFont="1" applyFill="1" applyBorder="1" applyAlignment="1">
      <alignment vertical="center"/>
    </xf>
    <xf numFmtId="0" fontId="3" fillId="10" borderId="22" xfId="0" applyFont="1" applyFill="1" applyBorder="1" applyAlignment="1">
      <alignment vertical="center"/>
    </xf>
    <xf numFmtId="0" fontId="3" fillId="10" borderId="16" xfId="0" applyFont="1" applyFill="1" applyBorder="1" applyAlignment="1">
      <alignment vertical="center"/>
    </xf>
    <xf numFmtId="0" fontId="7" fillId="10" borderId="10"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7" fillId="0" borderId="21" xfId="0" applyFont="1" applyBorder="1" applyAlignment="1">
      <alignment horizontal="center"/>
    </xf>
    <xf numFmtId="165" fontId="0" fillId="0" borderId="21" xfId="0" applyNumberFormat="1" applyFont="1" applyBorder="1" applyAlignment="1">
      <alignment horizontal="center"/>
    </xf>
    <xf numFmtId="0" fontId="5" fillId="7" borderId="21" xfId="0" applyFont="1" applyFill="1" applyBorder="1" applyAlignment="1">
      <alignment vertical="center"/>
    </xf>
    <xf numFmtId="0" fontId="3" fillId="7" borderId="22" xfId="0" applyFont="1" applyFill="1" applyBorder="1" applyAlignment="1">
      <alignment vertical="center"/>
    </xf>
    <xf numFmtId="0" fontId="3" fillId="7" borderId="16" xfId="0" applyFont="1" applyFill="1" applyBorder="1" applyAlignment="1">
      <alignment vertical="center"/>
    </xf>
    <xf numFmtId="0" fontId="7" fillId="7" borderId="10"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0" fillId="0" borderId="10" xfId="0" applyFont="1" applyBorder="1" applyAlignment="1">
      <alignment horizontal="center"/>
    </xf>
    <xf numFmtId="0" fontId="5" fillId="4" borderId="21" xfId="0" applyFont="1" applyFill="1" applyBorder="1" applyAlignment="1">
      <alignment horizontal="left" vertical="center"/>
    </xf>
    <xf numFmtId="0" fontId="5" fillId="4" borderId="22" xfId="0" applyFont="1" applyFill="1" applyBorder="1" applyAlignment="1">
      <alignment horizontal="left" vertical="center"/>
    </xf>
    <xf numFmtId="0" fontId="5" fillId="4" borderId="16" xfId="0" applyFont="1" applyFill="1" applyBorder="1" applyAlignment="1">
      <alignment horizontal="left" vertical="center"/>
    </xf>
    <xf numFmtId="0" fontId="7" fillId="4" borderId="10"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5" fillId="4" borderId="10" xfId="0" applyFont="1" applyFill="1" applyBorder="1" applyAlignment="1">
      <alignment horizontal="center" vertical="center" wrapText="1"/>
    </xf>
    <xf numFmtId="165" fontId="0" fillId="0" borderId="16" xfId="0" applyNumberFormat="1" applyFont="1" applyBorder="1" applyAlignment="1">
      <alignment horizontal="right"/>
    </xf>
    <xf numFmtId="165" fontId="5" fillId="0" borderId="0" xfId="0" applyNumberFormat="1" applyFont="1"/>
    <xf numFmtId="165" fontId="5" fillId="0" borderId="0" xfId="0" applyNumberFormat="1" applyFont="1" applyAlignment="1">
      <alignment horizontal="center"/>
    </xf>
    <xf numFmtId="0" fontId="2" fillId="0" borderId="0" xfId="0" applyFont="1" applyAlignment="1">
      <alignment horizontal="center"/>
    </xf>
    <xf numFmtId="0" fontId="5" fillId="20" borderId="21" xfId="0" applyFont="1" applyFill="1" applyBorder="1" applyAlignment="1">
      <alignment horizontal="left" vertical="center"/>
    </xf>
    <xf numFmtId="0" fontId="5" fillId="20" borderId="22" xfId="0" applyFont="1" applyFill="1" applyBorder="1" applyAlignment="1">
      <alignment horizontal="left" vertical="center"/>
    </xf>
    <xf numFmtId="0" fontId="3" fillId="20" borderId="22" xfId="0" applyFont="1" applyFill="1" applyBorder="1" applyAlignment="1">
      <alignment horizontal="left" vertical="center"/>
    </xf>
    <xf numFmtId="0" fontId="0" fillId="20" borderId="22" xfId="0" applyFont="1" applyFill="1" applyBorder="1" applyAlignment="1">
      <alignment vertical="center"/>
    </xf>
    <xf numFmtId="0" fontId="0" fillId="20" borderId="16" xfId="0" applyFont="1" applyFill="1" applyBorder="1" applyAlignment="1">
      <alignment vertical="center"/>
    </xf>
    <xf numFmtId="0" fontId="7" fillId="20" borderId="10" xfId="0" applyFont="1" applyFill="1" applyBorder="1" applyAlignment="1">
      <alignment horizontal="center" vertical="center" wrapText="1"/>
    </xf>
    <xf numFmtId="0" fontId="5" fillId="20" borderId="10" xfId="0" applyFont="1" applyFill="1" applyBorder="1" applyAlignment="1">
      <alignment horizontal="center" vertical="center" wrapText="1"/>
    </xf>
    <xf numFmtId="0" fontId="3" fillId="0" borderId="11" xfId="0" applyFont="1" applyBorder="1" applyAlignment="1">
      <alignment horizontal="right"/>
    </xf>
    <xf numFmtId="0" fontId="30" fillId="0" borderId="0" xfId="0" applyFont="1"/>
    <xf numFmtId="165" fontId="30" fillId="0" borderId="0" xfId="0" applyNumberFormat="1" applyFont="1"/>
    <xf numFmtId="0" fontId="24" fillId="21" borderId="0" xfId="0" applyFont="1" applyFill="1" applyBorder="1" applyAlignment="1">
      <alignment horizontal="left"/>
    </xf>
    <xf numFmtId="165" fontId="30" fillId="0" borderId="0" xfId="0" applyNumberFormat="1" applyFont="1" applyAlignment="1">
      <alignment horizontal="center"/>
    </xf>
    <xf numFmtId="0" fontId="15" fillId="5" borderId="0" xfId="0" applyFont="1" applyFill="1" applyBorder="1" applyAlignment="1">
      <alignment vertical="center" wrapText="1"/>
    </xf>
    <xf numFmtId="0" fontId="30" fillId="0" borderId="0" xfId="0" applyFont="1" applyAlignment="1">
      <alignment horizontal="center" wrapText="1"/>
    </xf>
    <xf numFmtId="167" fontId="15" fillId="0" borderId="29" xfId="0" applyNumberFormat="1" applyFont="1" applyBorder="1" applyAlignment="1">
      <alignment horizontal="center" vertical="center"/>
    </xf>
    <xf numFmtId="167" fontId="24" fillId="0" borderId="29" xfId="0" applyNumberFormat="1" applyFont="1" applyBorder="1" applyAlignment="1">
      <alignment horizontal="center" vertical="center"/>
    </xf>
    <xf numFmtId="167" fontId="24" fillId="17" borderId="29" xfId="0" applyNumberFormat="1" applyFont="1" applyFill="1" applyBorder="1" applyAlignment="1">
      <alignment horizontal="center" vertical="center"/>
    </xf>
    <xf numFmtId="0" fontId="24" fillId="9" borderId="0" xfId="0" applyFont="1" applyFill="1" applyBorder="1" applyAlignment="1">
      <alignment horizontal="left"/>
    </xf>
    <xf numFmtId="0" fontId="15" fillId="0" borderId="0" xfId="0" applyFont="1" applyAlignment="1">
      <alignment wrapText="1"/>
    </xf>
    <xf numFmtId="167" fontId="24" fillId="22" borderId="29" xfId="0" applyNumberFormat="1" applyFont="1" applyFill="1" applyBorder="1" applyAlignment="1">
      <alignment horizontal="center" vertical="center"/>
    </xf>
    <xf numFmtId="167" fontId="24" fillId="21" borderId="29" xfId="0" applyNumberFormat="1" applyFont="1" applyFill="1" applyBorder="1" applyAlignment="1">
      <alignment horizontal="center" vertical="center"/>
    </xf>
    <xf numFmtId="1" fontId="15" fillId="5" borderId="0" xfId="0" applyNumberFormat="1" applyFont="1" applyFill="1" applyBorder="1"/>
    <xf numFmtId="0" fontId="15" fillId="5" borderId="0" xfId="0" applyFont="1" applyFill="1" applyBorder="1"/>
    <xf numFmtId="1" fontId="15" fillId="5" borderId="0" xfId="0" applyNumberFormat="1" applyFont="1" applyFill="1" applyBorder="1" applyAlignment="1">
      <alignment horizontal="left" vertical="center"/>
    </xf>
    <xf numFmtId="0" fontId="15" fillId="5" borderId="0" xfId="0" applyFont="1" applyFill="1" applyBorder="1" applyAlignment="1">
      <alignment vertical="center"/>
    </xf>
    <xf numFmtId="167" fontId="24" fillId="9" borderId="29" xfId="0" applyNumberFormat="1" applyFont="1" applyFill="1" applyBorder="1" applyAlignment="1">
      <alignment horizontal="center" vertical="center"/>
    </xf>
    <xf numFmtId="1" fontId="24" fillId="22" borderId="0" xfId="0" applyNumberFormat="1" applyFont="1" applyFill="1" applyBorder="1" applyAlignment="1">
      <alignment horizontal="left" vertical="center"/>
    </xf>
    <xf numFmtId="167" fontId="24" fillId="22" borderId="0" xfId="0" applyNumberFormat="1" applyFont="1" applyFill="1" applyBorder="1" applyAlignment="1">
      <alignment horizontal="left" vertical="center"/>
    </xf>
    <xf numFmtId="0" fontId="31" fillId="5" borderId="0" xfId="0" applyFont="1" applyFill="1" applyBorder="1" applyAlignment="1">
      <alignment vertical="center"/>
    </xf>
    <xf numFmtId="167" fontId="24" fillId="5" borderId="29" xfId="0" applyNumberFormat="1" applyFont="1" applyFill="1" applyBorder="1" applyAlignment="1">
      <alignment horizontal="center" vertical="center"/>
    </xf>
    <xf numFmtId="1" fontId="24" fillId="9" borderId="0" xfId="0" applyNumberFormat="1" applyFont="1" applyFill="1" applyBorder="1" applyAlignment="1">
      <alignment horizontal="left" vertical="center"/>
    </xf>
    <xf numFmtId="0" fontId="15" fillId="0" borderId="0" xfId="0" applyFont="1" applyAlignment="1">
      <alignment horizontal="left"/>
    </xf>
    <xf numFmtId="1" fontId="15" fillId="0" borderId="0" xfId="0" applyNumberFormat="1" applyFont="1" applyAlignment="1">
      <alignment horizontal="left" vertical="center"/>
    </xf>
    <xf numFmtId="0" fontId="15" fillId="0" borderId="0" xfId="0" applyFont="1" applyAlignment="1">
      <alignment horizontal="left" vertical="center"/>
    </xf>
    <xf numFmtId="0" fontId="22" fillId="5" borderId="0" xfId="0" applyFont="1" applyFill="1" applyBorder="1"/>
    <xf numFmtId="0" fontId="32" fillId="0" borderId="0" xfId="0" applyFont="1"/>
    <xf numFmtId="1" fontId="24" fillId="21" borderId="0" xfId="0" applyNumberFormat="1" applyFont="1" applyFill="1" applyBorder="1" applyAlignment="1">
      <alignment horizontal="left" vertical="center"/>
    </xf>
    <xf numFmtId="167" fontId="24" fillId="21" borderId="0" xfId="0" applyNumberFormat="1" applyFont="1" applyFill="1" applyBorder="1" applyAlignment="1">
      <alignment horizontal="left" vertical="center"/>
    </xf>
    <xf numFmtId="1" fontId="15" fillId="0" borderId="0" xfId="0" applyNumberFormat="1" applyFont="1"/>
    <xf numFmtId="0" fontId="15" fillId="0" borderId="0" xfId="0" applyFont="1" applyAlignment="1">
      <alignment horizontal="left" vertical="center" wrapText="1"/>
    </xf>
    <xf numFmtId="0" fontId="31" fillId="0" borderId="0" xfId="0" applyFont="1" applyAlignment="1">
      <alignment vertical="center"/>
    </xf>
    <xf numFmtId="0" fontId="24" fillId="22" borderId="0" xfId="0" applyFont="1" applyFill="1" applyBorder="1" applyAlignment="1">
      <alignment vertical="center"/>
    </xf>
    <xf numFmtId="49" fontId="24" fillId="21" borderId="0" xfId="0" applyNumberFormat="1" applyFont="1" applyFill="1" applyBorder="1"/>
    <xf numFmtId="0" fontId="24" fillId="21" borderId="0" xfId="0" applyFont="1" applyFill="1" applyBorder="1"/>
    <xf numFmtId="0" fontId="24" fillId="21" borderId="0" xfId="0" applyFont="1" applyFill="1" applyBorder="1" applyAlignment="1">
      <alignment horizontal="left" vertical="center"/>
    </xf>
    <xf numFmtId="167" fontId="15" fillId="21" borderId="29" xfId="0" applyNumberFormat="1" applyFont="1" applyFill="1" applyBorder="1" applyAlignment="1">
      <alignment horizontal="center" vertical="center"/>
    </xf>
    <xf numFmtId="0" fontId="24" fillId="22" borderId="0" xfId="0" applyFont="1" applyFill="1" applyBorder="1" applyAlignment="1">
      <alignment horizontal="left"/>
    </xf>
    <xf numFmtId="49" fontId="24" fillId="9" borderId="0" xfId="0" applyNumberFormat="1" applyFont="1" applyFill="1" applyBorder="1"/>
    <xf numFmtId="167" fontId="15" fillId="17" borderId="29" xfId="0" applyNumberFormat="1" applyFont="1" applyFill="1" applyBorder="1" applyAlignment="1">
      <alignment horizontal="center" vertical="center"/>
    </xf>
    <xf numFmtId="167" fontId="15" fillId="23" borderId="29" xfId="0" applyNumberFormat="1" applyFont="1" applyFill="1" applyBorder="1" applyAlignment="1">
      <alignment horizontal="center" vertical="center"/>
    </xf>
    <xf numFmtId="167" fontId="24" fillId="22" borderId="0" xfId="0" applyNumberFormat="1" applyFont="1" applyFill="1" applyBorder="1" applyAlignment="1">
      <alignment horizontal="left" vertical="center" wrapText="1"/>
    </xf>
    <xf numFmtId="167" fontId="24" fillId="24" borderId="29" xfId="0" applyNumberFormat="1" applyFont="1" applyFill="1" applyBorder="1" applyAlignment="1">
      <alignment horizontal="center" vertical="center"/>
    </xf>
    <xf numFmtId="0" fontId="31" fillId="5" borderId="0" xfId="0" applyFont="1" applyFill="1" applyBorder="1" applyAlignment="1">
      <alignment vertical="center" wrapText="1"/>
    </xf>
    <xf numFmtId="49" fontId="24" fillId="9" borderId="0" xfId="0" applyNumberFormat="1" applyFont="1" applyFill="1" applyBorder="1" applyAlignment="1">
      <alignment horizontal="left" vertical="center"/>
    </xf>
    <xf numFmtId="166" fontId="31" fillId="5" borderId="0" xfId="0" applyNumberFormat="1" applyFont="1" applyFill="1" applyBorder="1" applyAlignment="1">
      <alignment horizontal="left" vertical="center"/>
    </xf>
    <xf numFmtId="0" fontId="24" fillId="9" borderId="0" xfId="0" applyFont="1" applyFill="1" applyBorder="1" applyAlignment="1">
      <alignment horizontal="left" vertical="center"/>
    </xf>
    <xf numFmtId="0" fontId="31" fillId="5" borderId="0" xfId="0" applyFont="1" applyFill="1" applyBorder="1"/>
    <xf numFmtId="1" fontId="24" fillId="0" borderId="0" xfId="0" applyNumberFormat="1" applyFont="1" applyAlignment="1">
      <alignment horizontal="left" vertical="center"/>
    </xf>
    <xf numFmtId="0" fontId="24" fillId="0" borderId="0" xfId="0" applyFont="1" applyAlignment="1">
      <alignment horizontal="left" vertical="center"/>
    </xf>
    <xf numFmtId="1" fontId="22" fillId="0" borderId="0" xfId="0" applyNumberFormat="1" applyFont="1"/>
    <xf numFmtId="0" fontId="24" fillId="22" borderId="0" xfId="0" applyFont="1" applyFill="1" applyBorder="1" applyAlignment="1">
      <alignment horizontal="left" vertical="center"/>
    </xf>
    <xf numFmtId="0" fontId="29" fillId="0" borderId="0" xfId="0" applyFont="1"/>
    <xf numFmtId="0" fontId="0" fillId="25" borderId="10" xfId="0" applyFont="1" applyFill="1" applyBorder="1" applyAlignment="1">
      <alignment horizontal="center"/>
    </xf>
    <xf numFmtId="0" fontId="0" fillId="25" borderId="21" xfId="0" applyFont="1" applyFill="1" applyBorder="1" applyAlignment="1">
      <alignment horizontal="center"/>
    </xf>
    <xf numFmtId="165" fontId="6" fillId="0" borderId="10" xfId="0" applyNumberFormat="1" applyFont="1" applyBorder="1" applyAlignment="1">
      <alignment horizontal="center" wrapText="1"/>
    </xf>
    <xf numFmtId="0" fontId="0" fillId="0" borderId="0" xfId="0" applyFont="1" applyAlignment="1"/>
    <xf numFmtId="0" fontId="7" fillId="0" borderId="0" xfId="0" applyFont="1" applyAlignment="1">
      <alignment horizontal="left"/>
    </xf>
    <xf numFmtId="165" fontId="27" fillId="25" borderId="0" xfId="0" applyNumberFormat="1" applyFont="1" applyFill="1" applyAlignment="1">
      <alignment horizontal="center" wrapText="1"/>
    </xf>
    <xf numFmtId="165" fontId="4" fillId="0" borderId="10" xfId="0" applyNumberFormat="1" applyFont="1" applyBorder="1" applyAlignment="1">
      <alignment horizontal="center" wrapText="1"/>
    </xf>
    <xf numFmtId="0" fontId="0" fillId="0" borderId="30" xfId="0" applyBorder="1" applyAlignment="1" applyProtection="1">
      <protection locked="0"/>
    </xf>
    <xf numFmtId="0" fontId="0" fillId="0" borderId="1" xfId="0" applyFont="1" applyBorder="1" applyAlignment="1">
      <alignment horizontal="left"/>
    </xf>
    <xf numFmtId="0" fontId="4" fillId="0" borderId="3" xfId="0" applyFont="1" applyBorder="1"/>
    <xf numFmtId="0" fontId="4" fillId="0" borderId="8" xfId="0" applyFont="1" applyBorder="1"/>
    <xf numFmtId="0" fontId="3" fillId="7" borderId="0" xfId="0" applyFont="1" applyFill="1" applyBorder="1" applyAlignment="1">
      <alignment horizontal="left"/>
    </xf>
    <xf numFmtId="0" fontId="4" fillId="0" borderId="0" xfId="0" applyFont="1" applyBorder="1"/>
    <xf numFmtId="0" fontId="8" fillId="0" borderId="1" xfId="0" applyFont="1" applyBorder="1" applyAlignment="1">
      <alignment horizontal="left"/>
    </xf>
    <xf numFmtId="0" fontId="0" fillId="0" borderId="4" xfId="0" applyFont="1" applyBorder="1" applyAlignment="1">
      <alignment horizontal="left" wrapText="1"/>
    </xf>
    <xf numFmtId="0" fontId="4" fillId="0" borderId="5"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0" fillId="0" borderId="0" xfId="0" applyFont="1" applyAlignment="1">
      <alignment horizontal="center"/>
    </xf>
    <xf numFmtId="0" fontId="0" fillId="0" borderId="0" xfId="0" applyFont="1" applyAlignment="1"/>
    <xf numFmtId="0" fontId="0" fillId="0" borderId="0" xfId="0" applyFont="1" applyAlignment="1">
      <alignment horizontal="left"/>
    </xf>
    <xf numFmtId="0" fontId="3" fillId="10" borderId="0" xfId="0" applyFont="1" applyFill="1" applyBorder="1" applyAlignment="1">
      <alignment horizontal="left"/>
    </xf>
    <xf numFmtId="0" fontId="6" fillId="6" borderId="0" xfId="0" applyFont="1" applyFill="1" applyBorder="1" applyAlignment="1">
      <alignment horizontal="center"/>
    </xf>
    <xf numFmtId="0" fontId="3" fillId="4" borderId="0" xfId="0" applyFont="1" applyFill="1" applyBorder="1" applyAlignment="1">
      <alignment horizontal="left"/>
    </xf>
    <xf numFmtId="0" fontId="3" fillId="13" borderId="0" xfId="0" applyFont="1" applyFill="1" applyBorder="1" applyAlignment="1">
      <alignment horizontal="left"/>
    </xf>
    <xf numFmtId="0" fontId="3" fillId="14" borderId="0" xfId="0" applyFont="1" applyFill="1" applyBorder="1" applyAlignment="1">
      <alignment horizontal="left"/>
    </xf>
    <xf numFmtId="0" fontId="3" fillId="4" borderId="1" xfId="0" applyFont="1" applyFill="1" applyBorder="1" applyAlignment="1">
      <alignment horizontal="center" wrapText="1"/>
    </xf>
    <xf numFmtId="0" fontId="34" fillId="0" borderId="4" xfId="0" applyFont="1" applyBorder="1" applyAlignment="1">
      <alignment horizontal="left" vertical="top" wrapText="1"/>
    </xf>
    <xf numFmtId="0" fontId="4" fillId="0" borderId="6" xfId="0" applyFont="1" applyBorder="1"/>
    <xf numFmtId="0" fontId="4" fillId="0" borderId="0" xfId="0" applyFont="1" applyAlignment="1"/>
    <xf numFmtId="0" fontId="1" fillId="0" borderId="4" xfId="0" applyFont="1" applyBorder="1" applyAlignment="1">
      <alignment horizontal="left" vertical="top" wrapText="1"/>
    </xf>
    <xf numFmtId="0" fontId="3" fillId="0" borderId="1" xfId="0" applyFont="1" applyBorder="1" applyAlignment="1">
      <alignment horizontal="center"/>
    </xf>
    <xf numFmtId="0" fontId="3" fillId="3" borderId="1" xfId="0" applyFont="1" applyFill="1" applyBorder="1" applyAlignment="1">
      <alignment horizontal="center"/>
    </xf>
    <xf numFmtId="0" fontId="3" fillId="9" borderId="1" xfId="0" applyFont="1" applyFill="1" applyBorder="1" applyAlignment="1">
      <alignment horizontal="center" wrapText="1"/>
    </xf>
    <xf numFmtId="0" fontId="3" fillId="2" borderId="1" xfId="0" applyFont="1" applyFill="1" applyBorder="1" applyAlignment="1">
      <alignment horizontal="center"/>
    </xf>
    <xf numFmtId="0" fontId="3" fillId="15" borderId="1" xfId="0" applyFont="1" applyFill="1" applyBorder="1" applyAlignment="1">
      <alignment horizontal="center" wrapText="1"/>
    </xf>
    <xf numFmtId="0" fontId="3" fillId="6" borderId="1" xfId="0" applyFont="1" applyFill="1" applyBorder="1" applyAlignment="1">
      <alignment horizontal="center" wrapText="1"/>
    </xf>
    <xf numFmtId="0" fontId="3" fillId="2" borderId="1" xfId="0" applyFont="1" applyFill="1" applyBorder="1" applyAlignment="1">
      <alignment horizontal="center" wrapText="1"/>
    </xf>
    <xf numFmtId="0" fontId="36" fillId="0" borderId="4" xfId="0" applyFont="1" applyBorder="1" applyAlignment="1">
      <alignment horizontal="left" vertical="top" wrapText="1"/>
    </xf>
    <xf numFmtId="0" fontId="3" fillId="8" borderId="1" xfId="0" applyFont="1" applyFill="1" applyBorder="1" applyAlignment="1">
      <alignment horizontal="center"/>
    </xf>
    <xf numFmtId="0" fontId="3" fillId="12" borderId="1" xfId="0" applyFont="1" applyFill="1" applyBorder="1" applyAlignment="1">
      <alignment horizontal="center" wrapText="1"/>
    </xf>
    <xf numFmtId="0" fontId="3" fillId="11" borderId="1" xfId="0" applyFont="1" applyFill="1" applyBorder="1" applyAlignment="1">
      <alignment horizontal="center" wrapText="1"/>
    </xf>
    <xf numFmtId="0" fontId="34" fillId="0" borderId="4" xfId="0" applyFont="1" applyFill="1" applyBorder="1" applyAlignment="1">
      <alignment horizontal="left" vertical="top" wrapText="1"/>
    </xf>
    <xf numFmtId="0" fontId="4" fillId="0" borderId="5" xfId="0" applyFont="1" applyFill="1" applyBorder="1"/>
    <xf numFmtId="0" fontId="4" fillId="0" borderId="6" xfId="0" applyFont="1" applyFill="1" applyBorder="1"/>
    <xf numFmtId="0" fontId="4" fillId="0" borderId="0" xfId="0" applyFont="1" applyFill="1" applyAlignment="1"/>
    <xf numFmtId="0" fontId="3" fillId="10" borderId="1" xfId="0" applyFont="1" applyFill="1" applyBorder="1" applyAlignment="1">
      <alignment horizontal="center"/>
    </xf>
    <xf numFmtId="0" fontId="26" fillId="11" borderId="24" xfId="0" applyFont="1" applyFill="1" applyBorder="1" applyAlignment="1">
      <alignment horizontal="center"/>
    </xf>
    <xf numFmtId="0" fontId="4" fillId="0" borderId="24" xfId="0" applyFont="1" applyBorder="1"/>
    <xf numFmtId="0" fontId="5" fillId="17" borderId="1" xfId="0" applyFont="1" applyFill="1" applyBorder="1" applyAlignment="1">
      <alignment horizontal="center"/>
    </xf>
    <xf numFmtId="0" fontId="26" fillId="17" borderId="1" xfId="0" applyFont="1" applyFill="1" applyBorder="1" applyAlignment="1">
      <alignment horizontal="center"/>
    </xf>
    <xf numFmtId="0" fontId="2" fillId="17" borderId="1" xfId="0" applyFont="1" applyFill="1" applyBorder="1" applyAlignment="1">
      <alignment horizontal="center"/>
    </xf>
    <xf numFmtId="0" fontId="0" fillId="0" borderId="21" xfId="0" applyFont="1" applyBorder="1" applyAlignment="1">
      <alignment horizontal="left" wrapText="1"/>
    </xf>
    <xf numFmtId="0" fontId="4" fillId="0" borderId="22" xfId="0" applyFont="1" applyBorder="1"/>
    <xf numFmtId="0" fontId="4" fillId="0" borderId="16" xfId="0" applyFont="1" applyBorder="1"/>
    <xf numFmtId="0" fontId="0" fillId="0" borderId="21" xfId="0" applyFont="1" applyBorder="1" applyAlignment="1">
      <alignment horizontal="center" wrapText="1"/>
    </xf>
    <xf numFmtId="0" fontId="4" fillId="25" borderId="21" xfId="0" applyFont="1" applyFill="1" applyBorder="1" applyAlignment="1">
      <alignment wrapText="1"/>
    </xf>
    <xf numFmtId="0" fontId="4" fillId="25" borderId="22" xfId="0" applyFont="1" applyFill="1" applyBorder="1"/>
    <xf numFmtId="0" fontId="4" fillId="25" borderId="16" xfId="0" applyFont="1" applyFill="1" applyBorder="1"/>
    <xf numFmtId="0" fontId="28" fillId="0" borderId="7" xfId="0" applyFont="1" applyBorder="1" applyAlignment="1">
      <alignment horizontal="left" wrapText="1"/>
    </xf>
    <xf numFmtId="0" fontId="4" fillId="0" borderId="11" xfId="0" applyFont="1" applyBorder="1"/>
    <xf numFmtId="0" fontId="4" fillId="0" borderId="9" xfId="0" applyFont="1" applyBorder="1"/>
    <xf numFmtId="0" fontId="28" fillId="0" borderId="21" xfId="0" applyFont="1" applyBorder="1" applyAlignment="1">
      <alignment horizontal="left" wrapText="1"/>
    </xf>
    <xf numFmtId="0" fontId="4" fillId="25" borderId="21" xfId="0" applyFont="1" applyFill="1" applyBorder="1" applyAlignment="1">
      <alignment horizontal="left" wrapText="1"/>
    </xf>
    <xf numFmtId="0" fontId="0" fillId="25" borderId="21" xfId="0" applyFont="1" applyFill="1" applyBorder="1" applyAlignment="1">
      <alignment horizontal="left" wrapText="1"/>
    </xf>
    <xf numFmtId="0" fontId="37" fillId="25" borderId="21" xfId="0" applyFont="1" applyFill="1" applyBorder="1" applyAlignment="1">
      <alignment horizontal="left" wrapText="1"/>
    </xf>
    <xf numFmtId="0" fontId="5" fillId="17" borderId="0" xfId="0" applyFont="1" applyFill="1" applyBorder="1" applyAlignment="1">
      <alignment horizontal="center"/>
    </xf>
    <xf numFmtId="0" fontId="37" fillId="0" borderId="21" xfId="0" applyFont="1" applyBorder="1" applyAlignment="1">
      <alignment horizontal="left" wrapText="1"/>
    </xf>
    <xf numFmtId="0" fontId="4" fillId="0" borderId="22" xfId="0" applyFont="1" applyBorder="1" applyAlignment="1">
      <alignment horizontal="left"/>
    </xf>
    <xf numFmtId="0" fontId="37" fillId="0" borderId="4" xfId="0" applyFont="1" applyBorder="1" applyAlignment="1">
      <alignment horizontal="left" vertical="top" wrapText="1"/>
    </xf>
    <xf numFmtId="0" fontId="4" fillId="0" borderId="25" xfId="0" applyFont="1" applyBorder="1"/>
    <xf numFmtId="0" fontId="28" fillId="0" borderId="21" xfId="0" applyFont="1" applyBorder="1" applyAlignment="1">
      <alignment wrapText="1"/>
    </xf>
    <xf numFmtId="0" fontId="37" fillId="0" borderId="21" xfId="0" applyFont="1" applyBorder="1" applyAlignment="1">
      <alignment horizontal="center" wrapText="1"/>
    </xf>
    <xf numFmtId="0" fontId="5" fillId="4" borderId="0" xfId="0" applyFont="1" applyFill="1" applyBorder="1" applyAlignment="1">
      <alignment horizontal="center"/>
    </xf>
    <xf numFmtId="0" fontId="7" fillId="0" borderId="0" xfId="0" applyFont="1" applyAlignment="1">
      <alignment horizontal="left"/>
    </xf>
    <xf numFmtId="0" fontId="9" fillId="0" borderId="17" xfId="0" applyFont="1" applyBorder="1" applyAlignment="1">
      <alignment horizontal="center"/>
    </xf>
    <xf numFmtId="0" fontId="4" fillId="0" borderId="18" xfId="0" applyFont="1" applyBorder="1"/>
    <xf numFmtId="0" fontId="4" fillId="0" borderId="19" xfId="0" applyFont="1" applyBorder="1"/>
    <xf numFmtId="0" fontId="7" fillId="0" borderId="11" xfId="0" applyFont="1" applyBorder="1" applyAlignment="1">
      <alignment horizontal="left"/>
    </xf>
    <xf numFmtId="0" fontId="7" fillId="0" borderId="7" xfId="0" applyFont="1" applyBorder="1" applyAlignment="1">
      <alignment horizontal="left"/>
    </xf>
    <xf numFmtId="1" fontId="16" fillId="0" borderId="0" xfId="0" applyNumberFormat="1" applyFont="1" applyAlignment="1">
      <alignment horizontal="left" vertical="top" wrapText="1"/>
    </xf>
    <xf numFmtId="0" fontId="12" fillId="0" borderId="21" xfId="0" applyFont="1" applyBorder="1" applyAlignment="1">
      <alignment horizontal="center"/>
    </xf>
    <xf numFmtId="0" fontId="18" fillId="16" borderId="23" xfId="0" applyFont="1" applyFill="1" applyBorder="1" applyAlignment="1">
      <alignment horizontal="left"/>
    </xf>
    <xf numFmtId="0" fontId="10" fillId="16" borderId="0" xfId="0" applyFont="1" applyFill="1" applyBorder="1"/>
    <xf numFmtId="0" fontId="13" fillId="16" borderId="0" xfId="0" applyFont="1" applyFill="1" applyBorder="1" applyAlignment="1">
      <alignment horizontal="left" vertical="top"/>
    </xf>
    <xf numFmtId="0" fontId="12" fillId="16" borderId="0" xfId="0" applyFont="1" applyFill="1" applyBorder="1" applyAlignment="1">
      <alignment horizontal="right"/>
    </xf>
    <xf numFmtId="0" fontId="4" fillId="0" borderId="20" xfId="0" applyFont="1" applyBorder="1"/>
    <xf numFmtId="0" fontId="29" fillId="9" borderId="0" xfId="0" applyFont="1" applyFill="1" applyBorder="1" applyAlignment="1">
      <alignment horizontal="center" vertical="center"/>
    </xf>
    <xf numFmtId="164" fontId="23" fillId="18" borderId="0" xfId="0" applyNumberFormat="1" applyFont="1" applyFill="1" applyBorder="1" applyAlignment="1">
      <alignment horizontal="center" vertical="center"/>
    </xf>
    <xf numFmtId="166" fontId="24" fillId="12" borderId="24" xfId="0" applyNumberFormat="1" applyFont="1" applyFill="1" applyBorder="1" applyAlignment="1">
      <alignment horizontal="left" vertical="center"/>
    </xf>
    <xf numFmtId="0" fontId="20" fillId="0" borderId="0" xfId="0" applyFont="1" applyAlignment="1">
      <alignment horizontal="center" vertical="center"/>
    </xf>
    <xf numFmtId="1" fontId="29" fillId="21" borderId="0" xfId="0" applyNumberFormat="1" applyFont="1" applyFill="1" applyBorder="1" applyAlignment="1">
      <alignment horizontal="center"/>
    </xf>
    <xf numFmtId="0" fontId="29" fillId="22" borderId="0" xfId="0" applyFont="1" applyFill="1" applyBorder="1" applyAlignment="1">
      <alignment horizontal="center" vertical="center" shrinkToFit="1"/>
    </xf>
    <xf numFmtId="0" fontId="1" fillId="0" borderId="0" xfId="0" applyFont="1" applyAlignment="1">
      <alignment horizontal="left" vertical="top" wrapText="1"/>
    </xf>
  </cellXfs>
  <cellStyles count="1">
    <cellStyle name="Normal" xfId="0" builtinId="0"/>
  </cellStyles>
  <dxfs count="4">
    <dxf>
      <fill>
        <patternFill patternType="solid">
          <fgColor rgb="FFD9E2F3"/>
          <bgColor rgb="FFD9E2F3"/>
        </patternFill>
      </fill>
      <border>
        <left/>
        <right/>
        <top/>
        <bottom/>
      </border>
    </dxf>
    <dxf>
      <fill>
        <patternFill patternType="solid">
          <fgColor rgb="FFD8D8D8"/>
          <bgColor rgb="FFD8D8D8"/>
        </patternFill>
      </fill>
      <border>
        <left/>
        <right/>
        <top/>
        <bottom/>
      </border>
    </dxf>
    <dxf>
      <fill>
        <patternFill patternType="solid">
          <fgColor rgb="FFD9E2F3"/>
          <bgColor rgb="FFD9E2F3"/>
        </patternFill>
      </fill>
      <border>
        <left/>
        <right/>
        <top/>
        <bottom/>
      </border>
    </dxf>
    <dxf>
      <fill>
        <patternFill patternType="solid">
          <fgColor rgb="FFD8D8D8"/>
          <bgColor rgb="FFD8D8D8"/>
        </patternFill>
      </fill>
      <border>
        <left/>
        <right/>
        <top/>
        <bottom/>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444500</xdr:colOff>
      <xdr:row>50</xdr:row>
      <xdr:rowOff>76200</xdr:rowOff>
    </xdr:to>
    <xdr:sp macro="" textlink="">
      <xdr:nvSpPr>
        <xdr:cNvPr id="1028" name="Rectangle 4" hidden="1">
          <a:extLst>
            <a:ext uri="{FF2B5EF4-FFF2-40B4-BE49-F238E27FC236}">
              <a16:creationId xmlns:a16="http://schemas.microsoft.com/office/drawing/2014/main" id="{00000000-0008-0000-0200-000004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14</xdr:col>
      <xdr:colOff>66675</xdr:colOff>
      <xdr:row>36</xdr:row>
      <xdr:rowOff>104775</xdr:rowOff>
    </xdr:to>
    <xdr:sp macro="" textlink="">
      <xdr:nvSpPr>
        <xdr:cNvPr id="2" name="Rectangle 4" hidden="1">
          <a:extLst>
            <a:ext uri="{FF2B5EF4-FFF2-40B4-BE49-F238E27FC236}">
              <a16:creationId xmlns:a16="http://schemas.microsoft.com/office/drawing/2014/main" id="{00000000-0008-0000-02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66675</xdr:colOff>
      <xdr:row>36</xdr:row>
      <xdr:rowOff>104775</xdr:rowOff>
    </xdr:to>
    <xdr:sp macro="" textlink="">
      <xdr:nvSpPr>
        <xdr:cNvPr id="3" name="AutoShape 4">
          <a:extLst>
            <a:ext uri="{FF2B5EF4-FFF2-40B4-BE49-F238E27FC236}">
              <a16:creationId xmlns:a16="http://schemas.microsoft.com/office/drawing/2014/main" id="{00000000-0008-0000-02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66675</xdr:colOff>
      <xdr:row>36</xdr:row>
      <xdr:rowOff>104775</xdr:rowOff>
    </xdr:to>
    <xdr:sp macro="" textlink="">
      <xdr:nvSpPr>
        <xdr:cNvPr id="4" name="AutoShape 4">
          <a:extLst>
            <a:ext uri="{FF2B5EF4-FFF2-40B4-BE49-F238E27FC236}">
              <a16:creationId xmlns:a16="http://schemas.microsoft.com/office/drawing/2014/main" id="{00000000-0008-0000-02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2997200</xdr:colOff>
      <xdr:row>37</xdr:row>
      <xdr:rowOff>0</xdr:rowOff>
    </xdr:to>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1219200</xdr:colOff>
      <xdr:row>0</xdr:row>
      <xdr:rowOff>0</xdr:rowOff>
    </xdr:from>
    <xdr:to>
      <xdr:col>23</xdr:col>
      <xdr:colOff>38100</xdr:colOff>
      <xdr:row>0</xdr:row>
      <xdr:rowOff>200025</xdr:rowOff>
    </xdr:to>
    <xdr:pic>
      <xdr:nvPicPr>
        <xdr:cNvPr id="2" name="image1.png" descr="vertex42_logo_transparent_sm">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0" y="0"/>
          <a:ext cx="762000" cy="20002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78" workbookViewId="0"/>
  </sheetViews>
  <sheetFormatPr defaultColWidth="12.6640625" defaultRowHeight="15" customHeight="1" x14ac:dyDescent="0.3"/>
  <cols>
    <col min="1" max="1" width="8.109375" customWidth="1"/>
    <col min="2" max="2" width="6.6640625" customWidth="1"/>
    <col min="3" max="3" width="7.33203125" customWidth="1"/>
    <col min="4" max="4" width="7.88671875" customWidth="1"/>
    <col min="5" max="5" width="11.33203125" customWidth="1"/>
    <col min="6" max="6" width="6.6640625" customWidth="1"/>
    <col min="7" max="8" width="8.44140625" customWidth="1"/>
    <col min="9" max="10" width="6.6640625" customWidth="1"/>
    <col min="11" max="11" width="10.109375" customWidth="1"/>
    <col min="12" max="26" width="6.6640625" customWidth="1"/>
  </cols>
  <sheetData>
    <row r="1" spans="1:26" ht="21" customHeight="1" x14ac:dyDescent="0.4">
      <c r="A1" s="3" t="s">
        <v>0</v>
      </c>
      <c r="B1" s="3"/>
      <c r="C1" s="3"/>
      <c r="D1" s="1"/>
      <c r="E1" s="1"/>
      <c r="F1" s="4"/>
      <c r="G1" s="1"/>
      <c r="H1" s="1"/>
      <c r="I1" s="4"/>
      <c r="J1" s="4"/>
      <c r="K1" s="1"/>
      <c r="L1" s="4"/>
      <c r="M1" s="4"/>
      <c r="N1" s="4"/>
      <c r="O1" s="4"/>
      <c r="P1" s="4"/>
      <c r="Q1" s="4"/>
      <c r="R1" s="4"/>
      <c r="S1" s="4"/>
      <c r="T1" s="4"/>
      <c r="U1" s="4"/>
      <c r="V1" s="4"/>
      <c r="W1" s="4"/>
      <c r="X1" s="4"/>
      <c r="Y1" s="4"/>
      <c r="Z1" s="4"/>
    </row>
    <row r="2" spans="1:26" ht="14.25" customHeight="1" x14ac:dyDescent="0.3">
      <c r="A2" s="1"/>
      <c r="B2" s="4"/>
      <c r="C2" s="1"/>
      <c r="D2" s="1"/>
      <c r="E2" s="1"/>
      <c r="F2" s="4"/>
      <c r="G2" s="1"/>
      <c r="H2" s="1"/>
      <c r="I2" s="4"/>
      <c r="J2" s="4"/>
      <c r="K2" s="1"/>
      <c r="L2" s="4"/>
      <c r="M2" s="4"/>
      <c r="N2" s="4"/>
      <c r="O2" s="4"/>
      <c r="P2" s="4"/>
      <c r="Q2" s="4"/>
      <c r="R2" s="4"/>
      <c r="S2" s="4"/>
      <c r="T2" s="4"/>
      <c r="U2" s="4"/>
      <c r="V2" s="4"/>
      <c r="W2" s="4"/>
      <c r="X2" s="4"/>
      <c r="Y2" s="4"/>
      <c r="Z2" s="4"/>
    </row>
    <row r="3" spans="1:26" ht="14.25" customHeight="1" x14ac:dyDescent="0.3">
      <c r="A3" s="224" t="s">
        <v>3</v>
      </c>
      <c r="B3" s="225"/>
      <c r="C3" s="225"/>
      <c r="D3" s="225"/>
      <c r="E3" s="225"/>
      <c r="F3" s="225"/>
      <c r="G3" s="225"/>
      <c r="H3" s="225"/>
      <c r="I3" s="225"/>
      <c r="J3" s="4"/>
      <c r="K3" s="1"/>
      <c r="L3" s="4"/>
      <c r="M3" s="4"/>
      <c r="N3" s="4"/>
      <c r="O3" s="4"/>
      <c r="P3" s="4"/>
      <c r="Q3" s="4"/>
      <c r="R3" s="4"/>
      <c r="S3" s="4"/>
      <c r="T3" s="4"/>
      <c r="U3" s="4"/>
      <c r="V3" s="4"/>
      <c r="W3" s="4"/>
      <c r="X3" s="4"/>
      <c r="Y3" s="4"/>
      <c r="Z3" s="4"/>
    </row>
    <row r="4" spans="1:26" ht="14.25" customHeight="1" x14ac:dyDescent="0.3">
      <c r="A4" s="1"/>
      <c r="B4" s="4"/>
      <c r="C4" s="1"/>
      <c r="D4" s="1"/>
      <c r="E4" s="1"/>
      <c r="F4" s="4"/>
      <c r="G4" s="1"/>
      <c r="H4" s="1"/>
      <c r="I4" s="4"/>
      <c r="J4" s="4"/>
      <c r="K4" s="1"/>
      <c r="L4" s="4"/>
      <c r="M4" s="4"/>
      <c r="N4" s="4"/>
      <c r="O4" s="4"/>
      <c r="P4" s="4"/>
      <c r="Q4" s="4"/>
      <c r="R4" s="4"/>
      <c r="S4" s="4"/>
      <c r="T4" s="4"/>
      <c r="U4" s="4"/>
      <c r="V4" s="4"/>
      <c r="W4" s="4"/>
      <c r="X4" s="4"/>
      <c r="Y4" s="4"/>
      <c r="Z4" s="4"/>
    </row>
    <row r="5" spans="1:26" ht="14.25" customHeight="1" x14ac:dyDescent="0.3">
      <c r="A5" s="226" t="s">
        <v>5</v>
      </c>
      <c r="B5" s="225"/>
      <c r="C5" s="225"/>
      <c r="D5" s="225"/>
      <c r="E5" s="1"/>
      <c r="F5" s="4"/>
      <c r="G5" s="1"/>
      <c r="H5" s="1"/>
      <c r="I5" s="4"/>
      <c r="J5" s="4"/>
      <c r="K5" s="1"/>
      <c r="L5" s="4"/>
      <c r="M5" s="4"/>
      <c r="N5" s="4"/>
      <c r="O5" s="4"/>
      <c r="P5" s="4"/>
      <c r="Q5" s="4"/>
      <c r="R5" s="4"/>
      <c r="S5" s="4"/>
      <c r="T5" s="4"/>
      <c r="U5" s="4"/>
      <c r="V5" s="4"/>
      <c r="W5" s="4"/>
      <c r="X5" s="4"/>
      <c r="Y5" s="4"/>
      <c r="Z5" s="4"/>
    </row>
    <row r="6" spans="1:26" ht="14.25" customHeight="1" x14ac:dyDescent="0.3">
      <c r="A6" s="226" t="s">
        <v>6</v>
      </c>
      <c r="B6" s="225"/>
      <c r="C6" s="225"/>
      <c r="D6" s="1"/>
      <c r="E6" s="1"/>
      <c r="F6" s="4"/>
      <c r="G6" s="1"/>
      <c r="H6" s="1"/>
      <c r="I6" s="4"/>
      <c r="J6" s="4"/>
      <c r="K6" s="1"/>
      <c r="L6" s="4"/>
      <c r="M6" s="4"/>
      <c r="N6" s="4"/>
      <c r="O6" s="4"/>
      <c r="P6" s="4"/>
      <c r="Q6" s="4"/>
      <c r="R6" s="4"/>
      <c r="S6" s="4"/>
      <c r="T6" s="4"/>
      <c r="U6" s="4"/>
      <c r="V6" s="4"/>
      <c r="W6" s="4"/>
      <c r="X6" s="4"/>
      <c r="Y6" s="4"/>
      <c r="Z6" s="4"/>
    </row>
    <row r="7" spans="1:26" ht="14.25" customHeight="1" x14ac:dyDescent="0.3">
      <c r="A7" s="226" t="s">
        <v>7</v>
      </c>
      <c r="B7" s="225"/>
      <c r="C7" s="225"/>
      <c r="D7" s="1"/>
      <c r="E7" s="1"/>
      <c r="F7" s="4"/>
      <c r="G7" s="1"/>
      <c r="H7" s="1"/>
      <c r="I7" s="4"/>
      <c r="J7" s="4"/>
      <c r="K7" s="1"/>
      <c r="L7" s="4"/>
      <c r="M7" s="4"/>
      <c r="N7" s="4"/>
      <c r="O7" s="4"/>
      <c r="P7" s="4"/>
      <c r="Q7" s="4"/>
      <c r="R7" s="4"/>
      <c r="S7" s="4"/>
      <c r="T7" s="4"/>
      <c r="U7" s="4"/>
      <c r="V7" s="4"/>
      <c r="W7" s="4"/>
      <c r="X7" s="4"/>
      <c r="Y7" s="4"/>
      <c r="Z7" s="4"/>
    </row>
    <row r="8" spans="1:26" ht="14.25" customHeight="1" x14ac:dyDescent="0.3">
      <c r="A8" s="1"/>
      <c r="B8" s="4"/>
      <c r="C8" s="1"/>
      <c r="D8" s="1"/>
      <c r="E8" s="1"/>
      <c r="F8" s="4"/>
      <c r="G8" s="1"/>
      <c r="H8" s="1"/>
      <c r="I8" s="4"/>
      <c r="J8" s="4"/>
      <c r="K8" s="1"/>
      <c r="L8" s="4"/>
      <c r="M8" s="4"/>
      <c r="N8" s="4"/>
      <c r="O8" s="4"/>
      <c r="P8" s="4"/>
      <c r="Q8" s="4"/>
      <c r="R8" s="4"/>
      <c r="S8" s="4"/>
      <c r="T8" s="4"/>
      <c r="U8" s="4"/>
      <c r="V8" s="4"/>
      <c r="W8" s="4"/>
      <c r="X8" s="4"/>
      <c r="Y8" s="4"/>
      <c r="Z8" s="4"/>
    </row>
    <row r="9" spans="1:26" ht="14.25" customHeight="1" x14ac:dyDescent="0.3">
      <c r="A9" s="228" t="s">
        <v>9</v>
      </c>
      <c r="B9" s="216"/>
      <c r="C9" s="216"/>
      <c r="D9" s="216"/>
      <c r="E9" s="216"/>
      <c r="F9" s="4"/>
      <c r="G9" s="1"/>
      <c r="H9" s="1"/>
      <c r="I9" s="4"/>
      <c r="J9" s="4"/>
      <c r="K9" s="1"/>
      <c r="L9" s="4"/>
      <c r="M9" s="4"/>
      <c r="N9" s="4"/>
      <c r="O9" s="4"/>
      <c r="P9" s="4"/>
      <c r="Q9" s="4"/>
      <c r="R9" s="4"/>
      <c r="S9" s="4"/>
      <c r="T9" s="4"/>
      <c r="U9" s="4"/>
      <c r="V9" s="4"/>
      <c r="W9" s="4"/>
      <c r="X9" s="4"/>
      <c r="Y9" s="4"/>
      <c r="Z9" s="4"/>
    </row>
    <row r="10" spans="1:26" ht="14.25" customHeight="1" x14ac:dyDescent="0.3">
      <c r="A10" s="1"/>
      <c r="B10" s="4"/>
      <c r="C10" s="1"/>
      <c r="D10" s="1"/>
      <c r="E10" s="1"/>
      <c r="F10" s="4"/>
      <c r="G10" s="1"/>
      <c r="H10" s="1"/>
      <c r="I10" s="4"/>
      <c r="J10" s="4"/>
      <c r="K10" s="1"/>
      <c r="L10" s="4"/>
      <c r="M10" s="4"/>
      <c r="N10" s="4"/>
      <c r="O10" s="4"/>
      <c r="P10" s="4"/>
      <c r="Q10" s="4"/>
      <c r="R10" s="4"/>
      <c r="S10" s="4"/>
      <c r="T10" s="4"/>
      <c r="U10" s="4"/>
      <c r="V10" s="4"/>
      <c r="W10" s="4"/>
      <c r="X10" s="4"/>
      <c r="Y10" s="4"/>
      <c r="Z10" s="4"/>
    </row>
    <row r="11" spans="1:26" ht="14.25" customHeight="1" x14ac:dyDescent="0.3">
      <c r="A11" s="1"/>
      <c r="B11" s="4"/>
      <c r="C11" s="1"/>
      <c r="D11" s="1"/>
      <c r="E11" s="1"/>
      <c r="F11" s="4"/>
      <c r="G11" s="1"/>
      <c r="H11" s="1"/>
      <c r="I11" s="4"/>
      <c r="J11" s="4"/>
      <c r="K11" s="1"/>
      <c r="L11" s="4"/>
      <c r="M11" s="4"/>
      <c r="N11" s="4"/>
      <c r="O11" s="4"/>
      <c r="P11" s="4"/>
      <c r="Q11" s="4"/>
      <c r="R11" s="4"/>
      <c r="S11" s="4"/>
      <c r="T11" s="4"/>
      <c r="U11" s="4"/>
      <c r="V11" s="4"/>
      <c r="W11" s="4"/>
      <c r="X11" s="4"/>
      <c r="Y11" s="4"/>
      <c r="Z11" s="4"/>
    </row>
    <row r="12" spans="1:26" ht="14.25" customHeight="1" x14ac:dyDescent="0.3">
      <c r="A12" s="12" t="s">
        <v>13</v>
      </c>
      <c r="B12" s="212" t="s">
        <v>15</v>
      </c>
      <c r="C12" s="213"/>
      <c r="D12" s="213"/>
      <c r="E12" s="214"/>
      <c r="F12" s="4"/>
      <c r="G12" s="12" t="s">
        <v>18</v>
      </c>
      <c r="H12" s="14" t="s">
        <v>19</v>
      </c>
      <c r="I12" s="4"/>
      <c r="J12" s="4"/>
      <c r="K12" s="1"/>
      <c r="L12" s="4"/>
      <c r="M12" s="4"/>
      <c r="N12" s="4"/>
      <c r="O12" s="4"/>
      <c r="P12" s="4"/>
      <c r="Q12" s="4"/>
      <c r="R12" s="4"/>
      <c r="S12" s="4"/>
      <c r="T12" s="4"/>
      <c r="U12" s="4"/>
      <c r="V12" s="4"/>
      <c r="W12" s="4"/>
      <c r="X12" s="4"/>
      <c r="Y12" s="4"/>
      <c r="Z12" s="4"/>
    </row>
    <row r="13" spans="1:26" ht="14.25" customHeight="1" x14ac:dyDescent="0.3">
      <c r="A13" s="1"/>
      <c r="B13" s="4"/>
      <c r="C13" s="1"/>
      <c r="D13" s="1"/>
      <c r="E13" s="1"/>
      <c r="F13" s="4"/>
      <c r="G13" s="1"/>
      <c r="H13" s="1"/>
      <c r="I13" s="4"/>
      <c r="J13" s="4"/>
      <c r="K13" s="1"/>
      <c r="L13" s="4"/>
      <c r="M13" s="4"/>
      <c r="N13" s="4"/>
      <c r="O13" s="4"/>
      <c r="P13" s="4"/>
      <c r="Q13" s="4"/>
      <c r="R13" s="4"/>
      <c r="S13" s="4"/>
      <c r="T13" s="4"/>
      <c r="U13" s="4"/>
      <c r="V13" s="4"/>
      <c r="W13" s="4"/>
      <c r="X13" s="4"/>
      <c r="Y13" s="4"/>
      <c r="Z13" s="4"/>
    </row>
    <row r="14" spans="1:26" ht="14.25" customHeight="1" x14ac:dyDescent="0.3">
      <c r="A14" s="1"/>
      <c r="B14" s="4"/>
      <c r="C14" s="1"/>
      <c r="D14" s="1"/>
      <c r="E14" s="1"/>
      <c r="F14" s="4"/>
      <c r="G14" s="1"/>
      <c r="H14" s="1"/>
      <c r="I14" s="4"/>
      <c r="J14" s="4"/>
      <c r="K14" s="1"/>
      <c r="L14" s="4"/>
      <c r="M14" s="4"/>
      <c r="N14" s="4"/>
      <c r="O14" s="4"/>
      <c r="P14" s="4"/>
      <c r="Q14" s="4"/>
      <c r="R14" s="4"/>
      <c r="S14" s="4"/>
      <c r="T14" s="4"/>
      <c r="U14" s="4"/>
      <c r="V14" s="4"/>
      <c r="W14" s="4"/>
      <c r="X14" s="4"/>
      <c r="Y14" s="4"/>
      <c r="Z14" s="4"/>
    </row>
    <row r="15" spans="1:26" ht="15" customHeight="1" x14ac:dyDescent="0.3">
      <c r="A15" s="215" t="s">
        <v>20</v>
      </c>
      <c r="B15" s="216"/>
      <c r="C15" s="216"/>
      <c r="D15" s="216"/>
      <c r="E15" s="216"/>
      <c r="F15" s="4"/>
      <c r="G15" s="1"/>
      <c r="H15" s="1"/>
      <c r="I15" s="4"/>
      <c r="J15" s="4"/>
      <c r="K15" s="1"/>
      <c r="L15" s="4"/>
      <c r="M15" s="4"/>
      <c r="N15" s="4"/>
      <c r="O15" s="4"/>
      <c r="P15" s="4"/>
      <c r="Q15" s="4"/>
      <c r="R15" s="4"/>
      <c r="S15" s="4"/>
      <c r="T15" s="4"/>
      <c r="U15" s="4"/>
      <c r="V15" s="4"/>
      <c r="W15" s="4"/>
      <c r="X15" s="4"/>
      <c r="Y15" s="4"/>
      <c r="Z15" s="4"/>
    </row>
    <row r="16" spans="1:26" ht="14.25" customHeight="1" x14ac:dyDescent="0.3">
      <c r="A16" s="1"/>
      <c r="B16" s="4"/>
      <c r="C16" s="1"/>
      <c r="D16" s="1"/>
      <c r="E16" s="1"/>
      <c r="F16" s="4"/>
      <c r="G16" s="1"/>
      <c r="H16" s="1"/>
      <c r="I16" s="4"/>
      <c r="J16" s="4"/>
      <c r="K16" s="1"/>
      <c r="L16" s="4"/>
      <c r="M16" s="4"/>
      <c r="N16" s="4"/>
      <c r="O16" s="4"/>
      <c r="P16" s="4"/>
      <c r="Q16" s="4"/>
      <c r="R16" s="4"/>
      <c r="S16" s="4"/>
      <c r="T16" s="4"/>
      <c r="U16" s="4"/>
      <c r="V16" s="4"/>
      <c r="W16" s="4"/>
      <c r="X16" s="4"/>
      <c r="Y16" s="4"/>
      <c r="Z16" s="4"/>
    </row>
    <row r="17" spans="1:26" ht="14.25" customHeight="1" x14ac:dyDescent="0.3">
      <c r="A17" s="12" t="s">
        <v>21</v>
      </c>
      <c r="B17" s="4"/>
      <c r="C17" s="4"/>
      <c r="D17" s="4"/>
      <c r="E17" s="4"/>
      <c r="F17" s="4"/>
      <c r="G17" s="4"/>
      <c r="H17" s="4"/>
      <c r="I17" s="4"/>
      <c r="J17" s="4"/>
      <c r="K17" s="12" t="s">
        <v>22</v>
      </c>
      <c r="L17" s="4"/>
      <c r="M17" s="4"/>
      <c r="N17" s="4"/>
      <c r="O17" s="4"/>
      <c r="P17" s="4"/>
      <c r="Q17" s="4"/>
      <c r="R17" s="4"/>
      <c r="S17" s="4"/>
      <c r="T17" s="4"/>
      <c r="U17" s="4"/>
      <c r="V17" s="4"/>
      <c r="W17" s="4"/>
      <c r="X17" s="4"/>
      <c r="Y17" s="4"/>
      <c r="Z17" s="4"/>
    </row>
    <row r="18" spans="1:26" ht="14.25" customHeight="1" x14ac:dyDescent="0.3">
      <c r="A18" s="1"/>
      <c r="B18" s="4"/>
      <c r="C18" s="1"/>
      <c r="D18" s="1"/>
      <c r="E18" s="1"/>
      <c r="F18" s="4"/>
      <c r="G18" s="1"/>
      <c r="H18" s="1"/>
      <c r="I18" s="4"/>
      <c r="J18" s="4"/>
      <c r="K18" s="1"/>
      <c r="L18" s="4"/>
      <c r="M18" s="4"/>
      <c r="N18" s="4"/>
      <c r="O18" s="4"/>
      <c r="P18" s="4"/>
      <c r="Q18" s="4"/>
      <c r="R18" s="4"/>
      <c r="S18" s="4"/>
      <c r="T18" s="4"/>
      <c r="U18" s="4"/>
      <c r="V18" s="4"/>
      <c r="W18" s="4"/>
      <c r="X18" s="4"/>
      <c r="Y18" s="4"/>
      <c r="Z18" s="4"/>
    </row>
    <row r="19" spans="1:26" ht="14.25" customHeight="1" x14ac:dyDescent="0.3">
      <c r="A19" s="12" t="s">
        <v>23</v>
      </c>
      <c r="B19" s="218" t="s">
        <v>24</v>
      </c>
      <c r="C19" s="219"/>
      <c r="D19" s="219"/>
      <c r="E19" s="219"/>
      <c r="F19" s="219"/>
      <c r="G19" s="219"/>
      <c r="H19" s="219"/>
      <c r="I19" s="220"/>
      <c r="J19" s="4"/>
      <c r="K19" s="1"/>
      <c r="L19" s="4"/>
      <c r="M19" s="4"/>
      <c r="N19" s="4"/>
      <c r="O19" s="4"/>
      <c r="P19" s="4"/>
      <c r="Q19" s="4"/>
      <c r="R19" s="4"/>
      <c r="S19" s="4"/>
      <c r="T19" s="4"/>
      <c r="U19" s="4"/>
      <c r="V19" s="4"/>
      <c r="W19" s="4"/>
      <c r="X19" s="4"/>
      <c r="Y19" s="4"/>
      <c r="Z19" s="4"/>
    </row>
    <row r="20" spans="1:26" ht="14.25" customHeight="1" x14ac:dyDescent="0.3">
      <c r="A20" s="1"/>
      <c r="B20" s="221"/>
      <c r="C20" s="222"/>
      <c r="D20" s="222"/>
      <c r="E20" s="222"/>
      <c r="F20" s="222"/>
      <c r="G20" s="222"/>
      <c r="H20" s="222"/>
      <c r="I20" s="223"/>
      <c r="J20" s="4"/>
      <c r="K20" s="1"/>
      <c r="L20" s="4"/>
      <c r="M20" s="4"/>
      <c r="N20" s="4"/>
      <c r="O20" s="4"/>
      <c r="P20" s="4"/>
      <c r="Q20" s="4"/>
      <c r="R20" s="4"/>
      <c r="S20" s="4"/>
      <c r="T20" s="4"/>
      <c r="U20" s="4"/>
      <c r="V20" s="4"/>
      <c r="W20" s="4"/>
      <c r="X20" s="4"/>
      <c r="Y20" s="4"/>
      <c r="Z20" s="4"/>
    </row>
    <row r="21" spans="1:26" ht="14.25" customHeight="1" x14ac:dyDescent="0.3">
      <c r="A21" s="1"/>
      <c r="B21" s="4"/>
      <c r="C21" s="1"/>
      <c r="D21" s="1"/>
      <c r="E21" s="1"/>
      <c r="F21" s="4"/>
      <c r="G21" s="1"/>
      <c r="H21" s="1"/>
      <c r="I21" s="4"/>
      <c r="J21" s="4"/>
      <c r="K21" s="1"/>
      <c r="L21" s="4"/>
      <c r="M21" s="4"/>
      <c r="N21" s="4"/>
      <c r="O21" s="4"/>
      <c r="P21" s="4"/>
      <c r="Q21" s="4"/>
      <c r="R21" s="4"/>
      <c r="S21" s="4"/>
      <c r="T21" s="4"/>
      <c r="U21" s="4"/>
      <c r="V21" s="4"/>
      <c r="W21" s="4"/>
      <c r="X21" s="4"/>
      <c r="Y21" s="4"/>
      <c r="Z21" s="4"/>
    </row>
    <row r="22" spans="1:26" ht="14.25" customHeight="1" x14ac:dyDescent="0.3">
      <c r="A22" s="12" t="s">
        <v>27</v>
      </c>
      <c r="B22" s="212" t="s">
        <v>28</v>
      </c>
      <c r="C22" s="213"/>
      <c r="D22" s="213"/>
      <c r="E22" s="213"/>
      <c r="F22" s="213"/>
      <c r="G22" s="213"/>
      <c r="H22" s="213"/>
      <c r="I22" s="214"/>
      <c r="J22" s="4"/>
      <c r="K22" s="12" t="s">
        <v>29</v>
      </c>
      <c r="L22" s="212" t="s">
        <v>30</v>
      </c>
      <c r="M22" s="214"/>
      <c r="N22" s="1"/>
      <c r="O22" s="12" t="s">
        <v>31</v>
      </c>
      <c r="P22" s="212">
        <v>59330</v>
      </c>
      <c r="Q22" s="214"/>
      <c r="R22" s="4"/>
      <c r="S22" s="4"/>
      <c r="T22" s="4"/>
      <c r="U22" s="4"/>
      <c r="V22" s="4"/>
      <c r="W22" s="4"/>
      <c r="X22" s="4"/>
      <c r="Y22" s="4"/>
      <c r="Z22" s="4"/>
    </row>
    <row r="23" spans="1:26" ht="14.25" customHeight="1" x14ac:dyDescent="0.3">
      <c r="A23" s="1"/>
      <c r="B23" s="4"/>
      <c r="C23" s="1"/>
      <c r="D23" s="1"/>
      <c r="E23" s="1"/>
      <c r="F23" s="4"/>
      <c r="G23" s="1"/>
      <c r="H23" s="1"/>
      <c r="I23" s="4"/>
      <c r="J23" s="4"/>
      <c r="K23" s="1"/>
      <c r="L23" s="4"/>
      <c r="M23" s="4"/>
      <c r="N23" s="4"/>
      <c r="O23" s="4"/>
      <c r="P23" s="4"/>
      <c r="Q23" s="4"/>
      <c r="R23" s="4"/>
      <c r="S23" s="4"/>
      <c r="T23" s="4"/>
      <c r="U23" s="4"/>
      <c r="V23" s="4"/>
      <c r="W23" s="4"/>
      <c r="X23" s="4"/>
      <c r="Y23" s="4"/>
      <c r="Z23" s="4"/>
    </row>
    <row r="24" spans="1:26" ht="14.25" customHeight="1" x14ac:dyDescent="0.3">
      <c r="A24" s="12" t="s">
        <v>32</v>
      </c>
      <c r="B24" s="212" t="s">
        <v>33</v>
      </c>
      <c r="C24" s="214"/>
      <c r="D24" s="20" t="s">
        <v>35</v>
      </c>
      <c r="E24" s="14"/>
      <c r="F24" s="4"/>
      <c r="G24" s="12" t="s">
        <v>36</v>
      </c>
      <c r="H24" s="212"/>
      <c r="I24" s="214"/>
      <c r="J24" s="4"/>
      <c r="K24" s="12" t="s">
        <v>37</v>
      </c>
      <c r="L24" s="217" t="str">
        <f>HYPERLINK("mailto:tmasau@dawson.edu","tmasau@dawson.edu")</f>
        <v>tmasau@dawson.edu</v>
      </c>
      <c r="M24" s="213"/>
      <c r="N24" s="214"/>
      <c r="O24" s="4"/>
      <c r="P24" s="4"/>
      <c r="Q24" s="4"/>
      <c r="R24" s="4"/>
      <c r="S24" s="4"/>
      <c r="T24" s="4"/>
      <c r="U24" s="4"/>
      <c r="V24" s="4"/>
      <c r="W24" s="4"/>
      <c r="X24" s="4"/>
      <c r="Y24" s="4"/>
      <c r="Z24" s="4"/>
    </row>
    <row r="25" spans="1:26" ht="14.25" customHeight="1" x14ac:dyDescent="0.3">
      <c r="A25" s="1"/>
      <c r="B25" s="4"/>
      <c r="C25" s="1"/>
      <c r="D25" s="1"/>
      <c r="E25" s="1"/>
      <c r="F25" s="4"/>
      <c r="G25" s="1"/>
      <c r="H25" s="1"/>
      <c r="I25" s="4"/>
      <c r="J25" s="4"/>
      <c r="K25" s="1"/>
      <c r="L25" s="4"/>
      <c r="M25" s="4"/>
      <c r="N25" s="4"/>
      <c r="O25" s="4"/>
      <c r="P25" s="4"/>
      <c r="Q25" s="4"/>
      <c r="R25" s="4"/>
      <c r="S25" s="4"/>
      <c r="T25" s="4"/>
      <c r="U25" s="4"/>
      <c r="V25" s="4"/>
      <c r="W25" s="4"/>
      <c r="X25" s="4"/>
      <c r="Y25" s="4"/>
      <c r="Z25" s="4"/>
    </row>
    <row r="26" spans="1:26" ht="15" customHeight="1" x14ac:dyDescent="0.3">
      <c r="A26" s="227" t="s">
        <v>39</v>
      </c>
      <c r="B26" s="216"/>
      <c r="C26" s="216"/>
      <c r="D26" s="216"/>
      <c r="E26" s="216"/>
      <c r="F26" s="4"/>
      <c r="G26" s="1"/>
      <c r="H26" s="1"/>
      <c r="I26" s="4"/>
      <c r="J26" s="4"/>
      <c r="K26" s="1"/>
      <c r="L26" s="4"/>
      <c r="M26" s="4"/>
      <c r="N26" s="4"/>
      <c r="O26" s="4"/>
      <c r="P26" s="4"/>
      <c r="Q26" s="4"/>
      <c r="R26" s="4"/>
      <c r="S26" s="4"/>
      <c r="T26" s="4"/>
      <c r="U26" s="4"/>
      <c r="V26" s="4"/>
      <c r="W26" s="4"/>
      <c r="X26" s="4"/>
      <c r="Y26" s="4"/>
      <c r="Z26" s="4"/>
    </row>
    <row r="27" spans="1:26" ht="14.25" customHeight="1" x14ac:dyDescent="0.3">
      <c r="A27" s="1"/>
      <c r="B27" s="4"/>
      <c r="C27" s="1"/>
      <c r="D27" s="1"/>
      <c r="E27" s="1"/>
      <c r="F27" s="4"/>
      <c r="G27" s="1"/>
      <c r="H27" s="1"/>
      <c r="I27" s="4"/>
      <c r="J27" s="4"/>
      <c r="K27" s="1"/>
      <c r="L27" s="4"/>
      <c r="M27" s="4"/>
      <c r="N27" s="4"/>
      <c r="O27" s="4"/>
      <c r="P27" s="4"/>
      <c r="Q27" s="4"/>
      <c r="R27" s="4"/>
      <c r="S27" s="4"/>
      <c r="T27" s="4"/>
      <c r="U27" s="4"/>
      <c r="V27" s="4"/>
      <c r="W27" s="4"/>
      <c r="X27" s="4"/>
      <c r="Y27" s="4"/>
      <c r="Z27" s="4"/>
    </row>
    <row r="28" spans="1:26" ht="14.25" customHeight="1" x14ac:dyDescent="0.3">
      <c r="A28" s="12" t="s">
        <v>41</v>
      </c>
      <c r="B28" s="212" t="s">
        <v>42</v>
      </c>
      <c r="C28" s="213"/>
      <c r="D28" s="213"/>
      <c r="E28" s="213"/>
      <c r="F28" s="213"/>
      <c r="G28" s="213"/>
      <c r="H28" s="213"/>
      <c r="I28" s="214"/>
      <c r="J28" s="4"/>
      <c r="K28" s="12" t="s">
        <v>44</v>
      </c>
      <c r="L28" s="212" t="s">
        <v>45</v>
      </c>
      <c r="M28" s="213"/>
      <c r="N28" s="213"/>
      <c r="O28" s="213"/>
      <c r="P28" s="213"/>
      <c r="Q28" s="214"/>
      <c r="R28" s="4"/>
      <c r="S28" s="4"/>
      <c r="T28" s="4"/>
      <c r="U28" s="4"/>
      <c r="V28" s="4"/>
      <c r="W28" s="4"/>
      <c r="X28" s="4"/>
      <c r="Y28" s="4"/>
      <c r="Z28" s="4"/>
    </row>
    <row r="29" spans="1:26" ht="14.25" customHeight="1" x14ac:dyDescent="0.3">
      <c r="A29" s="1"/>
      <c r="B29" s="4"/>
      <c r="C29" s="1"/>
      <c r="D29" s="1"/>
      <c r="E29" s="1"/>
      <c r="F29" s="4"/>
      <c r="G29" s="1"/>
      <c r="H29" s="1"/>
      <c r="I29" s="4"/>
      <c r="J29" s="4"/>
      <c r="K29" s="1"/>
      <c r="L29" s="4"/>
      <c r="M29" s="4"/>
      <c r="N29" s="4"/>
      <c r="O29" s="4"/>
      <c r="P29" s="4"/>
      <c r="Q29" s="4"/>
      <c r="R29" s="4"/>
      <c r="S29" s="4"/>
      <c r="T29" s="4"/>
      <c r="U29" s="4"/>
      <c r="V29" s="4"/>
      <c r="W29" s="4"/>
      <c r="X29" s="4"/>
      <c r="Y29" s="4"/>
      <c r="Z29" s="4"/>
    </row>
    <row r="30" spans="1:26" ht="14.25" customHeight="1" x14ac:dyDescent="0.3">
      <c r="A30" s="12" t="s">
        <v>23</v>
      </c>
      <c r="B30" s="218" t="s">
        <v>24</v>
      </c>
      <c r="C30" s="219"/>
      <c r="D30" s="219"/>
      <c r="E30" s="219"/>
      <c r="F30" s="219"/>
      <c r="G30" s="219"/>
      <c r="H30" s="219"/>
      <c r="I30" s="220"/>
      <c r="J30" s="4"/>
      <c r="K30" s="1"/>
      <c r="L30" s="4"/>
      <c r="M30" s="4"/>
      <c r="N30" s="4"/>
      <c r="O30" s="4"/>
      <c r="P30" s="4"/>
      <c r="Q30" s="4"/>
      <c r="R30" s="4"/>
      <c r="S30" s="4"/>
      <c r="T30" s="4"/>
      <c r="U30" s="4"/>
      <c r="V30" s="4"/>
      <c r="W30" s="4"/>
      <c r="X30" s="4"/>
      <c r="Y30" s="4"/>
      <c r="Z30" s="4"/>
    </row>
    <row r="31" spans="1:26" ht="14.25" customHeight="1" x14ac:dyDescent="0.3">
      <c r="A31" s="1"/>
      <c r="B31" s="221"/>
      <c r="C31" s="222"/>
      <c r="D31" s="222"/>
      <c r="E31" s="222"/>
      <c r="F31" s="222"/>
      <c r="G31" s="222"/>
      <c r="H31" s="222"/>
      <c r="I31" s="223"/>
      <c r="J31" s="4"/>
      <c r="K31" s="1"/>
      <c r="L31" s="4"/>
      <c r="M31" s="4"/>
      <c r="N31" s="4"/>
      <c r="O31" s="4"/>
      <c r="P31" s="4"/>
      <c r="Q31" s="4"/>
      <c r="R31" s="4"/>
      <c r="S31" s="4"/>
      <c r="T31" s="4"/>
      <c r="U31" s="4"/>
      <c r="V31" s="4"/>
      <c r="W31" s="4"/>
      <c r="X31" s="4"/>
      <c r="Y31" s="4"/>
      <c r="Z31" s="4"/>
    </row>
    <row r="32" spans="1:26" ht="14.25" customHeight="1" x14ac:dyDescent="0.3">
      <c r="A32" s="1"/>
      <c r="B32" s="4"/>
      <c r="C32" s="1"/>
      <c r="D32" s="1"/>
      <c r="E32" s="1"/>
      <c r="F32" s="4"/>
      <c r="G32" s="1"/>
      <c r="H32" s="1"/>
      <c r="I32" s="4"/>
      <c r="J32" s="4"/>
      <c r="K32" s="1"/>
      <c r="L32" s="4"/>
      <c r="M32" s="4"/>
      <c r="N32" s="4"/>
      <c r="O32" s="4"/>
      <c r="P32" s="4"/>
      <c r="Q32" s="4"/>
      <c r="R32" s="4"/>
      <c r="S32" s="4"/>
      <c r="T32" s="4"/>
      <c r="U32" s="4"/>
      <c r="V32" s="4"/>
      <c r="W32" s="4"/>
      <c r="X32" s="4"/>
      <c r="Y32" s="4"/>
      <c r="Z32" s="4"/>
    </row>
    <row r="33" spans="1:26" ht="14.25" customHeight="1" x14ac:dyDescent="0.3">
      <c r="A33" s="12" t="s">
        <v>27</v>
      </c>
      <c r="B33" s="212" t="s">
        <v>28</v>
      </c>
      <c r="C33" s="213"/>
      <c r="D33" s="213"/>
      <c r="E33" s="213"/>
      <c r="F33" s="213"/>
      <c r="G33" s="213"/>
      <c r="H33" s="213"/>
      <c r="I33" s="214"/>
      <c r="J33" s="4"/>
      <c r="K33" s="12" t="s">
        <v>29</v>
      </c>
      <c r="L33" s="212" t="s">
        <v>30</v>
      </c>
      <c r="M33" s="214"/>
      <c r="N33" s="1"/>
      <c r="O33" s="12" t="s">
        <v>31</v>
      </c>
      <c r="P33" s="212">
        <v>59330</v>
      </c>
      <c r="Q33" s="214"/>
      <c r="R33" s="4"/>
      <c r="S33" s="4"/>
      <c r="T33" s="4"/>
      <c r="U33" s="4"/>
      <c r="V33" s="4"/>
      <c r="W33" s="4"/>
      <c r="X33" s="4"/>
      <c r="Y33" s="4"/>
      <c r="Z33" s="4"/>
    </row>
    <row r="34" spans="1:26" ht="14.25" customHeight="1" x14ac:dyDescent="0.3">
      <c r="A34" s="1"/>
      <c r="B34" s="4"/>
      <c r="C34" s="1"/>
      <c r="D34" s="1"/>
      <c r="E34" s="1"/>
      <c r="F34" s="4"/>
      <c r="G34" s="1"/>
      <c r="H34" s="1"/>
      <c r="I34" s="4"/>
      <c r="J34" s="4"/>
      <c r="K34" s="1"/>
      <c r="L34" s="4"/>
      <c r="M34" s="4"/>
      <c r="N34" s="4"/>
      <c r="O34" s="4"/>
      <c r="P34" s="4"/>
      <c r="Q34" s="4"/>
      <c r="R34" s="4"/>
      <c r="S34" s="4"/>
      <c r="T34" s="4"/>
      <c r="U34" s="4"/>
      <c r="V34" s="4"/>
      <c r="W34" s="4"/>
      <c r="X34" s="4"/>
      <c r="Y34" s="4"/>
      <c r="Z34" s="4"/>
    </row>
    <row r="35" spans="1:26" ht="14.25" customHeight="1" x14ac:dyDescent="0.3">
      <c r="A35" s="12" t="s">
        <v>32</v>
      </c>
      <c r="B35" s="212" t="s">
        <v>33</v>
      </c>
      <c r="C35" s="214"/>
      <c r="D35" s="20" t="s">
        <v>35</v>
      </c>
      <c r="E35" s="14"/>
      <c r="F35" s="4"/>
      <c r="G35" s="12" t="s">
        <v>36</v>
      </c>
      <c r="H35" s="212"/>
      <c r="I35" s="214"/>
      <c r="J35" s="4"/>
      <c r="K35" s="12" t="s">
        <v>37</v>
      </c>
      <c r="L35" s="212" t="s">
        <v>48</v>
      </c>
      <c r="M35" s="213"/>
      <c r="N35" s="214"/>
      <c r="O35" s="4"/>
      <c r="P35" s="4"/>
      <c r="Q35" s="4"/>
      <c r="R35" s="4"/>
      <c r="S35" s="4"/>
      <c r="T35" s="4"/>
      <c r="U35" s="4"/>
      <c r="V35" s="4"/>
      <c r="W35" s="4"/>
      <c r="X35" s="4"/>
      <c r="Y35" s="4"/>
      <c r="Z35" s="4"/>
    </row>
    <row r="36" spans="1:26" ht="14.25" customHeight="1" x14ac:dyDescent="0.3">
      <c r="A36" s="1"/>
      <c r="B36" s="4"/>
      <c r="C36" s="1"/>
      <c r="D36" s="1"/>
      <c r="E36" s="1"/>
      <c r="F36" s="4"/>
      <c r="G36" s="1"/>
      <c r="H36" s="1"/>
      <c r="I36" s="4"/>
      <c r="J36" s="4"/>
      <c r="K36" s="1"/>
      <c r="L36" s="4"/>
      <c r="M36" s="4"/>
      <c r="N36" s="4"/>
      <c r="O36" s="4"/>
      <c r="P36" s="4"/>
      <c r="Q36" s="4"/>
      <c r="R36" s="4"/>
      <c r="S36" s="4"/>
      <c r="T36" s="4"/>
      <c r="U36" s="4"/>
      <c r="V36" s="4"/>
      <c r="W36" s="4"/>
      <c r="X36" s="4"/>
      <c r="Y36" s="4"/>
      <c r="Z36" s="4"/>
    </row>
    <row r="37" spans="1:26" ht="14.25" customHeight="1" x14ac:dyDescent="0.3">
      <c r="A37" s="1"/>
      <c r="B37" s="4"/>
      <c r="C37" s="1"/>
      <c r="D37" s="1"/>
      <c r="E37" s="1"/>
      <c r="F37" s="4"/>
      <c r="G37" s="1"/>
      <c r="H37" s="1"/>
      <c r="I37" s="4"/>
      <c r="J37" s="4"/>
      <c r="K37" s="1"/>
      <c r="L37" s="4"/>
      <c r="M37" s="4"/>
      <c r="N37" s="4"/>
      <c r="O37" s="4"/>
      <c r="P37" s="4"/>
      <c r="Q37" s="4"/>
      <c r="R37" s="4"/>
      <c r="S37" s="4"/>
      <c r="T37" s="4"/>
      <c r="U37" s="4"/>
      <c r="V37" s="4"/>
      <c r="W37" s="4"/>
      <c r="X37" s="4"/>
      <c r="Y37" s="4"/>
      <c r="Z37" s="4"/>
    </row>
    <row r="38" spans="1:26" ht="15" customHeight="1" x14ac:dyDescent="0.3">
      <c r="A38" s="229" t="s">
        <v>49</v>
      </c>
      <c r="B38" s="216"/>
      <c r="C38" s="1"/>
      <c r="D38" s="1"/>
      <c r="E38" s="1"/>
      <c r="F38" s="4"/>
      <c r="G38" s="1"/>
      <c r="H38" s="1"/>
      <c r="I38" s="4"/>
      <c r="J38" s="4"/>
      <c r="K38" s="1"/>
      <c r="L38" s="4"/>
      <c r="M38" s="4"/>
      <c r="N38" s="4"/>
      <c r="O38" s="4"/>
      <c r="P38" s="4"/>
      <c r="Q38" s="4"/>
      <c r="R38" s="4"/>
      <c r="S38" s="4"/>
      <c r="T38" s="4"/>
      <c r="U38" s="4"/>
      <c r="V38" s="4"/>
      <c r="W38" s="4"/>
      <c r="X38" s="4"/>
      <c r="Y38" s="4"/>
      <c r="Z38" s="4"/>
    </row>
    <row r="39" spans="1:26" ht="14.25" customHeight="1" x14ac:dyDescent="0.3">
      <c r="A39" s="1"/>
      <c r="B39" s="4"/>
      <c r="C39" s="1"/>
      <c r="D39" s="1"/>
      <c r="E39" s="1"/>
      <c r="F39" s="4"/>
      <c r="G39" s="1"/>
      <c r="H39" s="1"/>
      <c r="I39" s="4"/>
      <c r="J39" s="4"/>
      <c r="K39" s="1"/>
      <c r="L39" s="4"/>
      <c r="M39" s="4"/>
      <c r="N39" s="4"/>
      <c r="O39" s="4"/>
      <c r="P39" s="4"/>
      <c r="Q39" s="4"/>
      <c r="R39" s="4"/>
      <c r="S39" s="4"/>
      <c r="T39" s="4"/>
      <c r="U39" s="4"/>
      <c r="V39" s="4"/>
      <c r="W39" s="4"/>
      <c r="X39" s="4"/>
      <c r="Y39" s="4"/>
      <c r="Z39" s="4"/>
    </row>
    <row r="40" spans="1:26" ht="14.25" customHeight="1" x14ac:dyDescent="0.3">
      <c r="A40" s="12" t="s">
        <v>41</v>
      </c>
      <c r="B40" s="212" t="s">
        <v>52</v>
      </c>
      <c r="C40" s="213"/>
      <c r="D40" s="213"/>
      <c r="E40" s="213"/>
      <c r="F40" s="213"/>
      <c r="G40" s="213"/>
      <c r="H40" s="213"/>
      <c r="I40" s="214"/>
      <c r="J40" s="4"/>
      <c r="K40" s="12" t="s">
        <v>44</v>
      </c>
      <c r="L40" s="212" t="s">
        <v>54</v>
      </c>
      <c r="M40" s="213"/>
      <c r="N40" s="213"/>
      <c r="O40" s="213"/>
      <c r="P40" s="213"/>
      <c r="Q40" s="214"/>
      <c r="R40" s="4"/>
      <c r="S40" s="4"/>
      <c r="T40" s="4"/>
      <c r="U40" s="4"/>
      <c r="V40" s="4"/>
      <c r="W40" s="4"/>
      <c r="X40" s="4"/>
      <c r="Y40" s="4"/>
      <c r="Z40" s="4"/>
    </row>
    <row r="41" spans="1:26" ht="14.25" customHeight="1" x14ac:dyDescent="0.3">
      <c r="A41" s="1"/>
      <c r="B41" s="4"/>
      <c r="C41" s="1"/>
      <c r="D41" s="1"/>
      <c r="E41" s="1"/>
      <c r="F41" s="4"/>
      <c r="G41" s="1"/>
      <c r="H41" s="1"/>
      <c r="I41" s="4"/>
      <c r="J41" s="4"/>
      <c r="K41" s="1"/>
      <c r="L41" s="4"/>
      <c r="M41" s="4"/>
      <c r="N41" s="4"/>
      <c r="O41" s="4"/>
      <c r="P41" s="4"/>
      <c r="Q41" s="4"/>
      <c r="R41" s="4"/>
      <c r="S41" s="4"/>
      <c r="T41" s="4"/>
      <c r="U41" s="4"/>
      <c r="V41" s="4"/>
      <c r="W41" s="4"/>
      <c r="X41" s="4"/>
      <c r="Y41" s="4"/>
      <c r="Z41" s="4"/>
    </row>
    <row r="42" spans="1:26" ht="14.25" customHeight="1" x14ac:dyDescent="0.3">
      <c r="A42" s="12" t="s">
        <v>32</v>
      </c>
      <c r="B42" s="212"/>
      <c r="C42" s="214"/>
      <c r="D42" s="20" t="s">
        <v>35</v>
      </c>
      <c r="E42" s="14"/>
      <c r="F42" s="4"/>
      <c r="G42" s="12" t="s">
        <v>36</v>
      </c>
      <c r="H42" s="212"/>
      <c r="I42" s="214"/>
      <c r="J42" s="4"/>
      <c r="K42" s="12" t="s">
        <v>37</v>
      </c>
      <c r="L42" s="217" t="str">
        <f>HYPERLINK("mailto:jking@dawson.edu","jking@dawson.edu")</f>
        <v>jking@dawson.edu</v>
      </c>
      <c r="M42" s="213"/>
      <c r="N42" s="214"/>
      <c r="O42" s="4"/>
      <c r="P42" s="4"/>
      <c r="Q42" s="4"/>
      <c r="R42" s="4"/>
      <c r="S42" s="4"/>
      <c r="T42" s="4"/>
      <c r="U42" s="4"/>
      <c r="V42" s="4"/>
      <c r="W42" s="4"/>
      <c r="X42" s="4"/>
      <c r="Y42" s="4"/>
      <c r="Z42" s="4"/>
    </row>
    <row r="43" spans="1:26" ht="14.25" customHeight="1" x14ac:dyDescent="0.3">
      <c r="A43" s="1"/>
      <c r="B43" s="4"/>
      <c r="C43" s="1"/>
      <c r="D43" s="1"/>
      <c r="E43" s="1"/>
      <c r="F43" s="4"/>
      <c r="G43" s="1"/>
      <c r="H43" s="1"/>
      <c r="I43" s="4"/>
      <c r="J43" s="4"/>
      <c r="K43" s="1"/>
      <c r="L43" s="4"/>
      <c r="M43" s="4"/>
      <c r="N43" s="4"/>
      <c r="O43" s="4"/>
      <c r="P43" s="4"/>
      <c r="Q43" s="4"/>
      <c r="R43" s="4"/>
      <c r="S43" s="4"/>
      <c r="T43" s="4"/>
      <c r="U43" s="4"/>
      <c r="V43" s="4"/>
      <c r="W43" s="4"/>
      <c r="X43" s="4"/>
      <c r="Y43" s="4"/>
      <c r="Z43" s="4"/>
    </row>
    <row r="44" spans="1:26" ht="14.25" customHeight="1" x14ac:dyDescent="0.3">
      <c r="A44" s="1"/>
      <c r="B44" s="4"/>
      <c r="C44" s="1"/>
      <c r="D44" s="1"/>
      <c r="E44" s="1"/>
      <c r="F44" s="4"/>
      <c r="G44" s="1"/>
      <c r="H44" s="1"/>
      <c r="I44" s="4"/>
      <c r="J44" s="4"/>
      <c r="K44" s="1"/>
      <c r="L44" s="4"/>
      <c r="M44" s="4"/>
      <c r="N44" s="4"/>
      <c r="O44" s="4"/>
      <c r="P44" s="4"/>
      <c r="Q44" s="4"/>
      <c r="R44" s="4"/>
      <c r="S44" s="4"/>
      <c r="T44" s="4"/>
      <c r="U44" s="4"/>
      <c r="V44" s="4"/>
      <c r="W44" s="4"/>
      <c r="X44" s="4"/>
      <c r="Y44" s="4"/>
      <c r="Z44" s="4"/>
    </row>
    <row r="45" spans="1:26" ht="14.25" customHeight="1" x14ac:dyDescent="0.3">
      <c r="A45" s="1"/>
      <c r="B45" s="4"/>
      <c r="C45" s="1"/>
      <c r="D45" s="1"/>
      <c r="E45" s="1"/>
      <c r="F45" s="4"/>
      <c r="G45" s="1"/>
      <c r="H45" s="1"/>
      <c r="I45" s="4"/>
      <c r="J45" s="4"/>
      <c r="K45" s="1"/>
      <c r="L45" s="4"/>
      <c r="M45" s="4"/>
      <c r="N45" s="4"/>
      <c r="O45" s="4"/>
      <c r="P45" s="4"/>
      <c r="Q45" s="4"/>
      <c r="R45" s="4"/>
      <c r="S45" s="4"/>
      <c r="T45" s="4"/>
      <c r="U45" s="4"/>
      <c r="V45" s="4"/>
      <c r="W45" s="4"/>
      <c r="X45" s="4"/>
      <c r="Y45" s="4"/>
      <c r="Z45" s="4"/>
    </row>
    <row r="46" spans="1:26" ht="15" customHeight="1" x14ac:dyDescent="0.3">
      <c r="A46" s="230" t="s">
        <v>58</v>
      </c>
      <c r="B46" s="216"/>
      <c r="C46" s="216"/>
      <c r="D46" s="216"/>
      <c r="E46" s="1"/>
      <c r="F46" s="4"/>
      <c r="G46" s="1"/>
      <c r="H46" s="1"/>
      <c r="I46" s="4"/>
      <c r="J46" s="4"/>
      <c r="K46" s="1"/>
      <c r="L46" s="4"/>
      <c r="M46" s="4"/>
      <c r="N46" s="4"/>
      <c r="O46" s="4"/>
      <c r="P46" s="4"/>
      <c r="Q46" s="4"/>
      <c r="R46" s="4"/>
      <c r="S46" s="4"/>
      <c r="T46" s="4"/>
      <c r="U46" s="4"/>
      <c r="V46" s="4"/>
      <c r="W46" s="4"/>
      <c r="X46" s="4"/>
      <c r="Y46" s="4"/>
      <c r="Z46" s="4"/>
    </row>
    <row r="47" spans="1:26" ht="14.25" customHeight="1" x14ac:dyDescent="0.3">
      <c r="A47" s="1"/>
      <c r="B47" s="4"/>
      <c r="C47" s="1"/>
      <c r="D47" s="1"/>
      <c r="E47" s="1"/>
      <c r="F47" s="4"/>
      <c r="G47" s="1"/>
      <c r="H47" s="1"/>
      <c r="I47" s="4"/>
      <c r="J47" s="4"/>
      <c r="K47" s="1"/>
      <c r="L47" s="4"/>
      <c r="M47" s="4"/>
      <c r="N47" s="4"/>
      <c r="O47" s="4"/>
      <c r="P47" s="4"/>
      <c r="Q47" s="4"/>
      <c r="R47" s="4"/>
      <c r="S47" s="4"/>
      <c r="T47" s="4"/>
      <c r="U47" s="4"/>
      <c r="V47" s="4"/>
      <c r="W47" s="4"/>
      <c r="X47" s="4"/>
      <c r="Y47" s="4"/>
      <c r="Z47" s="4"/>
    </row>
    <row r="48" spans="1:26" ht="14.25" customHeight="1" x14ac:dyDescent="0.3">
      <c r="A48" s="12" t="s">
        <v>41</v>
      </c>
      <c r="B48" s="212"/>
      <c r="C48" s="213"/>
      <c r="D48" s="213"/>
      <c r="E48" s="213"/>
      <c r="F48" s="213"/>
      <c r="G48" s="213"/>
      <c r="H48" s="213"/>
      <c r="I48" s="214"/>
      <c r="J48" s="4"/>
      <c r="K48" s="12" t="s">
        <v>44</v>
      </c>
      <c r="L48" s="212"/>
      <c r="M48" s="213"/>
      <c r="N48" s="213"/>
      <c r="O48" s="213"/>
      <c r="P48" s="213"/>
      <c r="Q48" s="214"/>
      <c r="R48" s="4"/>
      <c r="S48" s="4"/>
      <c r="T48" s="4"/>
      <c r="U48" s="4"/>
      <c r="V48" s="4"/>
      <c r="W48" s="4"/>
      <c r="X48" s="4"/>
      <c r="Y48" s="4"/>
      <c r="Z48" s="4"/>
    </row>
    <row r="49" spans="1:26" ht="14.25" customHeight="1" x14ac:dyDescent="0.3">
      <c r="A49" s="1"/>
      <c r="B49" s="4"/>
      <c r="C49" s="1"/>
      <c r="D49" s="1"/>
      <c r="E49" s="1"/>
      <c r="F49" s="4"/>
      <c r="G49" s="1"/>
      <c r="H49" s="1"/>
      <c r="I49" s="4"/>
      <c r="J49" s="4"/>
      <c r="K49" s="1"/>
      <c r="L49" s="4"/>
      <c r="M49" s="4"/>
      <c r="N49" s="4"/>
      <c r="O49" s="4"/>
      <c r="P49" s="4"/>
      <c r="Q49" s="4"/>
      <c r="R49" s="4"/>
      <c r="S49" s="4"/>
      <c r="T49" s="4"/>
      <c r="U49" s="4"/>
      <c r="V49" s="4"/>
      <c r="W49" s="4"/>
      <c r="X49" s="4"/>
      <c r="Y49" s="4"/>
      <c r="Z49" s="4"/>
    </row>
    <row r="50" spans="1:26" ht="14.25" customHeight="1" x14ac:dyDescent="0.3">
      <c r="A50" s="12" t="s">
        <v>32</v>
      </c>
      <c r="B50" s="212"/>
      <c r="C50" s="214"/>
      <c r="D50" s="20" t="s">
        <v>35</v>
      </c>
      <c r="E50" s="14"/>
      <c r="F50" s="4"/>
      <c r="G50" s="12" t="s">
        <v>36</v>
      </c>
      <c r="H50" s="212"/>
      <c r="I50" s="214"/>
      <c r="J50" s="4"/>
      <c r="K50" s="12" t="s">
        <v>37</v>
      </c>
      <c r="L50" s="212"/>
      <c r="M50" s="213"/>
      <c r="N50" s="214"/>
      <c r="O50" s="4"/>
      <c r="P50" s="4"/>
      <c r="Q50" s="4"/>
      <c r="R50" s="4"/>
      <c r="S50" s="4"/>
      <c r="T50" s="4"/>
      <c r="U50" s="4"/>
      <c r="V50" s="4"/>
      <c r="W50" s="4"/>
      <c r="X50" s="4"/>
      <c r="Y50" s="4"/>
      <c r="Z50" s="4"/>
    </row>
    <row r="51" spans="1:26" ht="14.25" customHeight="1" x14ac:dyDescent="0.3">
      <c r="A51" s="1"/>
      <c r="B51" s="4"/>
      <c r="C51" s="1"/>
      <c r="D51" s="1"/>
      <c r="E51" s="1"/>
      <c r="F51" s="4"/>
      <c r="G51" s="1"/>
      <c r="H51" s="1"/>
      <c r="I51" s="4"/>
      <c r="J51" s="4"/>
      <c r="K51" s="1"/>
      <c r="L51" s="4"/>
      <c r="M51" s="4"/>
      <c r="N51" s="4"/>
      <c r="O51" s="4"/>
      <c r="P51" s="4"/>
      <c r="Q51" s="4"/>
      <c r="R51" s="4"/>
      <c r="S51" s="4"/>
      <c r="T51" s="4"/>
      <c r="U51" s="4"/>
      <c r="V51" s="4"/>
      <c r="W51" s="4"/>
      <c r="X51" s="4"/>
      <c r="Y51" s="4"/>
      <c r="Z51" s="4"/>
    </row>
    <row r="52" spans="1:26" ht="14.25" customHeight="1" x14ac:dyDescent="0.3">
      <c r="A52" s="1"/>
      <c r="B52" s="4"/>
      <c r="C52" s="1"/>
      <c r="D52" s="1"/>
      <c r="E52" s="1"/>
      <c r="F52" s="4"/>
      <c r="G52" s="1"/>
      <c r="H52" s="1"/>
      <c r="I52" s="4"/>
      <c r="J52" s="4"/>
      <c r="K52" s="1"/>
      <c r="L52" s="4"/>
      <c r="M52" s="4"/>
      <c r="N52" s="4"/>
      <c r="O52" s="4"/>
      <c r="P52" s="4"/>
      <c r="Q52" s="4"/>
      <c r="R52" s="4"/>
      <c r="S52" s="4"/>
      <c r="T52" s="4"/>
      <c r="U52" s="4"/>
      <c r="V52" s="4"/>
      <c r="W52" s="4"/>
      <c r="X52" s="4"/>
      <c r="Y52" s="4"/>
      <c r="Z52" s="4"/>
    </row>
    <row r="53" spans="1:26" ht="14.25" customHeight="1" x14ac:dyDescent="0.3">
      <c r="A53" s="1"/>
      <c r="B53" s="4"/>
      <c r="C53" s="1"/>
      <c r="D53" s="1"/>
      <c r="E53" s="1"/>
      <c r="F53" s="4"/>
      <c r="G53" s="1"/>
      <c r="H53" s="1"/>
      <c r="I53" s="4"/>
      <c r="J53" s="4"/>
      <c r="K53" s="1"/>
      <c r="L53" s="4"/>
      <c r="M53" s="4"/>
      <c r="N53" s="4"/>
      <c r="O53" s="4"/>
      <c r="P53" s="4"/>
      <c r="Q53" s="4"/>
      <c r="R53" s="4"/>
      <c r="S53" s="4"/>
      <c r="T53" s="4"/>
      <c r="U53" s="4"/>
      <c r="V53" s="4"/>
      <c r="W53" s="4"/>
      <c r="X53" s="4"/>
      <c r="Y53" s="4"/>
      <c r="Z53" s="4"/>
    </row>
    <row r="54" spans="1:26" ht="15" customHeight="1" x14ac:dyDescent="0.3">
      <c r="A54" s="231" t="s">
        <v>61</v>
      </c>
      <c r="B54" s="216"/>
      <c r="C54" s="216"/>
      <c r="D54" s="216"/>
      <c r="E54" s="216"/>
      <c r="F54" s="216"/>
      <c r="G54" s="1"/>
      <c r="H54" s="1"/>
      <c r="I54" s="4"/>
      <c r="J54" s="4"/>
      <c r="K54" s="1"/>
      <c r="L54" s="4"/>
      <c r="M54" s="4"/>
      <c r="N54" s="4"/>
      <c r="O54" s="4"/>
      <c r="P54" s="4"/>
      <c r="Q54" s="4"/>
      <c r="R54" s="4"/>
      <c r="S54" s="4"/>
      <c r="T54" s="4"/>
      <c r="U54" s="4"/>
      <c r="V54" s="4"/>
      <c r="W54" s="4"/>
      <c r="X54" s="4"/>
      <c r="Y54" s="4"/>
      <c r="Z54" s="4"/>
    </row>
    <row r="55" spans="1:26" ht="14.25" customHeight="1" x14ac:dyDescent="0.3">
      <c r="A55" s="1"/>
      <c r="B55" s="4"/>
      <c r="C55" s="1"/>
      <c r="D55" s="1"/>
      <c r="E55" s="1"/>
      <c r="F55" s="4"/>
      <c r="G55" s="1"/>
      <c r="H55" s="1"/>
      <c r="I55" s="4"/>
      <c r="J55" s="4"/>
      <c r="K55" s="1"/>
      <c r="L55" s="4"/>
      <c r="M55" s="4"/>
      <c r="N55" s="4"/>
      <c r="O55" s="4"/>
      <c r="P55" s="4"/>
      <c r="Q55" s="4"/>
      <c r="R55" s="4"/>
      <c r="S55" s="4"/>
      <c r="T55" s="4"/>
      <c r="U55" s="4"/>
      <c r="V55" s="4"/>
      <c r="W55" s="4"/>
      <c r="X55" s="4"/>
      <c r="Y55" s="4"/>
      <c r="Z55" s="4"/>
    </row>
    <row r="56" spans="1:26" ht="14.25" customHeight="1" x14ac:dyDescent="0.3">
      <c r="A56" s="226" t="s">
        <v>63</v>
      </c>
      <c r="B56" s="225"/>
      <c r="C56" s="225"/>
      <c r="D56" s="225"/>
      <c r="E56" s="225"/>
      <c r="F56" s="225"/>
      <c r="G56" s="225"/>
      <c r="H56" s="225"/>
      <c r="I56" s="225"/>
      <c r="J56" s="225"/>
      <c r="K56" s="225"/>
      <c r="L56" s="225"/>
      <c r="M56" s="4"/>
      <c r="N56" s="4"/>
      <c r="O56" s="4"/>
      <c r="P56" s="4"/>
      <c r="Q56" s="4"/>
      <c r="R56" s="4"/>
      <c r="S56" s="4"/>
      <c r="T56" s="4"/>
      <c r="U56" s="4"/>
      <c r="V56" s="4"/>
      <c r="W56" s="4"/>
      <c r="X56" s="4"/>
      <c r="Y56" s="4"/>
      <c r="Z56" s="4"/>
    </row>
    <row r="57" spans="1:26" ht="14.25" customHeight="1" x14ac:dyDescent="0.3">
      <c r="A57" s="8"/>
      <c r="B57" s="4"/>
      <c r="C57" s="8"/>
      <c r="D57" s="8"/>
      <c r="E57" s="8"/>
      <c r="F57" s="8"/>
      <c r="G57" s="8"/>
      <c r="H57" s="8"/>
      <c r="I57" s="4"/>
      <c r="J57" s="4"/>
      <c r="K57" s="1"/>
      <c r="L57" s="4"/>
      <c r="M57" s="4"/>
      <c r="N57" s="4"/>
      <c r="O57" s="4"/>
      <c r="P57" s="4"/>
      <c r="Q57" s="4"/>
      <c r="R57" s="4"/>
      <c r="S57" s="4"/>
      <c r="T57" s="4"/>
      <c r="U57" s="4"/>
      <c r="V57" s="4"/>
      <c r="W57" s="4"/>
      <c r="X57" s="4"/>
      <c r="Y57" s="4"/>
      <c r="Z57" s="4"/>
    </row>
    <row r="58" spans="1:26" ht="14.25" customHeight="1" x14ac:dyDescent="0.3">
      <c r="A58" s="1"/>
      <c r="B58" s="12" t="s">
        <v>64</v>
      </c>
      <c r="C58" s="8"/>
      <c r="D58" s="8"/>
      <c r="E58" s="1"/>
      <c r="F58" s="12" t="s">
        <v>65</v>
      </c>
      <c r="G58" s="1"/>
      <c r="H58" s="1"/>
      <c r="I58" s="4"/>
      <c r="J58" s="12" t="s">
        <v>66</v>
      </c>
      <c r="K58" s="1"/>
      <c r="L58" s="4"/>
      <c r="M58" s="4"/>
      <c r="N58" s="4"/>
      <c r="O58" s="4"/>
      <c r="P58" s="4"/>
      <c r="Q58" s="4"/>
      <c r="R58" s="4"/>
      <c r="S58" s="4"/>
      <c r="T58" s="4"/>
      <c r="U58" s="4"/>
      <c r="V58" s="4"/>
      <c r="W58" s="4"/>
      <c r="X58" s="4"/>
      <c r="Y58" s="4"/>
      <c r="Z58" s="4"/>
    </row>
    <row r="59" spans="1:26" ht="14.25" customHeight="1" x14ac:dyDescent="0.3">
      <c r="A59" s="7">
        <v>1</v>
      </c>
      <c r="B59" s="212" t="s">
        <v>67</v>
      </c>
      <c r="C59" s="213"/>
      <c r="D59" s="214"/>
      <c r="E59" s="1"/>
      <c r="F59" s="212" t="s">
        <v>69</v>
      </c>
      <c r="G59" s="213"/>
      <c r="H59" s="214"/>
      <c r="I59" s="4"/>
      <c r="J59" s="217" t="str">
        <f>HYPERLINK("mailto:tmasau@dawson.edu","tmasau@dawson.edu")</f>
        <v>tmasau@dawson.edu</v>
      </c>
      <c r="K59" s="213"/>
      <c r="L59" s="213"/>
      <c r="M59" s="214"/>
      <c r="N59" s="4"/>
      <c r="O59" s="4"/>
      <c r="P59" s="4"/>
      <c r="Q59" s="4"/>
      <c r="R59" s="4"/>
      <c r="S59" s="4"/>
      <c r="T59" s="4"/>
      <c r="U59" s="4"/>
      <c r="V59" s="4"/>
      <c r="W59" s="4"/>
      <c r="X59" s="4"/>
      <c r="Y59" s="4"/>
      <c r="Z59" s="4"/>
    </row>
    <row r="60" spans="1:26" ht="14.25" customHeight="1" x14ac:dyDescent="0.3">
      <c r="A60" s="7">
        <v>2</v>
      </c>
      <c r="B60" s="212"/>
      <c r="C60" s="213"/>
      <c r="D60" s="214"/>
      <c r="E60" s="1"/>
      <c r="F60" s="212"/>
      <c r="G60" s="213"/>
      <c r="H60" s="214"/>
      <c r="I60" s="4"/>
      <c r="J60" s="212"/>
      <c r="K60" s="213"/>
      <c r="L60" s="213"/>
      <c r="M60" s="214"/>
      <c r="N60" s="4"/>
      <c r="O60" s="4"/>
      <c r="P60" s="4"/>
      <c r="Q60" s="4"/>
      <c r="R60" s="4"/>
      <c r="S60" s="4"/>
      <c r="T60" s="4"/>
      <c r="U60" s="4"/>
      <c r="V60" s="4"/>
      <c r="W60" s="4"/>
      <c r="X60" s="4"/>
      <c r="Y60" s="4"/>
      <c r="Z60" s="4"/>
    </row>
    <row r="61" spans="1:26" ht="14.25" customHeight="1" x14ac:dyDescent="0.3">
      <c r="A61" s="7">
        <v>3</v>
      </c>
      <c r="B61" s="212"/>
      <c r="C61" s="213"/>
      <c r="D61" s="214"/>
      <c r="E61" s="1"/>
      <c r="F61" s="212"/>
      <c r="G61" s="213"/>
      <c r="H61" s="214"/>
      <c r="I61" s="4"/>
      <c r="J61" s="212"/>
      <c r="K61" s="213"/>
      <c r="L61" s="213"/>
      <c r="M61" s="214"/>
      <c r="N61" s="4"/>
      <c r="O61" s="4"/>
      <c r="P61" s="4"/>
      <c r="Q61" s="4"/>
      <c r="R61" s="4"/>
      <c r="S61" s="4"/>
      <c r="T61" s="4"/>
      <c r="U61" s="4"/>
      <c r="V61" s="4"/>
      <c r="W61" s="4"/>
      <c r="X61" s="4"/>
      <c r="Y61" s="4"/>
      <c r="Z61" s="4"/>
    </row>
    <row r="62" spans="1:26" ht="14.25" customHeight="1" x14ac:dyDescent="0.3">
      <c r="A62" s="7">
        <v>4</v>
      </c>
      <c r="B62" s="212"/>
      <c r="C62" s="213"/>
      <c r="D62" s="214"/>
      <c r="E62" s="1"/>
      <c r="F62" s="212"/>
      <c r="G62" s="213"/>
      <c r="H62" s="214"/>
      <c r="I62" s="4"/>
      <c r="J62" s="212"/>
      <c r="K62" s="213"/>
      <c r="L62" s="213"/>
      <c r="M62" s="214"/>
      <c r="N62" s="4"/>
      <c r="O62" s="4"/>
      <c r="P62" s="4"/>
      <c r="Q62" s="4"/>
      <c r="R62" s="4"/>
      <c r="S62" s="4"/>
      <c r="T62" s="4"/>
      <c r="U62" s="4"/>
      <c r="V62" s="4"/>
      <c r="W62" s="4"/>
      <c r="X62" s="4"/>
      <c r="Y62" s="4"/>
      <c r="Z62" s="4"/>
    </row>
    <row r="63" spans="1:26" ht="14.25" customHeight="1" x14ac:dyDescent="0.3">
      <c r="A63" s="7">
        <v>5</v>
      </c>
      <c r="B63" s="212"/>
      <c r="C63" s="213"/>
      <c r="D63" s="214"/>
      <c r="E63" s="1"/>
      <c r="F63" s="212"/>
      <c r="G63" s="213"/>
      <c r="H63" s="214"/>
      <c r="I63" s="4"/>
      <c r="J63" s="212"/>
      <c r="K63" s="213"/>
      <c r="L63" s="213"/>
      <c r="M63" s="214"/>
      <c r="N63" s="4"/>
      <c r="O63" s="4"/>
      <c r="P63" s="4"/>
      <c r="Q63" s="4"/>
      <c r="R63" s="4"/>
      <c r="S63" s="4"/>
      <c r="T63" s="4"/>
      <c r="U63" s="4"/>
      <c r="V63" s="4"/>
      <c r="W63" s="4"/>
      <c r="X63" s="4"/>
      <c r="Y63" s="4"/>
      <c r="Z63" s="4"/>
    </row>
    <row r="64" spans="1:26" ht="14.25" customHeight="1" x14ac:dyDescent="0.3">
      <c r="A64" s="7">
        <v>6</v>
      </c>
      <c r="B64" s="212"/>
      <c r="C64" s="213"/>
      <c r="D64" s="214"/>
      <c r="E64" s="1"/>
      <c r="F64" s="212"/>
      <c r="G64" s="213"/>
      <c r="H64" s="214"/>
      <c r="I64" s="4"/>
      <c r="J64" s="212"/>
      <c r="K64" s="213"/>
      <c r="L64" s="213"/>
      <c r="M64" s="214"/>
      <c r="N64" s="4"/>
      <c r="O64" s="4"/>
      <c r="P64" s="4"/>
      <c r="Q64" s="4"/>
      <c r="R64" s="4"/>
      <c r="S64" s="4"/>
      <c r="T64" s="4"/>
      <c r="U64" s="4"/>
      <c r="V64" s="4"/>
      <c r="W64" s="4"/>
      <c r="X64" s="4"/>
      <c r="Y64" s="4"/>
      <c r="Z64" s="4"/>
    </row>
    <row r="65" spans="1:26" ht="14.25" customHeight="1" x14ac:dyDescent="0.3">
      <c r="A65" s="7">
        <v>7</v>
      </c>
      <c r="B65" s="212"/>
      <c r="C65" s="213"/>
      <c r="D65" s="214"/>
      <c r="E65" s="1"/>
      <c r="F65" s="212"/>
      <c r="G65" s="213"/>
      <c r="H65" s="214"/>
      <c r="I65" s="4"/>
      <c r="J65" s="212"/>
      <c r="K65" s="213"/>
      <c r="L65" s="213"/>
      <c r="M65" s="214"/>
      <c r="N65" s="4"/>
      <c r="O65" s="4"/>
      <c r="P65" s="4"/>
      <c r="Q65" s="4"/>
      <c r="R65" s="4"/>
      <c r="S65" s="4"/>
      <c r="T65" s="4"/>
      <c r="U65" s="4"/>
      <c r="V65" s="4"/>
      <c r="W65" s="4"/>
      <c r="X65" s="4"/>
      <c r="Y65" s="4"/>
      <c r="Z65" s="4"/>
    </row>
    <row r="66" spans="1:26" ht="14.25" customHeight="1" x14ac:dyDescent="0.3">
      <c r="A66" s="7">
        <v>8</v>
      </c>
      <c r="B66" s="212"/>
      <c r="C66" s="213"/>
      <c r="D66" s="214"/>
      <c r="E66" s="1"/>
      <c r="F66" s="212"/>
      <c r="G66" s="213"/>
      <c r="H66" s="214"/>
      <c r="I66" s="4"/>
      <c r="J66" s="212"/>
      <c r="K66" s="213"/>
      <c r="L66" s="213"/>
      <c r="M66" s="214"/>
      <c r="N66" s="4"/>
      <c r="O66" s="4"/>
      <c r="P66" s="4"/>
      <c r="Q66" s="4"/>
      <c r="R66" s="4"/>
      <c r="S66" s="4"/>
      <c r="T66" s="4"/>
      <c r="U66" s="4"/>
      <c r="V66" s="4"/>
      <c r="W66" s="4"/>
      <c r="X66" s="4"/>
      <c r="Y66" s="4"/>
      <c r="Z66" s="4"/>
    </row>
    <row r="67" spans="1:26" ht="14.25" customHeight="1" x14ac:dyDescent="0.3">
      <c r="A67" s="1"/>
      <c r="B67" s="4"/>
      <c r="C67" s="1"/>
      <c r="D67" s="1"/>
      <c r="E67" s="1"/>
      <c r="F67" s="4"/>
      <c r="G67" s="1"/>
      <c r="H67" s="1"/>
      <c r="I67" s="4"/>
      <c r="J67" s="4"/>
      <c r="K67" s="1"/>
      <c r="L67" s="4"/>
      <c r="M67" s="4"/>
      <c r="N67" s="4"/>
      <c r="O67" s="4"/>
      <c r="P67" s="4"/>
      <c r="Q67" s="4"/>
      <c r="R67" s="4"/>
      <c r="S67" s="4"/>
      <c r="T67" s="4"/>
      <c r="U67" s="4"/>
      <c r="V67" s="4"/>
      <c r="W67" s="4"/>
      <c r="X67" s="4"/>
      <c r="Y67" s="4"/>
      <c r="Z67" s="4"/>
    </row>
    <row r="68" spans="1:26" ht="14.4" x14ac:dyDescent="0.3">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4" x14ac:dyDescent="0.3">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4" x14ac:dyDescent="0.3">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4" x14ac:dyDescent="0.3">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4" x14ac:dyDescent="0.3">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4" x14ac:dyDescent="0.3">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4" x14ac:dyDescent="0.3">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4" x14ac:dyDescent="0.3">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4" x14ac:dyDescent="0.3">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4" x14ac:dyDescent="0.3">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4" x14ac:dyDescent="0.3">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4" x14ac:dyDescent="0.3">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4" x14ac:dyDescent="0.3">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4" x14ac:dyDescent="0.3">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4" x14ac:dyDescent="0.3">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4" x14ac:dyDescent="0.3">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4" x14ac:dyDescent="0.3">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4" x14ac:dyDescent="0.3">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4" x14ac:dyDescent="0.3">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4" x14ac:dyDescent="0.3">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4" x14ac:dyDescent="0.3">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4" x14ac:dyDescent="0.3">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4" x14ac:dyDescent="0.3">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4" x14ac:dyDescent="0.3">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4" x14ac:dyDescent="0.3">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4" x14ac:dyDescent="0.3">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4" x14ac:dyDescent="0.3">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4" x14ac:dyDescent="0.3">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4" x14ac:dyDescent="0.3">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4" x14ac:dyDescent="0.3">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4" x14ac:dyDescent="0.3">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4" x14ac:dyDescent="0.3">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4"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4"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4"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4"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4"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4"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4"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4"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4"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4"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4"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4"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4"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4"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4"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4"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4"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4"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4"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4"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4"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4"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4"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4"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4"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4"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4"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4"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4"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4"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4"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4"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4"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4"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4"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4"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4"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4"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4"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4"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4"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4"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4"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4"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4"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4"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4"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4"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4"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4"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4"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4"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4"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4"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4"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4"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4"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4"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4"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4"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4"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4"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4"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4"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4"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4"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4"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4"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4"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4"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4"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4"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4"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4"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4"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4"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4"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4"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4"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4"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4"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4"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4"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4"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4"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4"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4"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4"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4"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4"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4"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4"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4"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4"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4"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4"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4"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4"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4"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4"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4"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4"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4"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4"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4"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4"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4"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4"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4"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4"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4"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4"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4"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4"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4"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4"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4"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4"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4"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4"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4"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4"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4"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4" x14ac:dyDescent="0.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4" x14ac:dyDescent="0.3">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4" x14ac:dyDescent="0.3">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4" x14ac:dyDescent="0.3">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4" x14ac:dyDescent="0.3">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4" x14ac:dyDescent="0.3">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4" x14ac:dyDescent="0.3">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4" x14ac:dyDescent="0.3">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4" x14ac:dyDescent="0.3">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4" x14ac:dyDescent="0.3">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4" x14ac:dyDescent="0.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4" x14ac:dyDescent="0.3">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4" x14ac:dyDescent="0.3">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4" x14ac:dyDescent="0.3">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4" x14ac:dyDescent="0.3">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4" x14ac:dyDescent="0.3">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4" x14ac:dyDescent="0.3">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4" x14ac:dyDescent="0.3">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4" x14ac:dyDescent="0.3">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4" x14ac:dyDescent="0.3">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4" x14ac:dyDescent="0.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4" x14ac:dyDescent="0.3">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4" x14ac:dyDescent="0.3">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4" x14ac:dyDescent="0.3">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4" x14ac:dyDescent="0.3">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4" x14ac:dyDescent="0.3">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4" x14ac:dyDescent="0.3">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4" x14ac:dyDescent="0.3">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4" x14ac:dyDescent="0.3">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4" x14ac:dyDescent="0.3">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4" x14ac:dyDescent="0.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4" x14ac:dyDescent="0.3">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4" x14ac:dyDescent="0.3">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4" x14ac:dyDescent="0.3">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4" x14ac:dyDescent="0.3">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4" x14ac:dyDescent="0.3">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4" x14ac:dyDescent="0.3">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4" x14ac:dyDescent="0.3">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4" x14ac:dyDescent="0.3">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4" x14ac:dyDescent="0.3">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4" x14ac:dyDescent="0.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4" x14ac:dyDescent="0.3">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4" x14ac:dyDescent="0.3">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4" x14ac:dyDescent="0.3">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4" x14ac:dyDescent="0.3">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4" x14ac:dyDescent="0.3">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4" x14ac:dyDescent="0.3">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4" x14ac:dyDescent="0.3">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4" x14ac:dyDescent="0.3">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4" x14ac:dyDescent="0.3">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4" x14ac:dyDescent="0.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4" x14ac:dyDescent="0.3">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4" x14ac:dyDescent="0.3">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4" x14ac:dyDescent="0.3">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4" x14ac:dyDescent="0.3">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4" x14ac:dyDescent="0.3">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4" x14ac:dyDescent="0.3">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4" x14ac:dyDescent="0.3">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4" x14ac:dyDescent="0.3">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4" x14ac:dyDescent="0.3">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4" x14ac:dyDescent="0.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4" x14ac:dyDescent="0.3">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4" x14ac:dyDescent="0.3">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4" x14ac:dyDescent="0.3">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4" x14ac:dyDescent="0.3">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4" x14ac:dyDescent="0.3">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4" x14ac:dyDescent="0.3">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4" x14ac:dyDescent="0.3">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4" x14ac:dyDescent="0.3">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4" x14ac:dyDescent="0.3">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4" x14ac:dyDescent="0.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4" x14ac:dyDescent="0.3">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4" x14ac:dyDescent="0.3">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4" x14ac:dyDescent="0.3">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4" x14ac:dyDescent="0.3">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4" x14ac:dyDescent="0.3">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4" x14ac:dyDescent="0.3">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4" x14ac:dyDescent="0.3">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4" x14ac:dyDescent="0.3">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4" x14ac:dyDescent="0.3">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4" x14ac:dyDescent="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4" x14ac:dyDescent="0.3">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4" x14ac:dyDescent="0.3">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4" x14ac:dyDescent="0.3">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4" x14ac:dyDescent="0.3">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4" x14ac:dyDescent="0.3">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4" x14ac:dyDescent="0.3">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4" x14ac:dyDescent="0.3">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4" x14ac:dyDescent="0.3">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4" x14ac:dyDescent="0.3">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4" x14ac:dyDescent="0.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4" x14ac:dyDescent="0.3">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4" x14ac:dyDescent="0.3">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4" x14ac:dyDescent="0.3">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4" x14ac:dyDescent="0.3">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4" x14ac:dyDescent="0.3">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4" x14ac:dyDescent="0.3">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4" x14ac:dyDescent="0.3">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4" x14ac:dyDescent="0.3">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4" x14ac:dyDescent="0.3">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4" x14ac:dyDescent="0.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4" x14ac:dyDescent="0.3">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4" x14ac:dyDescent="0.3">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4" x14ac:dyDescent="0.3">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4" x14ac:dyDescent="0.3">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4" x14ac:dyDescent="0.3">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4" x14ac:dyDescent="0.3">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4" x14ac:dyDescent="0.3">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4" x14ac:dyDescent="0.3">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4" x14ac:dyDescent="0.3">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4" x14ac:dyDescent="0.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4" x14ac:dyDescent="0.3">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4" x14ac:dyDescent="0.3">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4" x14ac:dyDescent="0.3">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4" x14ac:dyDescent="0.3">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4" x14ac:dyDescent="0.3">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4" x14ac:dyDescent="0.3">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4" x14ac:dyDescent="0.3">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4" x14ac:dyDescent="0.3">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4" x14ac:dyDescent="0.3">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4" x14ac:dyDescent="0.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4" x14ac:dyDescent="0.3">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4" x14ac:dyDescent="0.3">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4" x14ac:dyDescent="0.3">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4" x14ac:dyDescent="0.3">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4" x14ac:dyDescent="0.3">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4" x14ac:dyDescent="0.3">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4" x14ac:dyDescent="0.3">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4" x14ac:dyDescent="0.3">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4" x14ac:dyDescent="0.3">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4" x14ac:dyDescent="0.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4" x14ac:dyDescent="0.3">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4" x14ac:dyDescent="0.3">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4" x14ac:dyDescent="0.3">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4" x14ac:dyDescent="0.3">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4" x14ac:dyDescent="0.3">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4" x14ac:dyDescent="0.3">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4" x14ac:dyDescent="0.3">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4" x14ac:dyDescent="0.3">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4" x14ac:dyDescent="0.3">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4" x14ac:dyDescent="0.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4" x14ac:dyDescent="0.3">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4" x14ac:dyDescent="0.3">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4" x14ac:dyDescent="0.3">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4" x14ac:dyDescent="0.3">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4" x14ac:dyDescent="0.3">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4" x14ac:dyDescent="0.3">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4" x14ac:dyDescent="0.3">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4" x14ac:dyDescent="0.3">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4" x14ac:dyDescent="0.3">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4" x14ac:dyDescent="0.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4" x14ac:dyDescent="0.3">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4" x14ac:dyDescent="0.3">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4" x14ac:dyDescent="0.3">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4" x14ac:dyDescent="0.3">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4" x14ac:dyDescent="0.3">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4" x14ac:dyDescent="0.3">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4" x14ac:dyDescent="0.3">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4" x14ac:dyDescent="0.3">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4" x14ac:dyDescent="0.3">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4" x14ac:dyDescent="0.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4" x14ac:dyDescent="0.3">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4" x14ac:dyDescent="0.3">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4" x14ac:dyDescent="0.3">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4" x14ac:dyDescent="0.3">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4" x14ac:dyDescent="0.3">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4" x14ac:dyDescent="0.3">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4" x14ac:dyDescent="0.3">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4" x14ac:dyDescent="0.3">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4" x14ac:dyDescent="0.3">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4" x14ac:dyDescent="0.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4" x14ac:dyDescent="0.3">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4" x14ac:dyDescent="0.3">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4" x14ac:dyDescent="0.3">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4" x14ac:dyDescent="0.3">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4" x14ac:dyDescent="0.3">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4" x14ac:dyDescent="0.3">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4" x14ac:dyDescent="0.3">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4" x14ac:dyDescent="0.3">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4" x14ac:dyDescent="0.3">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4" x14ac:dyDescent="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4" x14ac:dyDescent="0.3">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4" x14ac:dyDescent="0.3">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4" x14ac:dyDescent="0.3">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4" x14ac:dyDescent="0.3">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4" x14ac:dyDescent="0.3">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4" x14ac:dyDescent="0.3">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4" x14ac:dyDescent="0.3">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4" x14ac:dyDescent="0.3">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4" x14ac:dyDescent="0.3">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4" x14ac:dyDescent="0.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4" x14ac:dyDescent="0.3">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4" x14ac:dyDescent="0.3">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4" x14ac:dyDescent="0.3">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4" x14ac:dyDescent="0.3">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4" x14ac:dyDescent="0.3">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4" x14ac:dyDescent="0.3">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4" x14ac:dyDescent="0.3">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4" x14ac:dyDescent="0.3">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4" x14ac:dyDescent="0.3">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4" x14ac:dyDescent="0.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4" x14ac:dyDescent="0.3">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4" x14ac:dyDescent="0.3">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4" x14ac:dyDescent="0.3">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4" x14ac:dyDescent="0.3">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4" x14ac:dyDescent="0.3">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4" x14ac:dyDescent="0.3">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4" x14ac:dyDescent="0.3">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4" x14ac:dyDescent="0.3">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4" x14ac:dyDescent="0.3">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4" x14ac:dyDescent="0.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4" x14ac:dyDescent="0.3">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4" x14ac:dyDescent="0.3">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4" x14ac:dyDescent="0.3">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4" x14ac:dyDescent="0.3">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4" x14ac:dyDescent="0.3">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4" x14ac:dyDescent="0.3">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4" x14ac:dyDescent="0.3">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4" x14ac:dyDescent="0.3">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4" x14ac:dyDescent="0.3">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4" x14ac:dyDescent="0.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4" x14ac:dyDescent="0.3">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4" x14ac:dyDescent="0.3">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4" x14ac:dyDescent="0.3">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4" x14ac:dyDescent="0.3">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4" x14ac:dyDescent="0.3">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4" x14ac:dyDescent="0.3">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4" x14ac:dyDescent="0.3">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4" x14ac:dyDescent="0.3">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4" x14ac:dyDescent="0.3">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4" x14ac:dyDescent="0.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4" x14ac:dyDescent="0.3">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4" x14ac:dyDescent="0.3">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4" x14ac:dyDescent="0.3">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4" x14ac:dyDescent="0.3">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4" x14ac:dyDescent="0.3">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4" x14ac:dyDescent="0.3">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4" x14ac:dyDescent="0.3">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4" x14ac:dyDescent="0.3">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4" x14ac:dyDescent="0.3">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4" x14ac:dyDescent="0.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4" x14ac:dyDescent="0.3">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4" x14ac:dyDescent="0.3">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4" x14ac:dyDescent="0.3">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4" x14ac:dyDescent="0.3">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4" x14ac:dyDescent="0.3">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4" x14ac:dyDescent="0.3">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4" x14ac:dyDescent="0.3">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4" x14ac:dyDescent="0.3">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4" x14ac:dyDescent="0.3">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4" x14ac:dyDescent="0.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4" x14ac:dyDescent="0.3">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4" x14ac:dyDescent="0.3">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4" x14ac:dyDescent="0.3">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4" x14ac:dyDescent="0.3">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4" x14ac:dyDescent="0.3">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4" x14ac:dyDescent="0.3">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4" x14ac:dyDescent="0.3">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4" x14ac:dyDescent="0.3">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4" x14ac:dyDescent="0.3">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4" x14ac:dyDescent="0.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4" x14ac:dyDescent="0.3">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4" x14ac:dyDescent="0.3">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4" x14ac:dyDescent="0.3">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4" x14ac:dyDescent="0.3">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4" x14ac:dyDescent="0.3">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4" x14ac:dyDescent="0.3">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4" x14ac:dyDescent="0.3">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4" x14ac:dyDescent="0.3">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4" x14ac:dyDescent="0.3">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4" x14ac:dyDescent="0.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4" x14ac:dyDescent="0.3">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4" x14ac:dyDescent="0.3">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4" x14ac:dyDescent="0.3">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4" x14ac:dyDescent="0.3">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4" x14ac:dyDescent="0.3">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4" x14ac:dyDescent="0.3">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4" x14ac:dyDescent="0.3">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4" x14ac:dyDescent="0.3">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4" x14ac:dyDescent="0.3">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4" x14ac:dyDescent="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4" x14ac:dyDescent="0.3">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4" x14ac:dyDescent="0.3">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4" x14ac:dyDescent="0.3">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4" x14ac:dyDescent="0.3">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4" x14ac:dyDescent="0.3">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4" x14ac:dyDescent="0.3">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4" x14ac:dyDescent="0.3">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4" x14ac:dyDescent="0.3">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4" x14ac:dyDescent="0.3">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4" x14ac:dyDescent="0.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4" x14ac:dyDescent="0.3">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4" x14ac:dyDescent="0.3">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4" x14ac:dyDescent="0.3">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4" x14ac:dyDescent="0.3">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4" x14ac:dyDescent="0.3">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4" x14ac:dyDescent="0.3">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4" x14ac:dyDescent="0.3">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4" x14ac:dyDescent="0.3">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4" x14ac:dyDescent="0.3">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4" x14ac:dyDescent="0.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4" x14ac:dyDescent="0.3">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4" x14ac:dyDescent="0.3">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4" x14ac:dyDescent="0.3">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4" x14ac:dyDescent="0.3">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4" x14ac:dyDescent="0.3">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4" x14ac:dyDescent="0.3">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4" x14ac:dyDescent="0.3">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4" x14ac:dyDescent="0.3">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4" x14ac:dyDescent="0.3">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4" x14ac:dyDescent="0.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4" x14ac:dyDescent="0.3">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4" x14ac:dyDescent="0.3">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4" x14ac:dyDescent="0.3">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4" x14ac:dyDescent="0.3">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4" x14ac:dyDescent="0.3">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4" x14ac:dyDescent="0.3">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4" x14ac:dyDescent="0.3">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4" x14ac:dyDescent="0.3">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4" x14ac:dyDescent="0.3">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4" x14ac:dyDescent="0.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4" x14ac:dyDescent="0.3">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4" x14ac:dyDescent="0.3">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4" x14ac:dyDescent="0.3">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4" x14ac:dyDescent="0.3">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4" x14ac:dyDescent="0.3">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4" x14ac:dyDescent="0.3">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4" x14ac:dyDescent="0.3">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4" x14ac:dyDescent="0.3">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4" x14ac:dyDescent="0.3">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4" x14ac:dyDescent="0.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4" x14ac:dyDescent="0.3">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4" x14ac:dyDescent="0.3">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4" x14ac:dyDescent="0.3">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4" x14ac:dyDescent="0.3">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4" x14ac:dyDescent="0.3">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4" x14ac:dyDescent="0.3">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4" x14ac:dyDescent="0.3">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4" x14ac:dyDescent="0.3">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4" x14ac:dyDescent="0.3">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4" x14ac:dyDescent="0.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4" x14ac:dyDescent="0.3">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4" x14ac:dyDescent="0.3">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4" x14ac:dyDescent="0.3">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4" x14ac:dyDescent="0.3">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4" x14ac:dyDescent="0.3">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4" x14ac:dyDescent="0.3">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4" x14ac:dyDescent="0.3">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4" x14ac:dyDescent="0.3">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4" x14ac:dyDescent="0.3">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4" x14ac:dyDescent="0.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4" x14ac:dyDescent="0.3">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4" x14ac:dyDescent="0.3">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4" x14ac:dyDescent="0.3">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4" x14ac:dyDescent="0.3">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4" x14ac:dyDescent="0.3">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4" x14ac:dyDescent="0.3">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4" x14ac:dyDescent="0.3">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4" x14ac:dyDescent="0.3">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4" x14ac:dyDescent="0.3">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4" x14ac:dyDescent="0.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4" x14ac:dyDescent="0.3">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4" x14ac:dyDescent="0.3">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4" x14ac:dyDescent="0.3">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4" x14ac:dyDescent="0.3">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4" x14ac:dyDescent="0.3">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4" x14ac:dyDescent="0.3">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4" x14ac:dyDescent="0.3">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4" x14ac:dyDescent="0.3">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4" x14ac:dyDescent="0.3">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4" x14ac:dyDescent="0.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4" x14ac:dyDescent="0.3">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4" x14ac:dyDescent="0.3">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4" x14ac:dyDescent="0.3">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4" x14ac:dyDescent="0.3">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4" x14ac:dyDescent="0.3">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4" x14ac:dyDescent="0.3">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4" x14ac:dyDescent="0.3">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4" x14ac:dyDescent="0.3">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4" x14ac:dyDescent="0.3">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4" x14ac:dyDescent="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4" x14ac:dyDescent="0.3">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4" x14ac:dyDescent="0.3">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4" x14ac:dyDescent="0.3">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4" x14ac:dyDescent="0.3">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4" x14ac:dyDescent="0.3">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4" x14ac:dyDescent="0.3">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4" x14ac:dyDescent="0.3">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4" x14ac:dyDescent="0.3">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4" x14ac:dyDescent="0.3">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4" x14ac:dyDescent="0.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4" x14ac:dyDescent="0.3">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4" x14ac:dyDescent="0.3">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4" x14ac:dyDescent="0.3">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4" x14ac:dyDescent="0.3">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4" x14ac:dyDescent="0.3">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4" x14ac:dyDescent="0.3">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4" x14ac:dyDescent="0.3">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4" x14ac:dyDescent="0.3">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4" x14ac:dyDescent="0.3">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4" x14ac:dyDescent="0.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4" x14ac:dyDescent="0.3">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4" x14ac:dyDescent="0.3">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4" x14ac:dyDescent="0.3">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4" x14ac:dyDescent="0.3">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4" x14ac:dyDescent="0.3">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4" x14ac:dyDescent="0.3">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4" x14ac:dyDescent="0.3">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4" x14ac:dyDescent="0.3">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4" x14ac:dyDescent="0.3">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4" x14ac:dyDescent="0.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4" x14ac:dyDescent="0.3">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4" x14ac:dyDescent="0.3">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4" x14ac:dyDescent="0.3">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4" x14ac:dyDescent="0.3">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4" x14ac:dyDescent="0.3">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4" x14ac:dyDescent="0.3">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4" x14ac:dyDescent="0.3">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4" x14ac:dyDescent="0.3">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4" x14ac:dyDescent="0.3">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4" x14ac:dyDescent="0.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4" x14ac:dyDescent="0.3">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4" x14ac:dyDescent="0.3">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4" x14ac:dyDescent="0.3">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4" x14ac:dyDescent="0.3">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4" x14ac:dyDescent="0.3">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4" x14ac:dyDescent="0.3">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4" x14ac:dyDescent="0.3">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4" x14ac:dyDescent="0.3">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4" x14ac:dyDescent="0.3">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4" x14ac:dyDescent="0.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4" x14ac:dyDescent="0.3">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4" x14ac:dyDescent="0.3">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4" x14ac:dyDescent="0.3">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4" x14ac:dyDescent="0.3">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4" x14ac:dyDescent="0.3">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4" x14ac:dyDescent="0.3">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4" x14ac:dyDescent="0.3">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4" x14ac:dyDescent="0.3">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4" x14ac:dyDescent="0.3">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4" x14ac:dyDescent="0.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4" x14ac:dyDescent="0.3">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4" x14ac:dyDescent="0.3">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4" x14ac:dyDescent="0.3">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4" x14ac:dyDescent="0.3">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4" x14ac:dyDescent="0.3">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4" x14ac:dyDescent="0.3">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4" x14ac:dyDescent="0.3">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4" x14ac:dyDescent="0.3">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4" x14ac:dyDescent="0.3">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4" x14ac:dyDescent="0.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4" x14ac:dyDescent="0.3">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4" x14ac:dyDescent="0.3">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4" x14ac:dyDescent="0.3">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4" x14ac:dyDescent="0.3">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4" x14ac:dyDescent="0.3">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4" x14ac:dyDescent="0.3">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4" x14ac:dyDescent="0.3">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4" x14ac:dyDescent="0.3">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4" x14ac:dyDescent="0.3">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4" x14ac:dyDescent="0.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4" x14ac:dyDescent="0.3">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4" x14ac:dyDescent="0.3">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4" x14ac:dyDescent="0.3">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4" x14ac:dyDescent="0.3">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4" x14ac:dyDescent="0.3">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4" x14ac:dyDescent="0.3">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4" x14ac:dyDescent="0.3">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4" x14ac:dyDescent="0.3">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4" x14ac:dyDescent="0.3">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4" x14ac:dyDescent="0.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4" x14ac:dyDescent="0.3">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4" x14ac:dyDescent="0.3">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4" x14ac:dyDescent="0.3">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4" x14ac:dyDescent="0.3">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4" x14ac:dyDescent="0.3">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4" x14ac:dyDescent="0.3">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4" x14ac:dyDescent="0.3">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4" x14ac:dyDescent="0.3">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4" x14ac:dyDescent="0.3">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4" x14ac:dyDescent="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4" x14ac:dyDescent="0.3">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4" x14ac:dyDescent="0.3">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4" x14ac:dyDescent="0.3">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4" x14ac:dyDescent="0.3">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4" x14ac:dyDescent="0.3">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4" x14ac:dyDescent="0.3">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4" x14ac:dyDescent="0.3">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4" x14ac:dyDescent="0.3">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4" x14ac:dyDescent="0.3">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4" x14ac:dyDescent="0.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4" x14ac:dyDescent="0.3">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4" x14ac:dyDescent="0.3">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4" x14ac:dyDescent="0.3">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4" x14ac:dyDescent="0.3">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4" x14ac:dyDescent="0.3">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4" x14ac:dyDescent="0.3">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4" x14ac:dyDescent="0.3">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4" x14ac:dyDescent="0.3">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4" x14ac:dyDescent="0.3">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4" x14ac:dyDescent="0.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4" x14ac:dyDescent="0.3">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4" x14ac:dyDescent="0.3">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4" x14ac:dyDescent="0.3">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4" x14ac:dyDescent="0.3">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4" x14ac:dyDescent="0.3">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4" x14ac:dyDescent="0.3">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4" x14ac:dyDescent="0.3">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4" x14ac:dyDescent="0.3">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4" x14ac:dyDescent="0.3">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4" x14ac:dyDescent="0.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4" x14ac:dyDescent="0.3">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4" x14ac:dyDescent="0.3">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4" x14ac:dyDescent="0.3">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4" x14ac:dyDescent="0.3">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4" x14ac:dyDescent="0.3">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4" x14ac:dyDescent="0.3">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4" x14ac:dyDescent="0.3">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4" x14ac:dyDescent="0.3">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4" x14ac:dyDescent="0.3">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4" x14ac:dyDescent="0.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4" x14ac:dyDescent="0.3">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4" x14ac:dyDescent="0.3">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4" x14ac:dyDescent="0.3">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4" x14ac:dyDescent="0.3">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4" x14ac:dyDescent="0.3">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4" x14ac:dyDescent="0.3">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4" x14ac:dyDescent="0.3">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4" x14ac:dyDescent="0.3">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4" x14ac:dyDescent="0.3">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4" x14ac:dyDescent="0.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4" x14ac:dyDescent="0.3">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4" x14ac:dyDescent="0.3">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4" x14ac:dyDescent="0.3">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4" x14ac:dyDescent="0.3">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4" x14ac:dyDescent="0.3">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4" x14ac:dyDescent="0.3">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4" x14ac:dyDescent="0.3">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4" x14ac:dyDescent="0.3">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4" x14ac:dyDescent="0.3">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4" x14ac:dyDescent="0.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4" x14ac:dyDescent="0.3">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4" x14ac:dyDescent="0.3">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4" x14ac:dyDescent="0.3">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4" x14ac:dyDescent="0.3">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4" x14ac:dyDescent="0.3">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4" x14ac:dyDescent="0.3">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4" x14ac:dyDescent="0.3">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4" x14ac:dyDescent="0.3">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4" x14ac:dyDescent="0.3">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4" x14ac:dyDescent="0.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4" x14ac:dyDescent="0.3">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4" x14ac:dyDescent="0.3">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4" x14ac:dyDescent="0.3">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4" x14ac:dyDescent="0.3">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4" x14ac:dyDescent="0.3">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4" x14ac:dyDescent="0.3">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4" x14ac:dyDescent="0.3">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4" x14ac:dyDescent="0.3">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4" x14ac:dyDescent="0.3">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4" x14ac:dyDescent="0.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4" x14ac:dyDescent="0.3">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4" x14ac:dyDescent="0.3">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4" x14ac:dyDescent="0.3">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4" x14ac:dyDescent="0.3">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4" x14ac:dyDescent="0.3">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4" x14ac:dyDescent="0.3">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4" x14ac:dyDescent="0.3">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4" x14ac:dyDescent="0.3">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4" x14ac:dyDescent="0.3">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4" x14ac:dyDescent="0.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4" x14ac:dyDescent="0.3">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4" x14ac:dyDescent="0.3">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4" x14ac:dyDescent="0.3">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4" x14ac:dyDescent="0.3">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4" x14ac:dyDescent="0.3">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4" x14ac:dyDescent="0.3">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4" x14ac:dyDescent="0.3">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4" x14ac:dyDescent="0.3">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4" x14ac:dyDescent="0.3">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4" x14ac:dyDescent="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4" x14ac:dyDescent="0.3">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4" x14ac:dyDescent="0.3">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4" x14ac:dyDescent="0.3">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4" x14ac:dyDescent="0.3">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4" x14ac:dyDescent="0.3">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4" x14ac:dyDescent="0.3">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4" x14ac:dyDescent="0.3">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4" x14ac:dyDescent="0.3">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4" x14ac:dyDescent="0.3">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4" x14ac:dyDescent="0.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4" x14ac:dyDescent="0.3">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4" x14ac:dyDescent="0.3">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4" x14ac:dyDescent="0.3">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4" x14ac:dyDescent="0.3">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4" x14ac:dyDescent="0.3">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4" x14ac:dyDescent="0.3">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4" x14ac:dyDescent="0.3">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4" x14ac:dyDescent="0.3">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4" x14ac:dyDescent="0.3">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4" x14ac:dyDescent="0.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4" x14ac:dyDescent="0.3">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4" x14ac:dyDescent="0.3">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4" x14ac:dyDescent="0.3">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4" x14ac:dyDescent="0.3">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4" x14ac:dyDescent="0.3">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4" x14ac:dyDescent="0.3">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4" x14ac:dyDescent="0.3">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4" x14ac:dyDescent="0.3">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4" x14ac:dyDescent="0.3">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4" x14ac:dyDescent="0.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4" x14ac:dyDescent="0.3">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4" x14ac:dyDescent="0.3">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4" x14ac:dyDescent="0.3">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4" x14ac:dyDescent="0.3">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4" x14ac:dyDescent="0.3">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4" x14ac:dyDescent="0.3">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4" x14ac:dyDescent="0.3">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4" x14ac:dyDescent="0.3">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4" x14ac:dyDescent="0.3">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4" x14ac:dyDescent="0.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4" x14ac:dyDescent="0.3">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4" x14ac:dyDescent="0.3">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4" x14ac:dyDescent="0.3">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4" x14ac:dyDescent="0.3">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4" x14ac:dyDescent="0.3">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4" x14ac:dyDescent="0.3">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4" x14ac:dyDescent="0.3">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4" x14ac:dyDescent="0.3">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4" x14ac:dyDescent="0.3">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4" x14ac:dyDescent="0.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4" x14ac:dyDescent="0.3">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4" x14ac:dyDescent="0.3">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4" x14ac:dyDescent="0.3">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4" x14ac:dyDescent="0.3">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4" x14ac:dyDescent="0.3">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4" x14ac:dyDescent="0.3">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4" x14ac:dyDescent="0.3">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4" x14ac:dyDescent="0.3">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4" x14ac:dyDescent="0.3">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4" x14ac:dyDescent="0.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4" x14ac:dyDescent="0.3">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4" x14ac:dyDescent="0.3">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4" x14ac:dyDescent="0.3">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4" x14ac:dyDescent="0.3">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4" x14ac:dyDescent="0.3">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4" x14ac:dyDescent="0.3">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4" x14ac:dyDescent="0.3">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4" x14ac:dyDescent="0.3">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4" x14ac:dyDescent="0.3">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4" x14ac:dyDescent="0.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4" x14ac:dyDescent="0.3">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4" x14ac:dyDescent="0.3">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4" x14ac:dyDescent="0.3">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4" x14ac:dyDescent="0.3">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4" x14ac:dyDescent="0.3">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4" x14ac:dyDescent="0.3">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4" x14ac:dyDescent="0.3">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4" x14ac:dyDescent="0.3">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4" x14ac:dyDescent="0.3">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4" x14ac:dyDescent="0.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4" x14ac:dyDescent="0.3">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4" x14ac:dyDescent="0.3">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4" x14ac:dyDescent="0.3">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4" x14ac:dyDescent="0.3">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4" x14ac:dyDescent="0.3">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4" x14ac:dyDescent="0.3">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4" x14ac:dyDescent="0.3">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4" x14ac:dyDescent="0.3">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4" x14ac:dyDescent="0.3">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4" x14ac:dyDescent="0.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4" x14ac:dyDescent="0.3">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4" x14ac:dyDescent="0.3">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4" x14ac:dyDescent="0.3">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4" x14ac:dyDescent="0.3">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4" x14ac:dyDescent="0.3">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4" x14ac:dyDescent="0.3">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4" x14ac:dyDescent="0.3">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4" x14ac:dyDescent="0.3">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4" x14ac:dyDescent="0.3">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4" x14ac:dyDescent="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4" x14ac:dyDescent="0.3">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4" x14ac:dyDescent="0.3">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4" x14ac:dyDescent="0.3">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4" x14ac:dyDescent="0.3">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4" x14ac:dyDescent="0.3">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4" x14ac:dyDescent="0.3">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4" x14ac:dyDescent="0.3">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4" x14ac:dyDescent="0.3">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4" x14ac:dyDescent="0.3">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4" x14ac:dyDescent="0.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4" x14ac:dyDescent="0.3">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4" x14ac:dyDescent="0.3">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4" x14ac:dyDescent="0.3">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4" x14ac:dyDescent="0.3">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4" x14ac:dyDescent="0.3">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4" x14ac:dyDescent="0.3">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4" x14ac:dyDescent="0.3">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4" x14ac:dyDescent="0.3">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4" x14ac:dyDescent="0.3">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4" x14ac:dyDescent="0.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4" x14ac:dyDescent="0.3">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4" x14ac:dyDescent="0.3">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4" x14ac:dyDescent="0.3">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4" x14ac:dyDescent="0.3">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4" x14ac:dyDescent="0.3">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4" x14ac:dyDescent="0.3">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4" x14ac:dyDescent="0.3">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4" x14ac:dyDescent="0.3">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4" x14ac:dyDescent="0.3">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4" x14ac:dyDescent="0.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4" x14ac:dyDescent="0.3">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4" x14ac:dyDescent="0.3">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4" x14ac:dyDescent="0.3">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4" x14ac:dyDescent="0.3">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4" x14ac:dyDescent="0.3">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4" x14ac:dyDescent="0.3">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4" x14ac:dyDescent="0.3">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4" x14ac:dyDescent="0.3">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4" x14ac:dyDescent="0.3">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4" x14ac:dyDescent="0.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4" x14ac:dyDescent="0.3">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4" x14ac:dyDescent="0.3">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4" x14ac:dyDescent="0.3">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4" x14ac:dyDescent="0.3">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4" x14ac:dyDescent="0.3">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4" x14ac:dyDescent="0.3">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4" x14ac:dyDescent="0.3">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4" x14ac:dyDescent="0.3">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4" x14ac:dyDescent="0.3">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4" x14ac:dyDescent="0.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4" x14ac:dyDescent="0.3">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4" x14ac:dyDescent="0.3">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4" x14ac:dyDescent="0.3">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4" x14ac:dyDescent="0.3">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4" x14ac:dyDescent="0.3">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4" x14ac:dyDescent="0.3">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4" x14ac:dyDescent="0.3">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4" x14ac:dyDescent="0.3">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4" x14ac:dyDescent="0.3">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4" x14ac:dyDescent="0.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4" x14ac:dyDescent="0.3">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4" x14ac:dyDescent="0.3">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4" x14ac:dyDescent="0.3">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4" x14ac:dyDescent="0.3">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4" x14ac:dyDescent="0.3">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4" x14ac:dyDescent="0.3">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4" x14ac:dyDescent="0.3">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4" x14ac:dyDescent="0.3">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4" x14ac:dyDescent="0.3">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4" x14ac:dyDescent="0.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4" x14ac:dyDescent="0.3">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4" x14ac:dyDescent="0.3">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4" x14ac:dyDescent="0.3">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4" x14ac:dyDescent="0.3">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4" x14ac:dyDescent="0.3">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4" x14ac:dyDescent="0.3">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4" x14ac:dyDescent="0.3">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4" x14ac:dyDescent="0.3">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4" x14ac:dyDescent="0.3">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4" x14ac:dyDescent="0.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4" x14ac:dyDescent="0.3">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4" x14ac:dyDescent="0.3">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4" x14ac:dyDescent="0.3">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4" x14ac:dyDescent="0.3">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4" x14ac:dyDescent="0.3">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4" x14ac:dyDescent="0.3">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4" x14ac:dyDescent="0.3">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4" x14ac:dyDescent="0.3">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4" x14ac:dyDescent="0.3">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4" x14ac:dyDescent="0.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4" x14ac:dyDescent="0.3">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4" x14ac:dyDescent="0.3">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4" x14ac:dyDescent="0.3">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4" x14ac:dyDescent="0.3">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4" x14ac:dyDescent="0.3">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4.4" x14ac:dyDescent="0.3">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4.4" x14ac:dyDescent="0.3">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62">
    <mergeCell ref="F61:H61"/>
    <mergeCell ref="F59:H59"/>
    <mergeCell ref="F60:H60"/>
    <mergeCell ref="J64:M64"/>
    <mergeCell ref="B64:D64"/>
    <mergeCell ref="B63:D63"/>
    <mergeCell ref="B62:D62"/>
    <mergeCell ref="J63:M63"/>
    <mergeCell ref="F63:H63"/>
    <mergeCell ref="L40:Q40"/>
    <mergeCell ref="B40:I40"/>
    <mergeCell ref="B42:C42"/>
    <mergeCell ref="B50:C50"/>
    <mergeCell ref="B48:I48"/>
    <mergeCell ref="L50:N50"/>
    <mergeCell ref="L48:Q48"/>
    <mergeCell ref="H50:I50"/>
    <mergeCell ref="A38:B38"/>
    <mergeCell ref="J66:M66"/>
    <mergeCell ref="F66:H66"/>
    <mergeCell ref="J65:M65"/>
    <mergeCell ref="B61:D61"/>
    <mergeCell ref="J61:M61"/>
    <mergeCell ref="L42:N42"/>
    <mergeCell ref="A46:D46"/>
    <mergeCell ref="F65:H65"/>
    <mergeCell ref="B66:D66"/>
    <mergeCell ref="B65:D65"/>
    <mergeCell ref="J62:M62"/>
    <mergeCell ref="J59:M59"/>
    <mergeCell ref="J60:M60"/>
    <mergeCell ref="A54:F54"/>
    <mergeCell ref="A56:L56"/>
    <mergeCell ref="A3:I3"/>
    <mergeCell ref="B19:I20"/>
    <mergeCell ref="B33:I33"/>
    <mergeCell ref="H35:I35"/>
    <mergeCell ref="F64:H64"/>
    <mergeCell ref="F62:H62"/>
    <mergeCell ref="B60:D60"/>
    <mergeCell ref="B59:D59"/>
    <mergeCell ref="A7:C7"/>
    <mergeCell ref="A6:C6"/>
    <mergeCell ref="B22:I22"/>
    <mergeCell ref="A26:E26"/>
    <mergeCell ref="A5:D5"/>
    <mergeCell ref="A9:E9"/>
    <mergeCell ref="H42:I42"/>
    <mergeCell ref="H24:I24"/>
    <mergeCell ref="L35:N35"/>
    <mergeCell ref="L33:M33"/>
    <mergeCell ref="P33:Q33"/>
    <mergeCell ref="B12:E12"/>
    <mergeCell ref="A15:E15"/>
    <mergeCell ref="L22:M22"/>
    <mergeCell ref="P22:Q22"/>
    <mergeCell ref="L24:N24"/>
    <mergeCell ref="L28:Q28"/>
    <mergeCell ref="B30:I31"/>
    <mergeCell ref="B28:I28"/>
    <mergeCell ref="B24:C24"/>
    <mergeCell ref="B35:C3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7"/>
  <sheetViews>
    <sheetView zoomScale="63" zoomScaleNormal="63" zoomScalePageLayoutView="63" workbookViewId="0">
      <selection activeCell="A185" sqref="A185:K188"/>
    </sheetView>
  </sheetViews>
  <sheetFormatPr defaultColWidth="12.6640625" defaultRowHeight="15" customHeight="1" x14ac:dyDescent="0.3"/>
  <cols>
    <col min="1" max="8" width="6.6640625" customWidth="1"/>
    <col min="9" max="9" width="8.6640625" customWidth="1"/>
    <col min="10" max="10" width="6.6640625" customWidth="1"/>
    <col min="11" max="11" width="59.109375" customWidth="1"/>
    <col min="12" max="26" width="11" customWidth="1"/>
  </cols>
  <sheetData>
    <row r="1" spans="1:26" ht="15.75" customHeight="1" x14ac:dyDescent="0.3">
      <c r="A1" s="2"/>
      <c r="B1" s="2"/>
      <c r="C1" s="2"/>
      <c r="D1" s="2"/>
      <c r="E1" s="2"/>
      <c r="F1" s="2"/>
      <c r="G1" s="2"/>
      <c r="H1" s="2"/>
      <c r="I1" s="2"/>
      <c r="J1" s="2"/>
      <c r="K1" s="2"/>
      <c r="L1" s="4"/>
      <c r="M1" s="4"/>
      <c r="N1" s="4"/>
      <c r="O1" s="4"/>
      <c r="P1" s="4"/>
      <c r="Q1" s="4"/>
      <c r="R1" s="4"/>
      <c r="S1" s="4"/>
      <c r="T1" s="4"/>
      <c r="U1" s="4"/>
      <c r="V1" s="4"/>
      <c r="W1" s="4"/>
      <c r="X1" s="4"/>
      <c r="Y1" s="4"/>
      <c r="Z1" s="4"/>
    </row>
    <row r="2" spans="1:26" ht="15.75" customHeight="1" x14ac:dyDescent="0.3">
      <c r="A2" s="240" t="s">
        <v>2</v>
      </c>
      <c r="B2" s="213"/>
      <c r="C2" s="213"/>
      <c r="D2" s="213"/>
      <c r="E2" s="213"/>
      <c r="F2" s="213"/>
      <c r="G2" s="213"/>
      <c r="H2" s="213"/>
      <c r="I2" s="213"/>
      <c r="J2" s="213"/>
      <c r="K2" s="213"/>
      <c r="L2" s="4"/>
      <c r="M2" s="4"/>
      <c r="N2" s="4"/>
      <c r="O2" s="4"/>
      <c r="P2" s="4"/>
      <c r="Q2" s="4"/>
      <c r="R2" s="4"/>
      <c r="S2" s="4"/>
      <c r="T2" s="4"/>
      <c r="U2" s="4"/>
      <c r="V2" s="4"/>
      <c r="W2" s="4"/>
      <c r="X2" s="4"/>
      <c r="Y2" s="4"/>
      <c r="Z2" s="4"/>
    </row>
    <row r="3" spans="1:26" ht="15" customHeight="1" x14ac:dyDescent="0.3">
      <c r="A3" s="236" t="s">
        <v>219</v>
      </c>
      <c r="B3" s="219"/>
      <c r="C3" s="219"/>
      <c r="D3" s="219"/>
      <c r="E3" s="219"/>
      <c r="F3" s="219"/>
      <c r="G3" s="219"/>
      <c r="H3" s="219"/>
      <c r="I3" s="219"/>
      <c r="J3" s="219"/>
      <c r="K3" s="219"/>
      <c r="L3" s="4"/>
      <c r="M3" s="4"/>
      <c r="N3" s="4"/>
      <c r="O3" s="4"/>
      <c r="P3" s="4"/>
      <c r="Q3" s="4"/>
      <c r="R3" s="4"/>
      <c r="S3" s="4"/>
      <c r="T3" s="4"/>
      <c r="U3" s="4"/>
      <c r="V3" s="4"/>
      <c r="W3" s="4"/>
      <c r="X3" s="4"/>
      <c r="Y3" s="4"/>
      <c r="Z3" s="4"/>
    </row>
    <row r="4" spans="1:26" ht="15" customHeight="1" x14ac:dyDescent="0.3">
      <c r="A4" s="234"/>
      <c r="B4" s="225"/>
      <c r="C4" s="225"/>
      <c r="D4" s="225"/>
      <c r="E4" s="225"/>
      <c r="F4" s="225"/>
      <c r="G4" s="225"/>
      <c r="H4" s="225"/>
      <c r="I4" s="225"/>
      <c r="J4" s="225"/>
      <c r="K4" s="225"/>
      <c r="L4" s="4"/>
      <c r="M4" s="4"/>
      <c r="N4" s="4"/>
      <c r="O4" s="4"/>
      <c r="P4" s="4"/>
      <c r="Q4" s="4"/>
      <c r="R4" s="4"/>
      <c r="S4" s="4"/>
      <c r="T4" s="4"/>
      <c r="U4" s="4"/>
      <c r="V4" s="4"/>
      <c r="W4" s="4"/>
      <c r="X4" s="4"/>
      <c r="Y4" s="4"/>
      <c r="Z4" s="4"/>
    </row>
    <row r="5" spans="1:26" ht="15" customHeight="1" x14ac:dyDescent="0.3">
      <c r="A5" s="234"/>
      <c r="B5" s="225"/>
      <c r="C5" s="225"/>
      <c r="D5" s="225"/>
      <c r="E5" s="225"/>
      <c r="F5" s="225"/>
      <c r="G5" s="225"/>
      <c r="H5" s="225"/>
      <c r="I5" s="225"/>
      <c r="J5" s="225"/>
      <c r="K5" s="225"/>
      <c r="L5" s="4"/>
      <c r="M5" s="4"/>
      <c r="N5" s="4"/>
      <c r="O5" s="4"/>
      <c r="P5" s="4"/>
      <c r="Q5" s="4"/>
      <c r="R5" s="4"/>
      <c r="S5" s="4"/>
      <c r="T5" s="4"/>
      <c r="U5" s="4"/>
      <c r="V5" s="4"/>
      <c r="W5" s="4"/>
      <c r="X5" s="4"/>
      <c r="Y5" s="4"/>
      <c r="Z5" s="4"/>
    </row>
    <row r="6" spans="1:26" ht="15" customHeight="1" x14ac:dyDescent="0.3">
      <c r="A6" s="234"/>
      <c r="B6" s="225"/>
      <c r="C6" s="225"/>
      <c r="D6" s="225"/>
      <c r="E6" s="225"/>
      <c r="F6" s="225"/>
      <c r="G6" s="225"/>
      <c r="H6" s="225"/>
      <c r="I6" s="225"/>
      <c r="J6" s="225"/>
      <c r="K6" s="225"/>
      <c r="L6" s="4"/>
      <c r="M6" s="4"/>
      <c r="N6" s="4"/>
      <c r="O6" s="4"/>
      <c r="P6" s="4"/>
      <c r="Q6" s="4"/>
      <c r="R6" s="4"/>
      <c r="S6" s="4"/>
      <c r="T6" s="4"/>
      <c r="U6" s="4"/>
      <c r="V6" s="4"/>
      <c r="W6" s="4"/>
      <c r="X6" s="4"/>
      <c r="Y6" s="4"/>
      <c r="Z6" s="4"/>
    </row>
    <row r="7" spans="1:26" ht="15" customHeight="1" x14ac:dyDescent="0.3">
      <c r="A7" s="234"/>
      <c r="B7" s="225"/>
      <c r="C7" s="225"/>
      <c r="D7" s="225"/>
      <c r="E7" s="225"/>
      <c r="F7" s="225"/>
      <c r="G7" s="225"/>
      <c r="H7" s="225"/>
      <c r="I7" s="225"/>
      <c r="J7" s="225"/>
      <c r="K7" s="225"/>
      <c r="L7" s="4"/>
      <c r="M7" s="4"/>
      <c r="N7" s="4"/>
      <c r="O7" s="4"/>
      <c r="P7" s="4"/>
      <c r="Q7" s="4"/>
      <c r="R7" s="4"/>
      <c r="S7" s="4"/>
      <c r="T7" s="4"/>
      <c r="U7" s="4"/>
      <c r="V7" s="4"/>
      <c r="W7" s="4"/>
      <c r="X7" s="4"/>
      <c r="Y7" s="4"/>
      <c r="Z7" s="4"/>
    </row>
    <row r="8" spans="1:26" ht="15" customHeight="1" x14ac:dyDescent="0.3">
      <c r="A8" s="234"/>
      <c r="B8" s="225"/>
      <c r="C8" s="225"/>
      <c r="D8" s="225"/>
      <c r="E8" s="225"/>
      <c r="F8" s="225"/>
      <c r="G8" s="225"/>
      <c r="H8" s="225"/>
      <c r="I8" s="225"/>
      <c r="J8" s="225"/>
      <c r="K8" s="225"/>
      <c r="L8" s="4"/>
      <c r="M8" s="4"/>
      <c r="N8" s="4"/>
      <c r="O8" s="4"/>
      <c r="P8" s="4"/>
      <c r="Q8" s="4"/>
      <c r="R8" s="4"/>
      <c r="S8" s="4"/>
      <c r="T8" s="4"/>
      <c r="U8" s="4"/>
      <c r="V8" s="4"/>
      <c r="W8" s="4"/>
      <c r="X8" s="4"/>
      <c r="Y8" s="4"/>
      <c r="Z8" s="4"/>
    </row>
    <row r="9" spans="1:26" ht="15" customHeight="1" x14ac:dyDescent="0.3">
      <c r="A9" s="234"/>
      <c r="B9" s="225"/>
      <c r="C9" s="225"/>
      <c r="D9" s="225"/>
      <c r="E9" s="225"/>
      <c r="F9" s="225"/>
      <c r="G9" s="225"/>
      <c r="H9" s="225"/>
      <c r="I9" s="225"/>
      <c r="J9" s="225"/>
      <c r="K9" s="225"/>
      <c r="L9" s="4"/>
      <c r="M9" s="4"/>
      <c r="N9" s="4"/>
      <c r="O9" s="4"/>
      <c r="P9" s="4"/>
      <c r="Q9" s="4"/>
      <c r="R9" s="4"/>
      <c r="S9" s="4"/>
      <c r="T9" s="4"/>
      <c r="U9" s="4"/>
      <c r="V9" s="4"/>
      <c r="W9" s="4"/>
      <c r="X9" s="4"/>
      <c r="Y9" s="4"/>
      <c r="Z9" s="4"/>
    </row>
    <row r="10" spans="1:26" ht="15" customHeight="1" x14ac:dyDescent="0.3">
      <c r="A10" s="234"/>
      <c r="B10" s="225"/>
      <c r="C10" s="225"/>
      <c r="D10" s="225"/>
      <c r="E10" s="225"/>
      <c r="F10" s="225"/>
      <c r="G10" s="225"/>
      <c r="H10" s="225"/>
      <c r="I10" s="225"/>
      <c r="J10" s="225"/>
      <c r="K10" s="225"/>
      <c r="L10" s="4"/>
      <c r="M10" s="4"/>
      <c r="N10" s="4"/>
      <c r="O10" s="4"/>
      <c r="P10" s="4"/>
      <c r="Q10" s="4"/>
      <c r="R10" s="4"/>
      <c r="S10" s="4"/>
      <c r="T10" s="4"/>
      <c r="U10" s="4"/>
      <c r="V10" s="4"/>
      <c r="W10" s="4"/>
      <c r="X10" s="4"/>
      <c r="Y10" s="4"/>
      <c r="Z10" s="4"/>
    </row>
    <row r="11" spans="1:26" ht="15" customHeight="1" x14ac:dyDescent="0.3">
      <c r="A11" s="234"/>
      <c r="B11" s="225"/>
      <c r="C11" s="225"/>
      <c r="D11" s="225"/>
      <c r="E11" s="225"/>
      <c r="F11" s="225"/>
      <c r="G11" s="225"/>
      <c r="H11" s="225"/>
      <c r="I11" s="225"/>
      <c r="J11" s="225"/>
      <c r="K11" s="225"/>
      <c r="L11" s="4"/>
      <c r="M11" s="4"/>
      <c r="N11" s="4"/>
      <c r="O11" s="4"/>
      <c r="P11" s="4"/>
      <c r="Q11" s="4"/>
      <c r="R11" s="4"/>
      <c r="S11" s="4"/>
      <c r="T11" s="4"/>
      <c r="U11" s="4"/>
      <c r="V11" s="4"/>
      <c r="W11" s="4"/>
      <c r="X11" s="4"/>
      <c r="Y11" s="4"/>
      <c r="Z11" s="4"/>
    </row>
    <row r="12" spans="1:26" ht="15" customHeight="1" x14ac:dyDescent="0.3">
      <c r="A12" s="234"/>
      <c r="B12" s="225"/>
      <c r="C12" s="225"/>
      <c r="D12" s="225"/>
      <c r="E12" s="225"/>
      <c r="F12" s="225"/>
      <c r="G12" s="225"/>
      <c r="H12" s="225"/>
      <c r="I12" s="225"/>
      <c r="J12" s="225"/>
      <c r="K12" s="225"/>
      <c r="L12" s="4"/>
      <c r="M12" s="4"/>
      <c r="N12" s="4"/>
      <c r="O12" s="4"/>
      <c r="P12" s="4"/>
      <c r="Q12" s="4"/>
      <c r="R12" s="4"/>
      <c r="S12" s="4"/>
      <c r="T12" s="4"/>
      <c r="U12" s="4"/>
      <c r="V12" s="4"/>
      <c r="W12" s="4"/>
      <c r="X12" s="4"/>
      <c r="Y12" s="4"/>
      <c r="Z12" s="4"/>
    </row>
    <row r="13" spans="1:26" ht="15" customHeight="1" x14ac:dyDescent="0.3">
      <c r="A13" s="234"/>
      <c r="B13" s="225"/>
      <c r="C13" s="225"/>
      <c r="D13" s="225"/>
      <c r="E13" s="225"/>
      <c r="F13" s="225"/>
      <c r="G13" s="225"/>
      <c r="H13" s="225"/>
      <c r="I13" s="225"/>
      <c r="J13" s="225"/>
      <c r="K13" s="225"/>
      <c r="L13" s="4"/>
      <c r="M13" s="4"/>
      <c r="N13" s="4"/>
      <c r="O13" s="4"/>
      <c r="P13" s="4"/>
      <c r="Q13" s="4"/>
      <c r="R13" s="4"/>
      <c r="S13" s="4"/>
      <c r="T13" s="4"/>
      <c r="U13" s="4"/>
      <c r="V13" s="4"/>
      <c r="W13" s="4"/>
      <c r="X13" s="4"/>
      <c r="Y13" s="4"/>
      <c r="Z13" s="4"/>
    </row>
    <row r="14" spans="1:26" ht="15" customHeight="1" x14ac:dyDescent="0.3">
      <c r="A14" s="234"/>
      <c r="B14" s="225"/>
      <c r="C14" s="225"/>
      <c r="D14" s="225"/>
      <c r="E14" s="225"/>
      <c r="F14" s="225"/>
      <c r="G14" s="225"/>
      <c r="H14" s="225"/>
      <c r="I14" s="225"/>
      <c r="J14" s="225"/>
      <c r="K14" s="225"/>
      <c r="L14" s="4"/>
      <c r="M14" s="4"/>
      <c r="N14" s="4"/>
      <c r="O14" s="4"/>
      <c r="P14" s="4"/>
      <c r="Q14" s="4"/>
      <c r="R14" s="4"/>
      <c r="S14" s="4"/>
      <c r="T14" s="4"/>
      <c r="U14" s="4"/>
      <c r="V14" s="4"/>
      <c r="W14" s="4"/>
      <c r="X14" s="4"/>
      <c r="Y14" s="4"/>
      <c r="Z14" s="4"/>
    </row>
    <row r="15" spans="1:26" ht="15" customHeight="1" x14ac:dyDescent="0.3">
      <c r="A15" s="234"/>
      <c r="B15" s="225"/>
      <c r="C15" s="225"/>
      <c r="D15" s="225"/>
      <c r="E15" s="225"/>
      <c r="F15" s="225"/>
      <c r="G15" s="225"/>
      <c r="H15" s="225"/>
      <c r="I15" s="225"/>
      <c r="J15" s="225"/>
      <c r="K15" s="225"/>
      <c r="L15" s="4"/>
      <c r="M15" s="4"/>
      <c r="N15" s="4"/>
      <c r="O15" s="4"/>
      <c r="P15" s="4"/>
      <c r="Q15" s="4"/>
      <c r="R15" s="4"/>
      <c r="S15" s="4"/>
      <c r="T15" s="4"/>
      <c r="U15" s="4"/>
      <c r="V15" s="4"/>
      <c r="W15" s="4"/>
      <c r="X15" s="4"/>
      <c r="Y15" s="4"/>
      <c r="Z15" s="4"/>
    </row>
    <row r="16" spans="1:26" ht="26.25" customHeight="1" x14ac:dyDescent="0.3">
      <c r="A16" s="234"/>
      <c r="B16" s="225"/>
      <c r="C16" s="225"/>
      <c r="D16" s="225"/>
      <c r="E16" s="225"/>
      <c r="F16" s="225"/>
      <c r="G16" s="225"/>
      <c r="H16" s="225"/>
      <c r="I16" s="225"/>
      <c r="J16" s="225"/>
      <c r="K16" s="225"/>
      <c r="L16" s="4"/>
      <c r="M16" s="4"/>
      <c r="N16" s="4"/>
      <c r="O16" s="4"/>
      <c r="P16" s="4"/>
      <c r="Q16" s="4"/>
      <c r="R16" s="4"/>
      <c r="S16" s="4"/>
      <c r="T16" s="4"/>
      <c r="U16" s="4"/>
      <c r="V16" s="4"/>
      <c r="W16" s="4"/>
      <c r="X16" s="4"/>
      <c r="Y16" s="4"/>
      <c r="Z16" s="4"/>
    </row>
    <row r="17" spans="1:26" ht="15.75" hidden="1" customHeight="1" x14ac:dyDescent="0.3">
      <c r="A17" s="13"/>
      <c r="B17" s="13"/>
      <c r="C17" s="13"/>
      <c r="D17" s="13"/>
      <c r="E17" s="13"/>
      <c r="F17" s="13"/>
      <c r="G17" s="13"/>
      <c r="H17" s="13"/>
      <c r="I17" s="13"/>
      <c r="J17" s="13"/>
      <c r="K17" s="13"/>
      <c r="L17" s="4"/>
      <c r="M17" s="4"/>
      <c r="N17" s="4"/>
      <c r="O17" s="4"/>
      <c r="P17" s="4"/>
      <c r="Q17" s="4"/>
      <c r="R17" s="4"/>
      <c r="S17" s="4"/>
      <c r="T17" s="4"/>
      <c r="U17" s="4"/>
      <c r="V17" s="4"/>
      <c r="W17" s="4"/>
      <c r="X17" s="4"/>
      <c r="Y17" s="4"/>
      <c r="Z17" s="4"/>
    </row>
    <row r="18" spans="1:26" ht="15.75" customHeight="1" x14ac:dyDescent="0.3">
      <c r="A18" s="245" t="s">
        <v>17</v>
      </c>
      <c r="B18" s="213"/>
      <c r="C18" s="213"/>
      <c r="D18" s="213"/>
      <c r="E18" s="213"/>
      <c r="F18" s="213"/>
      <c r="G18" s="213"/>
      <c r="H18" s="213"/>
      <c r="I18" s="213"/>
      <c r="J18" s="213"/>
      <c r="K18" s="213"/>
      <c r="L18" s="4"/>
      <c r="M18" s="4"/>
      <c r="N18" s="4"/>
      <c r="O18" s="4"/>
      <c r="P18" s="4"/>
      <c r="Q18" s="4"/>
      <c r="R18" s="4"/>
      <c r="S18" s="4"/>
      <c r="T18" s="4"/>
      <c r="U18" s="4"/>
      <c r="V18" s="4"/>
      <c r="W18" s="4"/>
      <c r="X18" s="4"/>
      <c r="Y18" s="4"/>
      <c r="Z18" s="4"/>
    </row>
    <row r="19" spans="1:26" ht="15" customHeight="1" x14ac:dyDescent="0.3">
      <c r="A19" s="236" t="s">
        <v>26</v>
      </c>
      <c r="B19" s="219"/>
      <c r="C19" s="219"/>
      <c r="D19" s="219"/>
      <c r="E19" s="219"/>
      <c r="F19" s="219"/>
      <c r="G19" s="219"/>
      <c r="H19" s="219"/>
      <c r="I19" s="219"/>
      <c r="J19" s="219"/>
      <c r="K19" s="219"/>
      <c r="L19" s="4"/>
      <c r="M19" s="4"/>
      <c r="N19" s="4"/>
      <c r="O19" s="4"/>
      <c r="P19" s="4"/>
      <c r="Q19" s="4"/>
      <c r="R19" s="4"/>
      <c r="S19" s="4"/>
      <c r="T19" s="4"/>
      <c r="U19" s="4"/>
      <c r="V19" s="4"/>
      <c r="W19" s="4"/>
      <c r="X19" s="4"/>
      <c r="Y19" s="4"/>
      <c r="Z19" s="4"/>
    </row>
    <row r="20" spans="1:26" ht="15" customHeight="1" x14ac:dyDescent="0.3">
      <c r="A20" s="234"/>
      <c r="B20" s="225"/>
      <c r="C20" s="225"/>
      <c r="D20" s="225"/>
      <c r="E20" s="225"/>
      <c r="F20" s="225"/>
      <c r="G20" s="225"/>
      <c r="H20" s="225"/>
      <c r="I20" s="225"/>
      <c r="J20" s="225"/>
      <c r="K20" s="225"/>
      <c r="L20" s="4"/>
      <c r="M20" s="4"/>
      <c r="N20" s="4"/>
      <c r="O20" s="4"/>
      <c r="P20" s="4"/>
      <c r="Q20" s="4"/>
      <c r="R20" s="4"/>
      <c r="S20" s="4"/>
      <c r="T20" s="4"/>
      <c r="U20" s="4"/>
      <c r="V20" s="4"/>
      <c r="W20" s="4"/>
      <c r="X20" s="4"/>
      <c r="Y20" s="4"/>
      <c r="Z20" s="4"/>
    </row>
    <row r="21" spans="1:26" ht="15" customHeight="1" x14ac:dyDescent="0.3">
      <c r="A21" s="234"/>
      <c r="B21" s="225"/>
      <c r="C21" s="225"/>
      <c r="D21" s="225"/>
      <c r="E21" s="225"/>
      <c r="F21" s="225"/>
      <c r="G21" s="225"/>
      <c r="H21" s="225"/>
      <c r="I21" s="225"/>
      <c r="J21" s="225"/>
      <c r="K21" s="225"/>
      <c r="L21" s="4"/>
      <c r="M21" s="4"/>
      <c r="N21" s="4"/>
      <c r="O21" s="4"/>
      <c r="P21" s="4"/>
      <c r="Q21" s="4"/>
      <c r="R21" s="4"/>
      <c r="S21" s="4"/>
      <c r="T21" s="4"/>
      <c r="U21" s="4"/>
      <c r="V21" s="4"/>
      <c r="W21" s="4"/>
      <c r="X21" s="4"/>
      <c r="Y21" s="4"/>
      <c r="Z21" s="4"/>
    </row>
    <row r="22" spans="1:26" ht="15" customHeight="1" x14ac:dyDescent="0.3">
      <c r="A22" s="234"/>
      <c r="B22" s="225"/>
      <c r="C22" s="225"/>
      <c r="D22" s="225"/>
      <c r="E22" s="225"/>
      <c r="F22" s="225"/>
      <c r="G22" s="225"/>
      <c r="H22" s="225"/>
      <c r="I22" s="225"/>
      <c r="J22" s="225"/>
      <c r="K22" s="225"/>
      <c r="L22" s="4"/>
      <c r="M22" s="4"/>
      <c r="N22" s="4"/>
      <c r="O22" s="4"/>
      <c r="P22" s="4"/>
      <c r="Q22" s="4"/>
      <c r="R22" s="4"/>
      <c r="S22" s="4"/>
      <c r="T22" s="4"/>
      <c r="U22" s="4"/>
      <c r="V22" s="4"/>
      <c r="W22" s="4"/>
      <c r="X22" s="4"/>
      <c r="Y22" s="4"/>
      <c r="Z22" s="4"/>
    </row>
    <row r="23" spans="1:26" ht="15" customHeight="1" x14ac:dyDescent="0.3">
      <c r="A23" s="234"/>
      <c r="B23" s="225"/>
      <c r="C23" s="225"/>
      <c r="D23" s="225"/>
      <c r="E23" s="225"/>
      <c r="F23" s="225"/>
      <c r="G23" s="225"/>
      <c r="H23" s="225"/>
      <c r="I23" s="225"/>
      <c r="J23" s="225"/>
      <c r="K23" s="225"/>
      <c r="L23" s="4"/>
      <c r="M23" s="4"/>
      <c r="N23" s="4"/>
      <c r="O23" s="4"/>
      <c r="P23" s="4"/>
      <c r="Q23" s="4"/>
      <c r="R23" s="4"/>
      <c r="S23" s="4"/>
      <c r="T23" s="4"/>
      <c r="U23" s="4"/>
      <c r="V23" s="4"/>
      <c r="W23" s="4"/>
      <c r="X23" s="4"/>
      <c r="Y23" s="4"/>
      <c r="Z23" s="4"/>
    </row>
    <row r="24" spans="1:26" ht="15" customHeight="1" x14ac:dyDescent="0.3">
      <c r="A24" s="234"/>
      <c r="B24" s="225"/>
      <c r="C24" s="225"/>
      <c r="D24" s="225"/>
      <c r="E24" s="225"/>
      <c r="F24" s="225"/>
      <c r="G24" s="225"/>
      <c r="H24" s="225"/>
      <c r="I24" s="225"/>
      <c r="J24" s="225"/>
      <c r="K24" s="225"/>
      <c r="L24" s="4"/>
      <c r="M24" s="4"/>
      <c r="N24" s="4"/>
      <c r="O24" s="4"/>
      <c r="P24" s="4"/>
      <c r="Q24" s="4"/>
      <c r="R24" s="4"/>
      <c r="S24" s="4"/>
      <c r="T24" s="4"/>
      <c r="U24" s="4"/>
      <c r="V24" s="4"/>
      <c r="W24" s="4"/>
      <c r="X24" s="4"/>
      <c r="Y24" s="4"/>
      <c r="Z24" s="4"/>
    </row>
    <row r="25" spans="1:26" ht="15" customHeight="1" x14ac:dyDescent="0.3">
      <c r="A25" s="234"/>
      <c r="B25" s="225"/>
      <c r="C25" s="225"/>
      <c r="D25" s="225"/>
      <c r="E25" s="225"/>
      <c r="F25" s="225"/>
      <c r="G25" s="225"/>
      <c r="H25" s="225"/>
      <c r="I25" s="225"/>
      <c r="J25" s="225"/>
      <c r="K25" s="225"/>
      <c r="L25" s="4"/>
      <c r="M25" s="4"/>
      <c r="N25" s="4"/>
      <c r="O25" s="4"/>
      <c r="P25" s="4"/>
      <c r="Q25" s="4"/>
      <c r="R25" s="4"/>
      <c r="S25" s="4"/>
      <c r="T25" s="4"/>
      <c r="U25" s="4"/>
      <c r="V25" s="4"/>
      <c r="W25" s="4"/>
      <c r="X25" s="4"/>
      <c r="Y25" s="4"/>
      <c r="Z25" s="4"/>
    </row>
    <row r="26" spans="1:26" ht="15" customHeight="1" x14ac:dyDescent="0.3">
      <c r="A26" s="234"/>
      <c r="B26" s="225"/>
      <c r="C26" s="225"/>
      <c r="D26" s="225"/>
      <c r="E26" s="225"/>
      <c r="F26" s="225"/>
      <c r="G26" s="225"/>
      <c r="H26" s="225"/>
      <c r="I26" s="225"/>
      <c r="J26" s="225"/>
      <c r="K26" s="225"/>
      <c r="L26" s="4"/>
      <c r="M26" s="4"/>
      <c r="N26" s="4"/>
      <c r="O26" s="4"/>
      <c r="P26" s="4"/>
      <c r="Q26" s="4"/>
      <c r="R26" s="4"/>
      <c r="S26" s="4"/>
      <c r="T26" s="4"/>
      <c r="U26" s="4"/>
      <c r="V26" s="4"/>
      <c r="W26" s="4"/>
      <c r="X26" s="4"/>
      <c r="Y26" s="4"/>
      <c r="Z26" s="4"/>
    </row>
    <row r="27" spans="1:26" ht="15" customHeight="1" x14ac:dyDescent="0.3">
      <c r="A27" s="234"/>
      <c r="B27" s="225"/>
      <c r="C27" s="225"/>
      <c r="D27" s="225"/>
      <c r="E27" s="225"/>
      <c r="F27" s="225"/>
      <c r="G27" s="225"/>
      <c r="H27" s="225"/>
      <c r="I27" s="225"/>
      <c r="J27" s="225"/>
      <c r="K27" s="225"/>
      <c r="L27" s="4"/>
      <c r="M27" s="4"/>
      <c r="N27" s="4"/>
      <c r="O27" s="4"/>
      <c r="P27" s="4"/>
      <c r="Q27" s="4"/>
      <c r="R27" s="4"/>
      <c r="S27" s="4"/>
      <c r="T27" s="4"/>
      <c r="U27" s="4"/>
      <c r="V27" s="4"/>
      <c r="W27" s="4"/>
      <c r="X27" s="4"/>
      <c r="Y27" s="4"/>
      <c r="Z27" s="4"/>
    </row>
    <row r="28" spans="1:26" ht="15" customHeight="1" x14ac:dyDescent="0.3">
      <c r="A28" s="234"/>
      <c r="B28" s="225"/>
      <c r="C28" s="225"/>
      <c r="D28" s="225"/>
      <c r="E28" s="225"/>
      <c r="F28" s="225"/>
      <c r="G28" s="225"/>
      <c r="H28" s="225"/>
      <c r="I28" s="225"/>
      <c r="J28" s="225"/>
      <c r="K28" s="225"/>
      <c r="L28" s="4"/>
      <c r="M28" s="4"/>
      <c r="N28" s="4"/>
      <c r="O28" s="4"/>
      <c r="P28" s="4"/>
      <c r="Q28" s="4"/>
      <c r="R28" s="4"/>
      <c r="S28" s="4"/>
      <c r="T28" s="4"/>
      <c r="U28" s="4"/>
      <c r="V28" s="4"/>
      <c r="W28" s="4"/>
      <c r="X28" s="4"/>
      <c r="Y28" s="4"/>
      <c r="Z28" s="4"/>
    </row>
    <row r="29" spans="1:26" ht="15" customHeight="1" x14ac:dyDescent="0.3">
      <c r="A29" s="234"/>
      <c r="B29" s="225"/>
      <c r="C29" s="225"/>
      <c r="D29" s="225"/>
      <c r="E29" s="225"/>
      <c r="F29" s="225"/>
      <c r="G29" s="225"/>
      <c r="H29" s="225"/>
      <c r="I29" s="225"/>
      <c r="J29" s="225"/>
      <c r="K29" s="225"/>
      <c r="L29" s="4"/>
      <c r="M29" s="4"/>
      <c r="N29" s="4"/>
      <c r="O29" s="4"/>
      <c r="P29" s="4"/>
      <c r="Q29" s="4"/>
      <c r="R29" s="4"/>
      <c r="S29" s="4"/>
      <c r="T29" s="4"/>
      <c r="U29" s="4"/>
      <c r="V29" s="4"/>
      <c r="W29" s="4"/>
      <c r="X29" s="4"/>
      <c r="Y29" s="4"/>
      <c r="Z29" s="4"/>
    </row>
    <row r="30" spans="1:26" ht="15" customHeight="1" x14ac:dyDescent="0.3">
      <c r="A30" s="234"/>
      <c r="B30" s="225"/>
      <c r="C30" s="225"/>
      <c r="D30" s="225"/>
      <c r="E30" s="225"/>
      <c r="F30" s="225"/>
      <c r="G30" s="225"/>
      <c r="H30" s="225"/>
      <c r="I30" s="225"/>
      <c r="J30" s="225"/>
      <c r="K30" s="225"/>
      <c r="L30" s="4"/>
      <c r="M30" s="4"/>
      <c r="N30" s="4"/>
      <c r="O30" s="4"/>
      <c r="P30" s="4"/>
      <c r="Q30" s="4"/>
      <c r="R30" s="4"/>
      <c r="S30" s="4"/>
      <c r="T30" s="4"/>
      <c r="U30" s="4"/>
      <c r="V30" s="4"/>
      <c r="W30" s="4"/>
      <c r="X30" s="4"/>
      <c r="Y30" s="4"/>
      <c r="Z30" s="4"/>
    </row>
    <row r="31" spans="1:26" ht="15" customHeight="1" x14ac:dyDescent="0.3">
      <c r="A31" s="234"/>
      <c r="B31" s="225"/>
      <c r="C31" s="225"/>
      <c r="D31" s="225"/>
      <c r="E31" s="225"/>
      <c r="F31" s="225"/>
      <c r="G31" s="225"/>
      <c r="H31" s="225"/>
      <c r="I31" s="225"/>
      <c r="J31" s="225"/>
      <c r="K31" s="225"/>
      <c r="L31" s="4"/>
      <c r="M31" s="4"/>
      <c r="N31" s="4"/>
      <c r="O31" s="4"/>
      <c r="P31" s="4"/>
      <c r="Q31" s="4"/>
      <c r="R31" s="4"/>
      <c r="S31" s="4"/>
      <c r="T31" s="4"/>
      <c r="U31" s="4"/>
      <c r="V31" s="4"/>
      <c r="W31" s="4"/>
      <c r="X31" s="4"/>
      <c r="Y31" s="4"/>
      <c r="Z31" s="4"/>
    </row>
    <row r="32" spans="1:26" ht="196.5" customHeight="1" x14ac:dyDescent="0.3">
      <c r="A32" s="234"/>
      <c r="B32" s="225"/>
      <c r="C32" s="225"/>
      <c r="D32" s="225"/>
      <c r="E32" s="225"/>
      <c r="F32" s="225"/>
      <c r="G32" s="225"/>
      <c r="H32" s="225"/>
      <c r="I32" s="225"/>
      <c r="J32" s="225"/>
      <c r="K32" s="225"/>
      <c r="L32" s="4"/>
      <c r="M32" s="4"/>
      <c r="N32" s="4"/>
      <c r="O32" s="4"/>
      <c r="P32" s="4"/>
      <c r="Q32" s="4"/>
      <c r="R32" s="4"/>
      <c r="S32" s="4"/>
      <c r="T32" s="4"/>
      <c r="U32" s="4"/>
      <c r="V32" s="4"/>
      <c r="W32" s="4"/>
      <c r="X32" s="4"/>
      <c r="Y32" s="4"/>
      <c r="Z32" s="4"/>
    </row>
    <row r="33" spans="1:26" ht="15.75" hidden="1" customHeight="1" x14ac:dyDescent="0.3">
      <c r="A33" s="13"/>
      <c r="B33" s="13"/>
      <c r="C33" s="13"/>
      <c r="D33" s="13"/>
      <c r="E33" s="13"/>
      <c r="F33" s="13"/>
      <c r="G33" s="13"/>
      <c r="H33" s="13"/>
      <c r="I33" s="13"/>
      <c r="J33" s="13"/>
      <c r="K33" s="13"/>
      <c r="L33" s="4"/>
      <c r="M33" s="4"/>
      <c r="N33" s="4"/>
      <c r="O33" s="4"/>
      <c r="P33" s="4"/>
      <c r="Q33" s="4"/>
      <c r="R33" s="4"/>
      <c r="S33" s="4"/>
      <c r="T33" s="4"/>
      <c r="U33" s="4"/>
      <c r="V33" s="4"/>
      <c r="W33" s="4"/>
      <c r="X33" s="4"/>
      <c r="Y33" s="4"/>
      <c r="Z33" s="4"/>
    </row>
    <row r="34" spans="1:26" ht="34.5" customHeight="1" x14ac:dyDescent="0.3">
      <c r="A34" s="239" t="s">
        <v>34</v>
      </c>
      <c r="B34" s="213"/>
      <c r="C34" s="213"/>
      <c r="D34" s="213"/>
      <c r="E34" s="213"/>
      <c r="F34" s="213"/>
      <c r="G34" s="213"/>
      <c r="H34" s="213"/>
      <c r="I34" s="213"/>
      <c r="J34" s="213"/>
      <c r="K34" s="213"/>
      <c r="L34" s="4"/>
      <c r="M34" s="4"/>
      <c r="N34" s="4"/>
      <c r="O34" s="4"/>
      <c r="P34" s="4"/>
      <c r="Q34" s="4"/>
      <c r="R34" s="4"/>
      <c r="S34" s="4"/>
      <c r="T34" s="4"/>
      <c r="U34" s="4"/>
      <c r="V34" s="4"/>
      <c r="W34" s="4"/>
      <c r="X34" s="4"/>
      <c r="Y34" s="4"/>
      <c r="Z34" s="4"/>
    </row>
    <row r="35" spans="1:26" ht="15" customHeight="1" x14ac:dyDescent="0.3">
      <c r="A35" s="248" t="s">
        <v>232</v>
      </c>
      <c r="B35" s="249"/>
      <c r="C35" s="249"/>
      <c r="D35" s="249"/>
      <c r="E35" s="249"/>
      <c r="F35" s="249"/>
      <c r="G35" s="249"/>
      <c r="H35" s="249"/>
      <c r="I35" s="249"/>
      <c r="J35" s="249"/>
      <c r="K35" s="249"/>
      <c r="L35" s="4"/>
      <c r="M35" s="4"/>
      <c r="N35" s="4"/>
      <c r="O35" s="4"/>
      <c r="P35" s="4"/>
      <c r="Q35" s="4"/>
      <c r="R35" s="4"/>
      <c r="S35" s="4"/>
      <c r="T35" s="4"/>
      <c r="U35" s="4"/>
      <c r="V35" s="4"/>
      <c r="W35" s="4"/>
      <c r="X35" s="4"/>
      <c r="Y35" s="4"/>
      <c r="Z35" s="4"/>
    </row>
    <row r="36" spans="1:26" ht="15" customHeight="1" x14ac:dyDescent="0.3">
      <c r="A36" s="250"/>
      <c r="B36" s="251"/>
      <c r="C36" s="251"/>
      <c r="D36" s="251"/>
      <c r="E36" s="251"/>
      <c r="F36" s="251"/>
      <c r="G36" s="251"/>
      <c r="H36" s="251"/>
      <c r="I36" s="251"/>
      <c r="J36" s="251"/>
      <c r="K36" s="251"/>
      <c r="L36" s="4"/>
      <c r="M36" s="4"/>
      <c r="N36" s="4"/>
      <c r="O36" s="4"/>
      <c r="P36" s="4"/>
      <c r="Q36" s="4"/>
      <c r="R36" s="4"/>
      <c r="S36" s="4"/>
      <c r="T36" s="4"/>
      <c r="U36" s="4"/>
      <c r="V36" s="4"/>
      <c r="W36" s="4"/>
      <c r="X36" s="4"/>
      <c r="Y36" s="4"/>
      <c r="Z36" s="4"/>
    </row>
    <row r="37" spans="1:26" ht="15" customHeight="1" x14ac:dyDescent="0.3">
      <c r="A37" s="250"/>
      <c r="B37" s="251"/>
      <c r="C37" s="251"/>
      <c r="D37" s="251"/>
      <c r="E37" s="251"/>
      <c r="F37" s="251"/>
      <c r="G37" s="251"/>
      <c r="H37" s="251"/>
      <c r="I37" s="251"/>
      <c r="J37" s="251"/>
      <c r="K37" s="251"/>
      <c r="L37" s="4"/>
      <c r="M37" s="4"/>
      <c r="N37" s="4"/>
      <c r="O37" s="4"/>
      <c r="P37" s="4"/>
      <c r="Q37" s="4"/>
      <c r="R37" s="4"/>
      <c r="S37" s="4"/>
      <c r="T37" s="4"/>
      <c r="U37" s="4"/>
      <c r="V37" s="4"/>
      <c r="W37" s="4"/>
      <c r="X37" s="4"/>
      <c r="Y37" s="4"/>
      <c r="Z37" s="4"/>
    </row>
    <row r="38" spans="1:26" ht="15" customHeight="1" x14ac:dyDescent="0.3">
      <c r="A38" s="250"/>
      <c r="B38" s="251"/>
      <c r="C38" s="251"/>
      <c r="D38" s="251"/>
      <c r="E38" s="251"/>
      <c r="F38" s="251"/>
      <c r="G38" s="251"/>
      <c r="H38" s="251"/>
      <c r="I38" s="251"/>
      <c r="J38" s="251"/>
      <c r="K38" s="251"/>
      <c r="L38" s="4"/>
      <c r="M38" s="4"/>
      <c r="N38" s="4"/>
      <c r="O38" s="4"/>
      <c r="P38" s="4"/>
      <c r="Q38" s="4"/>
      <c r="R38" s="4"/>
      <c r="S38" s="4"/>
      <c r="T38" s="4"/>
      <c r="U38" s="4"/>
      <c r="V38" s="4"/>
      <c r="W38" s="4"/>
      <c r="X38" s="4"/>
      <c r="Y38" s="4"/>
      <c r="Z38" s="4"/>
    </row>
    <row r="39" spans="1:26" ht="15" customHeight="1" x14ac:dyDescent="0.3">
      <c r="A39" s="250"/>
      <c r="B39" s="251"/>
      <c r="C39" s="251"/>
      <c r="D39" s="251"/>
      <c r="E39" s="251"/>
      <c r="F39" s="251"/>
      <c r="G39" s="251"/>
      <c r="H39" s="251"/>
      <c r="I39" s="251"/>
      <c r="J39" s="251"/>
      <c r="K39" s="251"/>
      <c r="L39" s="4"/>
      <c r="M39" s="4"/>
      <c r="N39" s="4"/>
      <c r="O39" s="4"/>
      <c r="P39" s="4"/>
      <c r="Q39" s="4"/>
      <c r="R39" s="4"/>
      <c r="S39" s="4"/>
      <c r="T39" s="4"/>
      <c r="U39" s="4"/>
      <c r="V39" s="4"/>
      <c r="W39" s="4"/>
      <c r="X39" s="4"/>
      <c r="Y39" s="4"/>
      <c r="Z39" s="4"/>
    </row>
    <row r="40" spans="1:26" ht="15" customHeight="1" x14ac:dyDescent="0.3">
      <c r="A40" s="250"/>
      <c r="B40" s="251"/>
      <c r="C40" s="251"/>
      <c r="D40" s="251"/>
      <c r="E40" s="251"/>
      <c r="F40" s="251"/>
      <c r="G40" s="251"/>
      <c r="H40" s="251"/>
      <c r="I40" s="251"/>
      <c r="J40" s="251"/>
      <c r="K40" s="251"/>
      <c r="L40" s="4"/>
      <c r="M40" s="4"/>
      <c r="N40" s="4"/>
      <c r="O40" s="4"/>
      <c r="P40" s="4"/>
      <c r="Q40" s="4"/>
      <c r="R40" s="4"/>
      <c r="S40" s="4"/>
      <c r="T40" s="4"/>
      <c r="U40" s="4"/>
      <c r="V40" s="4"/>
      <c r="W40" s="4"/>
      <c r="X40" s="4"/>
      <c r="Y40" s="4"/>
      <c r="Z40" s="4"/>
    </row>
    <row r="41" spans="1:26" ht="40.5" customHeight="1" x14ac:dyDescent="0.3">
      <c r="A41" s="250"/>
      <c r="B41" s="251"/>
      <c r="C41" s="251"/>
      <c r="D41" s="251"/>
      <c r="E41" s="251"/>
      <c r="F41" s="251"/>
      <c r="G41" s="251"/>
      <c r="H41" s="251"/>
      <c r="I41" s="251"/>
      <c r="J41" s="251"/>
      <c r="K41" s="251"/>
      <c r="L41" s="4"/>
      <c r="M41" s="4"/>
      <c r="N41" s="4"/>
      <c r="O41" s="4"/>
      <c r="P41" s="4"/>
      <c r="Q41" s="4"/>
      <c r="R41" s="4"/>
      <c r="S41" s="4"/>
      <c r="T41" s="4"/>
      <c r="U41" s="4"/>
      <c r="V41" s="4"/>
      <c r="W41" s="4"/>
      <c r="X41" s="4"/>
      <c r="Y41" s="4"/>
      <c r="Z41" s="4"/>
    </row>
    <row r="42" spans="1:26" ht="298.5" customHeight="1" x14ac:dyDescent="0.3">
      <c r="A42" s="250"/>
      <c r="B42" s="251"/>
      <c r="C42" s="251"/>
      <c r="D42" s="251"/>
      <c r="E42" s="251"/>
      <c r="F42" s="251"/>
      <c r="G42" s="251"/>
      <c r="H42" s="251"/>
      <c r="I42" s="251"/>
      <c r="J42" s="251"/>
      <c r="K42" s="251"/>
      <c r="L42" s="4"/>
      <c r="M42" s="4"/>
      <c r="N42" s="4"/>
      <c r="O42" s="4"/>
      <c r="P42" s="4"/>
      <c r="Q42" s="4"/>
      <c r="R42" s="4"/>
      <c r="S42" s="4"/>
      <c r="T42" s="4"/>
      <c r="U42" s="4"/>
      <c r="V42" s="4"/>
      <c r="W42" s="4"/>
      <c r="X42" s="4"/>
      <c r="Y42" s="4"/>
      <c r="Z42" s="4"/>
    </row>
    <row r="43" spans="1:26" ht="44.25" customHeight="1" x14ac:dyDescent="0.3">
      <c r="A43" s="247" t="s">
        <v>43</v>
      </c>
      <c r="B43" s="213"/>
      <c r="C43" s="213"/>
      <c r="D43" s="213"/>
      <c r="E43" s="213"/>
      <c r="F43" s="213"/>
      <c r="G43" s="213"/>
      <c r="H43" s="213"/>
      <c r="I43" s="213"/>
      <c r="J43" s="213"/>
      <c r="K43" s="213"/>
      <c r="L43" s="4"/>
      <c r="M43" s="4"/>
      <c r="N43" s="4"/>
      <c r="O43" s="4"/>
      <c r="P43" s="4"/>
      <c r="Q43" s="4"/>
      <c r="R43" s="4"/>
      <c r="S43" s="4"/>
      <c r="T43" s="4"/>
      <c r="U43" s="4"/>
      <c r="V43" s="4"/>
      <c r="W43" s="4"/>
      <c r="X43" s="4"/>
      <c r="Y43" s="4"/>
      <c r="Z43" s="4"/>
    </row>
    <row r="44" spans="1:26" ht="15" customHeight="1" x14ac:dyDescent="0.3">
      <c r="A44" s="236" t="s">
        <v>46</v>
      </c>
      <c r="B44" s="219"/>
      <c r="C44" s="219"/>
      <c r="D44" s="219"/>
      <c r="E44" s="219"/>
      <c r="F44" s="219"/>
      <c r="G44" s="219"/>
      <c r="H44" s="219"/>
      <c r="I44" s="219"/>
      <c r="J44" s="219"/>
      <c r="K44" s="219"/>
      <c r="L44" s="4"/>
      <c r="M44" s="4"/>
      <c r="N44" s="4"/>
      <c r="O44" s="4"/>
      <c r="P44" s="4"/>
      <c r="Q44" s="4"/>
      <c r="R44" s="4"/>
      <c r="S44" s="4"/>
      <c r="T44" s="4"/>
      <c r="U44" s="4"/>
      <c r="V44" s="4"/>
      <c r="W44" s="4"/>
      <c r="X44" s="4"/>
      <c r="Y44" s="4"/>
      <c r="Z44" s="4"/>
    </row>
    <row r="45" spans="1:26" ht="15" customHeight="1" x14ac:dyDescent="0.3">
      <c r="A45" s="234"/>
      <c r="B45" s="225"/>
      <c r="C45" s="225"/>
      <c r="D45" s="225"/>
      <c r="E45" s="225"/>
      <c r="F45" s="225"/>
      <c r="G45" s="225"/>
      <c r="H45" s="225"/>
      <c r="I45" s="225"/>
      <c r="J45" s="225"/>
      <c r="K45" s="225"/>
      <c r="L45" s="4"/>
      <c r="M45" s="4"/>
      <c r="N45" s="4"/>
      <c r="O45" s="4"/>
      <c r="P45" s="4"/>
      <c r="Q45" s="4"/>
      <c r="R45" s="4"/>
      <c r="S45" s="4"/>
      <c r="T45" s="4"/>
      <c r="U45" s="4"/>
      <c r="V45" s="4"/>
      <c r="W45" s="4"/>
      <c r="X45" s="4"/>
      <c r="Y45" s="4"/>
      <c r="Z45" s="4"/>
    </row>
    <row r="46" spans="1:26" ht="15" customHeight="1" x14ac:dyDescent="0.3">
      <c r="A46" s="234"/>
      <c r="B46" s="225"/>
      <c r="C46" s="225"/>
      <c r="D46" s="225"/>
      <c r="E46" s="225"/>
      <c r="F46" s="225"/>
      <c r="G46" s="225"/>
      <c r="H46" s="225"/>
      <c r="I46" s="225"/>
      <c r="J46" s="225"/>
      <c r="K46" s="225"/>
      <c r="L46" s="4"/>
      <c r="M46" s="4"/>
      <c r="N46" s="4"/>
      <c r="O46" s="4"/>
      <c r="P46" s="4"/>
      <c r="Q46" s="4"/>
      <c r="R46" s="4"/>
      <c r="S46" s="4"/>
      <c r="T46" s="4"/>
      <c r="U46" s="4"/>
      <c r="V46" s="4"/>
      <c r="W46" s="4"/>
      <c r="X46" s="4"/>
      <c r="Y46" s="4"/>
      <c r="Z46" s="4"/>
    </row>
    <row r="47" spans="1:26" ht="15" customHeight="1" x14ac:dyDescent="0.3">
      <c r="A47" s="234"/>
      <c r="B47" s="225"/>
      <c r="C47" s="225"/>
      <c r="D47" s="225"/>
      <c r="E47" s="225"/>
      <c r="F47" s="225"/>
      <c r="G47" s="225"/>
      <c r="H47" s="225"/>
      <c r="I47" s="225"/>
      <c r="J47" s="225"/>
      <c r="K47" s="225"/>
      <c r="L47" s="4"/>
      <c r="M47" s="4"/>
      <c r="N47" s="4"/>
      <c r="O47" s="4"/>
      <c r="P47" s="4"/>
      <c r="Q47" s="4"/>
      <c r="R47" s="4"/>
      <c r="S47" s="4"/>
      <c r="T47" s="4"/>
      <c r="U47" s="4"/>
      <c r="V47" s="4"/>
      <c r="W47" s="4"/>
      <c r="X47" s="4"/>
      <c r="Y47" s="4"/>
      <c r="Z47" s="4"/>
    </row>
    <row r="48" spans="1:26" ht="15" customHeight="1" x14ac:dyDescent="0.3">
      <c r="A48" s="234"/>
      <c r="B48" s="225"/>
      <c r="C48" s="225"/>
      <c r="D48" s="225"/>
      <c r="E48" s="225"/>
      <c r="F48" s="225"/>
      <c r="G48" s="225"/>
      <c r="H48" s="225"/>
      <c r="I48" s="225"/>
      <c r="J48" s="225"/>
      <c r="K48" s="225"/>
      <c r="L48" s="4"/>
      <c r="M48" s="4"/>
      <c r="N48" s="4"/>
      <c r="O48" s="4"/>
      <c r="P48" s="4"/>
      <c r="Q48" s="4"/>
      <c r="R48" s="4"/>
      <c r="S48" s="4"/>
      <c r="T48" s="4"/>
      <c r="U48" s="4"/>
      <c r="V48" s="4"/>
      <c r="W48" s="4"/>
      <c r="X48" s="4"/>
      <c r="Y48" s="4"/>
      <c r="Z48" s="4"/>
    </row>
    <row r="49" spans="1:26" ht="15" customHeight="1" x14ac:dyDescent="0.3">
      <c r="A49" s="234"/>
      <c r="B49" s="225"/>
      <c r="C49" s="225"/>
      <c r="D49" s="225"/>
      <c r="E49" s="225"/>
      <c r="F49" s="225"/>
      <c r="G49" s="225"/>
      <c r="H49" s="225"/>
      <c r="I49" s="225"/>
      <c r="J49" s="225"/>
      <c r="K49" s="225"/>
      <c r="L49" s="4"/>
      <c r="M49" s="4"/>
      <c r="N49" s="4"/>
      <c r="O49" s="4"/>
      <c r="P49" s="4"/>
      <c r="Q49" s="4"/>
      <c r="R49" s="4"/>
      <c r="S49" s="4"/>
      <c r="T49" s="4"/>
      <c r="U49" s="4"/>
      <c r="V49" s="4"/>
      <c r="W49" s="4"/>
      <c r="X49" s="4"/>
      <c r="Y49" s="4"/>
      <c r="Z49" s="4"/>
    </row>
    <row r="50" spans="1:26" ht="15" customHeight="1" x14ac:dyDescent="0.3">
      <c r="A50" s="234"/>
      <c r="B50" s="225"/>
      <c r="C50" s="225"/>
      <c r="D50" s="225"/>
      <c r="E50" s="225"/>
      <c r="F50" s="225"/>
      <c r="G50" s="225"/>
      <c r="H50" s="225"/>
      <c r="I50" s="225"/>
      <c r="J50" s="225"/>
      <c r="K50" s="225"/>
      <c r="L50" s="4"/>
      <c r="M50" s="4"/>
      <c r="N50" s="4"/>
      <c r="O50" s="4"/>
      <c r="P50" s="4"/>
      <c r="Q50" s="4"/>
      <c r="R50" s="4"/>
      <c r="S50" s="4"/>
      <c r="T50" s="4"/>
      <c r="U50" s="4"/>
      <c r="V50" s="4"/>
      <c r="W50" s="4"/>
      <c r="X50" s="4"/>
      <c r="Y50" s="4"/>
      <c r="Z50" s="4"/>
    </row>
    <row r="51" spans="1:26" ht="15" customHeight="1" x14ac:dyDescent="0.3">
      <c r="A51" s="234"/>
      <c r="B51" s="225"/>
      <c r="C51" s="225"/>
      <c r="D51" s="225"/>
      <c r="E51" s="225"/>
      <c r="F51" s="225"/>
      <c r="G51" s="225"/>
      <c r="H51" s="225"/>
      <c r="I51" s="225"/>
      <c r="J51" s="225"/>
      <c r="K51" s="225"/>
      <c r="L51" s="4"/>
      <c r="M51" s="4"/>
      <c r="N51" s="4"/>
      <c r="O51" s="4"/>
      <c r="P51" s="4"/>
      <c r="Q51" s="4"/>
      <c r="R51" s="4"/>
      <c r="S51" s="4"/>
      <c r="T51" s="4"/>
      <c r="U51" s="4"/>
      <c r="V51" s="4"/>
      <c r="W51" s="4"/>
      <c r="X51" s="4"/>
      <c r="Y51" s="4"/>
      <c r="Z51" s="4"/>
    </row>
    <row r="52" spans="1:26" ht="137.25" customHeight="1" x14ac:dyDescent="0.3">
      <c r="A52" s="234"/>
      <c r="B52" s="225"/>
      <c r="C52" s="225"/>
      <c r="D52" s="225"/>
      <c r="E52" s="225"/>
      <c r="F52" s="225"/>
      <c r="G52" s="225"/>
      <c r="H52" s="225"/>
      <c r="I52" s="225"/>
      <c r="J52" s="225"/>
      <c r="K52" s="225"/>
      <c r="L52" s="4"/>
      <c r="M52" s="4"/>
      <c r="N52" s="4"/>
      <c r="O52" s="4"/>
      <c r="P52" s="4"/>
      <c r="Q52" s="4"/>
      <c r="R52" s="4"/>
      <c r="S52" s="4"/>
      <c r="T52" s="4"/>
      <c r="U52" s="4"/>
      <c r="V52" s="4"/>
      <c r="W52" s="4"/>
      <c r="X52" s="4"/>
      <c r="Y52" s="4"/>
      <c r="Z52" s="4"/>
    </row>
    <row r="53" spans="1:26" ht="15" hidden="1" customHeight="1" x14ac:dyDescent="0.3">
      <c r="A53" s="234"/>
      <c r="B53" s="225"/>
      <c r="C53" s="225"/>
      <c r="D53" s="225"/>
      <c r="E53" s="225"/>
      <c r="F53" s="225"/>
      <c r="G53" s="225"/>
      <c r="H53" s="225"/>
      <c r="I53" s="225"/>
      <c r="J53" s="225"/>
      <c r="K53" s="225"/>
      <c r="L53" s="4"/>
      <c r="M53" s="4"/>
      <c r="N53" s="4"/>
      <c r="O53" s="4"/>
      <c r="P53" s="4"/>
      <c r="Q53" s="4"/>
      <c r="R53" s="4"/>
      <c r="S53" s="4"/>
      <c r="T53" s="4"/>
      <c r="U53" s="4"/>
      <c r="V53" s="4"/>
      <c r="W53" s="4"/>
      <c r="X53" s="4"/>
      <c r="Y53" s="4"/>
      <c r="Z53" s="4"/>
    </row>
    <row r="54" spans="1:26" ht="15" hidden="1" customHeight="1" x14ac:dyDescent="0.3">
      <c r="A54" s="234"/>
      <c r="B54" s="225"/>
      <c r="C54" s="225"/>
      <c r="D54" s="225"/>
      <c r="E54" s="225"/>
      <c r="F54" s="225"/>
      <c r="G54" s="225"/>
      <c r="H54" s="225"/>
      <c r="I54" s="225"/>
      <c r="J54" s="225"/>
      <c r="K54" s="225"/>
      <c r="L54" s="4"/>
      <c r="M54" s="4"/>
      <c r="N54" s="4"/>
      <c r="O54" s="4"/>
      <c r="P54" s="4"/>
      <c r="Q54" s="4"/>
      <c r="R54" s="4"/>
      <c r="S54" s="4"/>
      <c r="T54" s="4"/>
      <c r="U54" s="4"/>
      <c r="V54" s="4"/>
      <c r="W54" s="4"/>
      <c r="X54" s="4"/>
      <c r="Y54" s="4"/>
      <c r="Z54" s="4"/>
    </row>
    <row r="55" spans="1:26" ht="15" hidden="1" customHeight="1" x14ac:dyDescent="0.3">
      <c r="A55" s="234"/>
      <c r="B55" s="225"/>
      <c r="C55" s="225"/>
      <c r="D55" s="225"/>
      <c r="E55" s="225"/>
      <c r="F55" s="225"/>
      <c r="G55" s="225"/>
      <c r="H55" s="225"/>
      <c r="I55" s="225"/>
      <c r="J55" s="225"/>
      <c r="K55" s="225"/>
      <c r="L55" s="4"/>
      <c r="M55" s="4"/>
      <c r="N55" s="4"/>
      <c r="O55" s="4"/>
      <c r="P55" s="4"/>
      <c r="Q55" s="4"/>
      <c r="R55" s="4"/>
      <c r="S55" s="4"/>
      <c r="T55" s="4"/>
      <c r="U55" s="4"/>
      <c r="V55" s="4"/>
      <c r="W55" s="4"/>
      <c r="X55" s="4"/>
      <c r="Y55" s="4"/>
      <c r="Z55" s="4"/>
    </row>
    <row r="56" spans="1:26" ht="15" hidden="1" customHeight="1" x14ac:dyDescent="0.3">
      <c r="A56" s="234"/>
      <c r="B56" s="225"/>
      <c r="C56" s="225"/>
      <c r="D56" s="225"/>
      <c r="E56" s="225"/>
      <c r="F56" s="225"/>
      <c r="G56" s="225"/>
      <c r="H56" s="225"/>
      <c r="I56" s="225"/>
      <c r="J56" s="225"/>
      <c r="K56" s="225"/>
      <c r="L56" s="4"/>
      <c r="M56" s="4"/>
      <c r="N56" s="4"/>
      <c r="O56" s="4"/>
      <c r="P56" s="4"/>
      <c r="Q56" s="4"/>
      <c r="R56" s="4"/>
      <c r="S56" s="4"/>
      <c r="T56" s="4"/>
      <c r="U56" s="4"/>
      <c r="V56" s="4"/>
      <c r="W56" s="4"/>
      <c r="X56" s="4"/>
      <c r="Y56" s="4"/>
      <c r="Z56" s="4"/>
    </row>
    <row r="57" spans="1:26" ht="15.75" hidden="1" customHeight="1" x14ac:dyDescent="0.3">
      <c r="A57" s="234"/>
      <c r="B57" s="225"/>
      <c r="C57" s="225"/>
      <c r="D57" s="225"/>
      <c r="E57" s="225"/>
      <c r="F57" s="225"/>
      <c r="G57" s="225"/>
      <c r="H57" s="225"/>
      <c r="I57" s="225"/>
      <c r="J57" s="225"/>
      <c r="K57" s="225"/>
      <c r="L57" s="4"/>
      <c r="M57" s="4"/>
      <c r="N57" s="4"/>
      <c r="O57" s="4"/>
      <c r="P57" s="4"/>
      <c r="Q57" s="4"/>
      <c r="R57" s="4"/>
      <c r="S57" s="4"/>
      <c r="T57" s="4"/>
      <c r="U57" s="4"/>
      <c r="V57" s="4"/>
      <c r="W57" s="4"/>
      <c r="X57" s="4"/>
      <c r="Y57" s="4"/>
      <c r="Z57" s="4"/>
    </row>
    <row r="58" spans="1:26" ht="15.75" customHeight="1" x14ac:dyDescent="0.3">
      <c r="A58" s="13"/>
      <c r="B58" s="13"/>
      <c r="C58" s="13"/>
      <c r="D58" s="13"/>
      <c r="E58" s="13"/>
      <c r="F58" s="13"/>
      <c r="G58" s="13"/>
      <c r="H58" s="13"/>
      <c r="I58" s="13"/>
      <c r="J58" s="13"/>
      <c r="K58" s="13"/>
      <c r="L58" s="4"/>
      <c r="M58" s="4"/>
      <c r="N58" s="4"/>
      <c r="O58" s="4"/>
      <c r="P58" s="4"/>
      <c r="Q58" s="4"/>
      <c r="R58" s="4"/>
      <c r="S58" s="4"/>
      <c r="T58" s="4"/>
      <c r="U58" s="4"/>
      <c r="V58" s="4"/>
      <c r="W58" s="4"/>
      <c r="X58" s="4"/>
      <c r="Y58" s="4"/>
      <c r="Z58" s="4"/>
    </row>
    <row r="59" spans="1:26" ht="30.75" customHeight="1" x14ac:dyDescent="0.3">
      <c r="A59" s="246" t="s">
        <v>50</v>
      </c>
      <c r="B59" s="213"/>
      <c r="C59" s="213"/>
      <c r="D59" s="213"/>
      <c r="E59" s="213"/>
      <c r="F59" s="213"/>
      <c r="G59" s="213"/>
      <c r="H59" s="213"/>
      <c r="I59" s="213"/>
      <c r="J59" s="213"/>
      <c r="K59" s="213"/>
      <c r="L59" s="4"/>
      <c r="M59" s="4"/>
      <c r="N59" s="4"/>
      <c r="O59" s="4"/>
      <c r="P59" s="4"/>
      <c r="Q59" s="4"/>
      <c r="R59" s="4"/>
      <c r="S59" s="4"/>
      <c r="T59" s="4"/>
      <c r="U59" s="4"/>
      <c r="V59" s="4"/>
      <c r="W59" s="4"/>
      <c r="X59" s="4"/>
      <c r="Y59" s="4"/>
      <c r="Z59" s="4"/>
    </row>
    <row r="60" spans="1:26" ht="15" customHeight="1" x14ac:dyDescent="0.3">
      <c r="A60" s="236" t="s">
        <v>55</v>
      </c>
      <c r="B60" s="219"/>
      <c r="C60" s="219"/>
      <c r="D60" s="219"/>
      <c r="E60" s="219"/>
      <c r="F60" s="219"/>
      <c r="G60" s="219"/>
      <c r="H60" s="219"/>
      <c r="I60" s="219"/>
      <c r="J60" s="219"/>
      <c r="K60" s="219"/>
      <c r="L60" s="4"/>
      <c r="M60" s="4"/>
      <c r="N60" s="4"/>
      <c r="O60" s="4"/>
      <c r="P60" s="4"/>
      <c r="Q60" s="4"/>
      <c r="R60" s="4"/>
      <c r="S60" s="4"/>
      <c r="T60" s="4"/>
      <c r="U60" s="4"/>
      <c r="V60" s="4"/>
      <c r="W60" s="4"/>
      <c r="X60" s="4"/>
      <c r="Y60" s="4"/>
      <c r="Z60" s="4"/>
    </row>
    <row r="61" spans="1:26" ht="15" customHeight="1" x14ac:dyDescent="0.3">
      <c r="A61" s="234"/>
      <c r="B61" s="225"/>
      <c r="C61" s="225"/>
      <c r="D61" s="225"/>
      <c r="E61" s="225"/>
      <c r="F61" s="225"/>
      <c r="G61" s="225"/>
      <c r="H61" s="225"/>
      <c r="I61" s="225"/>
      <c r="J61" s="225"/>
      <c r="K61" s="225"/>
      <c r="L61" s="4"/>
      <c r="M61" s="4"/>
      <c r="N61" s="4"/>
      <c r="O61" s="4"/>
      <c r="P61" s="4"/>
      <c r="Q61" s="4"/>
      <c r="R61" s="4"/>
      <c r="S61" s="4"/>
      <c r="T61" s="4"/>
      <c r="U61" s="4"/>
      <c r="V61" s="4"/>
      <c r="W61" s="4"/>
      <c r="X61" s="4"/>
      <c r="Y61" s="4"/>
      <c r="Z61" s="4"/>
    </row>
    <row r="62" spans="1:26" ht="15" customHeight="1" x14ac:dyDescent="0.3">
      <c r="A62" s="234"/>
      <c r="B62" s="225"/>
      <c r="C62" s="225"/>
      <c r="D62" s="225"/>
      <c r="E62" s="225"/>
      <c r="F62" s="225"/>
      <c r="G62" s="225"/>
      <c r="H62" s="225"/>
      <c r="I62" s="225"/>
      <c r="J62" s="225"/>
      <c r="K62" s="225"/>
      <c r="L62" s="4"/>
      <c r="M62" s="4"/>
      <c r="N62" s="4"/>
      <c r="O62" s="4"/>
      <c r="P62" s="4"/>
      <c r="Q62" s="4"/>
      <c r="R62" s="4"/>
      <c r="S62" s="4"/>
      <c r="T62" s="4"/>
      <c r="U62" s="4"/>
      <c r="V62" s="4"/>
      <c r="W62" s="4"/>
      <c r="X62" s="4"/>
      <c r="Y62" s="4"/>
      <c r="Z62" s="4"/>
    </row>
    <row r="63" spans="1:26" ht="15" customHeight="1" x14ac:dyDescent="0.3">
      <c r="A63" s="234"/>
      <c r="B63" s="225"/>
      <c r="C63" s="225"/>
      <c r="D63" s="225"/>
      <c r="E63" s="225"/>
      <c r="F63" s="225"/>
      <c r="G63" s="225"/>
      <c r="H63" s="225"/>
      <c r="I63" s="225"/>
      <c r="J63" s="225"/>
      <c r="K63" s="225"/>
      <c r="L63" s="4"/>
      <c r="M63" s="4"/>
      <c r="N63" s="4"/>
      <c r="O63" s="4"/>
      <c r="P63" s="4"/>
      <c r="Q63" s="4"/>
      <c r="R63" s="4"/>
      <c r="S63" s="4"/>
      <c r="T63" s="4"/>
      <c r="U63" s="4"/>
      <c r="V63" s="4"/>
      <c r="W63" s="4"/>
      <c r="X63" s="4"/>
      <c r="Y63" s="4"/>
      <c r="Z63" s="4"/>
    </row>
    <row r="64" spans="1:26" ht="15" customHeight="1" x14ac:dyDescent="0.3">
      <c r="A64" s="234"/>
      <c r="B64" s="225"/>
      <c r="C64" s="225"/>
      <c r="D64" s="225"/>
      <c r="E64" s="225"/>
      <c r="F64" s="225"/>
      <c r="G64" s="225"/>
      <c r="H64" s="225"/>
      <c r="I64" s="225"/>
      <c r="J64" s="225"/>
      <c r="K64" s="225"/>
      <c r="L64" s="4"/>
      <c r="M64" s="4"/>
      <c r="N64" s="4"/>
      <c r="O64" s="4"/>
      <c r="P64" s="4"/>
      <c r="Q64" s="4"/>
      <c r="R64" s="4"/>
      <c r="S64" s="4"/>
      <c r="T64" s="4"/>
      <c r="U64" s="4"/>
      <c r="V64" s="4"/>
      <c r="W64" s="4"/>
      <c r="X64" s="4"/>
      <c r="Y64" s="4"/>
      <c r="Z64" s="4"/>
    </row>
    <row r="65" spans="1:26" ht="15" customHeight="1" x14ac:dyDescent="0.3">
      <c r="A65" s="234"/>
      <c r="B65" s="225"/>
      <c r="C65" s="225"/>
      <c r="D65" s="225"/>
      <c r="E65" s="225"/>
      <c r="F65" s="225"/>
      <c r="G65" s="225"/>
      <c r="H65" s="225"/>
      <c r="I65" s="225"/>
      <c r="J65" s="225"/>
      <c r="K65" s="225"/>
      <c r="L65" s="4"/>
      <c r="M65" s="4"/>
      <c r="N65" s="4"/>
      <c r="O65" s="4"/>
      <c r="P65" s="4"/>
      <c r="Q65" s="4"/>
      <c r="R65" s="4"/>
      <c r="S65" s="4"/>
      <c r="T65" s="4"/>
      <c r="U65" s="4"/>
      <c r="V65" s="4"/>
      <c r="W65" s="4"/>
      <c r="X65" s="4"/>
      <c r="Y65" s="4"/>
      <c r="Z65" s="4"/>
    </row>
    <row r="66" spans="1:26" ht="15" customHeight="1" x14ac:dyDescent="0.3">
      <c r="A66" s="234"/>
      <c r="B66" s="225"/>
      <c r="C66" s="225"/>
      <c r="D66" s="225"/>
      <c r="E66" s="225"/>
      <c r="F66" s="225"/>
      <c r="G66" s="225"/>
      <c r="H66" s="225"/>
      <c r="I66" s="225"/>
      <c r="J66" s="225"/>
      <c r="K66" s="225"/>
      <c r="L66" s="4"/>
      <c r="M66" s="4"/>
      <c r="N66" s="4"/>
      <c r="O66" s="4"/>
      <c r="P66" s="4"/>
      <c r="Q66" s="4"/>
      <c r="R66" s="4"/>
      <c r="S66" s="4"/>
      <c r="T66" s="4"/>
      <c r="U66" s="4"/>
      <c r="V66" s="4"/>
      <c r="W66" s="4"/>
      <c r="X66" s="4"/>
      <c r="Y66" s="4"/>
      <c r="Z66" s="4"/>
    </row>
    <row r="67" spans="1:26" ht="15" customHeight="1" x14ac:dyDescent="0.3">
      <c r="A67" s="234"/>
      <c r="B67" s="225"/>
      <c r="C67" s="225"/>
      <c r="D67" s="225"/>
      <c r="E67" s="225"/>
      <c r="F67" s="225"/>
      <c r="G67" s="225"/>
      <c r="H67" s="225"/>
      <c r="I67" s="225"/>
      <c r="J67" s="225"/>
      <c r="K67" s="225"/>
      <c r="L67" s="4"/>
      <c r="M67" s="4"/>
      <c r="N67" s="4"/>
      <c r="O67" s="4"/>
      <c r="P67" s="4"/>
      <c r="Q67" s="4"/>
      <c r="R67" s="4"/>
      <c r="S67" s="4"/>
      <c r="T67" s="4"/>
      <c r="U67" s="4"/>
      <c r="V67" s="4"/>
      <c r="W67" s="4"/>
      <c r="X67" s="4"/>
      <c r="Y67" s="4"/>
      <c r="Z67" s="4"/>
    </row>
    <row r="68" spans="1:26" ht="15" customHeight="1" x14ac:dyDescent="0.3">
      <c r="A68" s="234"/>
      <c r="B68" s="225"/>
      <c r="C68" s="225"/>
      <c r="D68" s="225"/>
      <c r="E68" s="225"/>
      <c r="F68" s="225"/>
      <c r="G68" s="225"/>
      <c r="H68" s="225"/>
      <c r="I68" s="225"/>
      <c r="J68" s="225"/>
      <c r="K68" s="225"/>
      <c r="L68" s="4"/>
      <c r="M68" s="4"/>
      <c r="N68" s="4"/>
      <c r="O68" s="4"/>
      <c r="P68" s="4"/>
      <c r="Q68" s="4"/>
      <c r="R68" s="4"/>
      <c r="S68" s="4"/>
      <c r="T68" s="4"/>
      <c r="U68" s="4"/>
      <c r="V68" s="4"/>
      <c r="W68" s="4"/>
      <c r="X68" s="4"/>
      <c r="Y68" s="4"/>
      <c r="Z68" s="4"/>
    </row>
    <row r="69" spans="1:26" ht="15" customHeight="1" x14ac:dyDescent="0.3">
      <c r="A69" s="234"/>
      <c r="B69" s="225"/>
      <c r="C69" s="225"/>
      <c r="D69" s="225"/>
      <c r="E69" s="225"/>
      <c r="F69" s="225"/>
      <c r="G69" s="225"/>
      <c r="H69" s="225"/>
      <c r="I69" s="225"/>
      <c r="J69" s="225"/>
      <c r="K69" s="225"/>
      <c r="L69" s="4"/>
      <c r="M69" s="4"/>
      <c r="N69" s="4"/>
      <c r="O69" s="4"/>
      <c r="P69" s="4"/>
      <c r="Q69" s="4"/>
      <c r="R69" s="4"/>
      <c r="S69" s="4"/>
      <c r="T69" s="4"/>
      <c r="U69" s="4"/>
      <c r="V69" s="4"/>
      <c r="W69" s="4"/>
      <c r="X69" s="4"/>
      <c r="Y69" s="4"/>
      <c r="Z69" s="4"/>
    </row>
    <row r="70" spans="1:26" ht="15" customHeight="1" x14ac:dyDescent="0.3">
      <c r="A70" s="234"/>
      <c r="B70" s="225"/>
      <c r="C70" s="225"/>
      <c r="D70" s="225"/>
      <c r="E70" s="225"/>
      <c r="F70" s="225"/>
      <c r="G70" s="225"/>
      <c r="H70" s="225"/>
      <c r="I70" s="225"/>
      <c r="J70" s="225"/>
      <c r="K70" s="225"/>
      <c r="L70" s="4"/>
      <c r="M70" s="4"/>
      <c r="N70" s="4"/>
      <c r="O70" s="4"/>
      <c r="P70" s="4"/>
      <c r="Q70" s="4"/>
      <c r="R70" s="4"/>
      <c r="S70" s="4"/>
      <c r="T70" s="4"/>
      <c r="U70" s="4"/>
      <c r="V70" s="4"/>
      <c r="W70" s="4"/>
      <c r="X70" s="4"/>
      <c r="Y70" s="4"/>
      <c r="Z70" s="4"/>
    </row>
    <row r="71" spans="1:26" ht="15" customHeight="1" x14ac:dyDescent="0.3">
      <c r="A71" s="234"/>
      <c r="B71" s="225"/>
      <c r="C71" s="225"/>
      <c r="D71" s="225"/>
      <c r="E71" s="225"/>
      <c r="F71" s="225"/>
      <c r="G71" s="225"/>
      <c r="H71" s="225"/>
      <c r="I71" s="225"/>
      <c r="J71" s="225"/>
      <c r="K71" s="225"/>
      <c r="L71" s="4"/>
      <c r="M71" s="4"/>
      <c r="N71" s="4"/>
      <c r="O71" s="4"/>
      <c r="P71" s="4"/>
      <c r="Q71" s="4"/>
      <c r="R71" s="4"/>
      <c r="S71" s="4"/>
      <c r="T71" s="4"/>
      <c r="U71" s="4"/>
      <c r="V71" s="4"/>
      <c r="W71" s="4"/>
      <c r="X71" s="4"/>
      <c r="Y71" s="4"/>
      <c r="Z71" s="4"/>
    </row>
    <row r="72" spans="1:26" ht="15" customHeight="1" x14ac:dyDescent="0.3">
      <c r="A72" s="234"/>
      <c r="B72" s="225"/>
      <c r="C72" s="225"/>
      <c r="D72" s="225"/>
      <c r="E72" s="225"/>
      <c r="F72" s="225"/>
      <c r="G72" s="225"/>
      <c r="H72" s="225"/>
      <c r="I72" s="225"/>
      <c r="J72" s="225"/>
      <c r="K72" s="225"/>
      <c r="L72" s="4"/>
      <c r="M72" s="4"/>
      <c r="N72" s="4"/>
      <c r="O72" s="4"/>
      <c r="P72" s="4"/>
      <c r="Q72" s="4"/>
      <c r="R72" s="4"/>
      <c r="S72" s="4"/>
      <c r="T72" s="4"/>
      <c r="U72" s="4"/>
      <c r="V72" s="4"/>
      <c r="W72" s="4"/>
      <c r="X72" s="4"/>
      <c r="Y72" s="4"/>
      <c r="Z72" s="4"/>
    </row>
    <row r="73" spans="1:26" ht="141" customHeight="1" x14ac:dyDescent="0.3">
      <c r="A73" s="234"/>
      <c r="B73" s="225"/>
      <c r="C73" s="225"/>
      <c r="D73" s="225"/>
      <c r="E73" s="225"/>
      <c r="F73" s="225"/>
      <c r="G73" s="225"/>
      <c r="H73" s="225"/>
      <c r="I73" s="225"/>
      <c r="J73" s="225"/>
      <c r="K73" s="225"/>
      <c r="L73" s="4"/>
      <c r="M73" s="4"/>
      <c r="N73" s="4"/>
      <c r="O73" s="4"/>
      <c r="P73" s="4"/>
      <c r="Q73" s="4"/>
      <c r="R73" s="4"/>
      <c r="S73" s="4"/>
      <c r="T73" s="4"/>
      <c r="U73" s="4"/>
      <c r="V73" s="4"/>
      <c r="W73" s="4"/>
      <c r="X73" s="4"/>
      <c r="Y73" s="4"/>
      <c r="Z73" s="4"/>
    </row>
    <row r="74" spans="1:26" ht="15.75" customHeight="1" x14ac:dyDescent="0.3">
      <c r="A74" s="13"/>
      <c r="B74" s="13"/>
      <c r="C74" s="13"/>
      <c r="D74" s="13"/>
      <c r="E74" s="13"/>
      <c r="F74" s="13"/>
      <c r="G74" s="13"/>
      <c r="H74" s="13"/>
      <c r="I74" s="13"/>
      <c r="J74" s="13"/>
      <c r="K74" s="13"/>
      <c r="L74" s="4"/>
      <c r="M74" s="4"/>
      <c r="N74" s="4"/>
      <c r="O74" s="4"/>
      <c r="P74" s="4"/>
      <c r="Q74" s="4"/>
      <c r="R74" s="4"/>
      <c r="S74" s="4"/>
      <c r="T74" s="4"/>
      <c r="U74" s="4"/>
      <c r="V74" s="4"/>
      <c r="W74" s="4"/>
      <c r="X74" s="4"/>
      <c r="Y74" s="4"/>
      <c r="Z74" s="4"/>
    </row>
    <row r="75" spans="1:26" ht="22.5" customHeight="1" x14ac:dyDescent="0.3">
      <c r="A75" s="243" t="s">
        <v>59</v>
      </c>
      <c r="B75" s="213"/>
      <c r="C75" s="213"/>
      <c r="D75" s="213"/>
      <c r="E75" s="213"/>
      <c r="F75" s="213"/>
      <c r="G75" s="213"/>
      <c r="H75" s="213"/>
      <c r="I75" s="213"/>
      <c r="J75" s="213"/>
      <c r="K75" s="213"/>
      <c r="L75" s="4"/>
      <c r="M75" s="4"/>
      <c r="N75" s="4"/>
      <c r="O75" s="4"/>
      <c r="P75" s="4"/>
      <c r="Q75" s="4"/>
      <c r="R75" s="4"/>
      <c r="S75" s="4"/>
      <c r="T75" s="4"/>
      <c r="U75" s="4"/>
      <c r="V75" s="4"/>
      <c r="W75" s="4"/>
      <c r="X75" s="4"/>
      <c r="Y75" s="4"/>
      <c r="Z75" s="4"/>
    </row>
    <row r="76" spans="1:26" ht="15" customHeight="1" x14ac:dyDescent="0.3">
      <c r="A76" s="244" t="s">
        <v>220</v>
      </c>
      <c r="B76" s="219"/>
      <c r="C76" s="219"/>
      <c r="D76" s="219"/>
      <c r="E76" s="219"/>
      <c r="F76" s="219"/>
      <c r="G76" s="219"/>
      <c r="H76" s="219"/>
      <c r="I76" s="219"/>
      <c r="J76" s="219"/>
      <c r="K76" s="219"/>
      <c r="L76" s="4"/>
      <c r="M76" s="4"/>
      <c r="N76" s="4"/>
      <c r="O76" s="4"/>
      <c r="P76" s="4"/>
      <c r="Q76" s="4"/>
      <c r="R76" s="4"/>
      <c r="S76" s="4"/>
      <c r="T76" s="4"/>
      <c r="U76" s="4"/>
      <c r="V76" s="4"/>
      <c r="W76" s="4"/>
      <c r="X76" s="4"/>
      <c r="Y76" s="4"/>
      <c r="Z76" s="4"/>
    </row>
    <row r="77" spans="1:26" ht="15" customHeight="1" x14ac:dyDescent="0.3">
      <c r="A77" s="234"/>
      <c r="B77" s="225"/>
      <c r="C77" s="225"/>
      <c r="D77" s="225"/>
      <c r="E77" s="225"/>
      <c r="F77" s="225"/>
      <c r="G77" s="225"/>
      <c r="H77" s="225"/>
      <c r="I77" s="225"/>
      <c r="J77" s="225"/>
      <c r="K77" s="225"/>
      <c r="L77" s="4"/>
      <c r="M77" s="4"/>
      <c r="N77" s="4"/>
      <c r="O77" s="4"/>
      <c r="P77" s="4"/>
      <c r="Q77" s="4"/>
      <c r="R77" s="4"/>
      <c r="S77" s="4"/>
      <c r="T77" s="4"/>
      <c r="U77" s="4"/>
      <c r="V77" s="4"/>
      <c r="W77" s="4"/>
      <c r="X77" s="4"/>
      <c r="Y77" s="4"/>
      <c r="Z77" s="4"/>
    </row>
    <row r="78" spans="1:26" ht="15" customHeight="1" x14ac:dyDescent="0.3">
      <c r="A78" s="234"/>
      <c r="B78" s="225"/>
      <c r="C78" s="225"/>
      <c r="D78" s="225"/>
      <c r="E78" s="225"/>
      <c r="F78" s="225"/>
      <c r="G78" s="225"/>
      <c r="H78" s="225"/>
      <c r="I78" s="225"/>
      <c r="J78" s="225"/>
      <c r="K78" s="225"/>
      <c r="L78" s="4"/>
      <c r="M78" s="4"/>
      <c r="N78" s="4"/>
      <c r="O78" s="4"/>
      <c r="P78" s="4"/>
      <c r="Q78" s="4"/>
      <c r="R78" s="4"/>
      <c r="S78" s="4"/>
      <c r="T78" s="4"/>
      <c r="U78" s="4"/>
      <c r="V78" s="4"/>
      <c r="W78" s="4"/>
      <c r="X78" s="4"/>
      <c r="Y78" s="4"/>
      <c r="Z78" s="4"/>
    </row>
    <row r="79" spans="1:26" ht="15" customHeight="1" x14ac:dyDescent="0.3">
      <c r="A79" s="234"/>
      <c r="B79" s="225"/>
      <c r="C79" s="225"/>
      <c r="D79" s="225"/>
      <c r="E79" s="225"/>
      <c r="F79" s="225"/>
      <c r="G79" s="225"/>
      <c r="H79" s="225"/>
      <c r="I79" s="225"/>
      <c r="J79" s="225"/>
      <c r="K79" s="225"/>
      <c r="L79" s="4"/>
      <c r="M79" s="4"/>
      <c r="N79" s="4"/>
      <c r="O79" s="4"/>
      <c r="P79" s="4"/>
      <c r="Q79" s="4"/>
      <c r="R79" s="4"/>
      <c r="S79" s="4"/>
      <c r="T79" s="4"/>
      <c r="U79" s="4"/>
      <c r="V79" s="4"/>
      <c r="W79" s="4"/>
      <c r="X79" s="4"/>
      <c r="Y79" s="4"/>
      <c r="Z79" s="4"/>
    </row>
    <row r="80" spans="1:26" ht="15" customHeight="1" x14ac:dyDescent="0.3">
      <c r="A80" s="234"/>
      <c r="B80" s="225"/>
      <c r="C80" s="225"/>
      <c r="D80" s="225"/>
      <c r="E80" s="225"/>
      <c r="F80" s="225"/>
      <c r="G80" s="225"/>
      <c r="H80" s="225"/>
      <c r="I80" s="225"/>
      <c r="J80" s="225"/>
      <c r="K80" s="225"/>
      <c r="L80" s="4"/>
      <c r="M80" s="4"/>
      <c r="N80" s="4"/>
      <c r="O80" s="4"/>
      <c r="P80" s="4"/>
      <c r="Q80" s="4"/>
      <c r="R80" s="4"/>
      <c r="S80" s="4"/>
      <c r="T80" s="4"/>
      <c r="U80" s="4"/>
      <c r="V80" s="4"/>
      <c r="W80" s="4"/>
      <c r="X80" s="4"/>
      <c r="Y80" s="4"/>
      <c r="Z80" s="4"/>
    </row>
    <row r="81" spans="1:26" ht="15" customHeight="1" x14ac:dyDescent="0.3">
      <c r="A81" s="234"/>
      <c r="B81" s="225"/>
      <c r="C81" s="225"/>
      <c r="D81" s="225"/>
      <c r="E81" s="225"/>
      <c r="F81" s="225"/>
      <c r="G81" s="225"/>
      <c r="H81" s="225"/>
      <c r="I81" s="225"/>
      <c r="J81" s="225"/>
      <c r="K81" s="225"/>
      <c r="L81" s="4"/>
      <c r="M81" s="4"/>
      <c r="N81" s="4"/>
      <c r="O81" s="4"/>
      <c r="P81" s="4"/>
      <c r="Q81" s="4"/>
      <c r="R81" s="4"/>
      <c r="S81" s="4"/>
      <c r="T81" s="4"/>
      <c r="U81" s="4"/>
      <c r="V81" s="4"/>
      <c r="W81" s="4"/>
      <c r="X81" s="4"/>
      <c r="Y81" s="4"/>
      <c r="Z81" s="4"/>
    </row>
    <row r="82" spans="1:26" ht="15" customHeight="1" x14ac:dyDescent="0.3">
      <c r="A82" s="234"/>
      <c r="B82" s="225"/>
      <c r="C82" s="225"/>
      <c r="D82" s="225"/>
      <c r="E82" s="225"/>
      <c r="F82" s="225"/>
      <c r="G82" s="225"/>
      <c r="H82" s="225"/>
      <c r="I82" s="225"/>
      <c r="J82" s="225"/>
      <c r="K82" s="225"/>
      <c r="L82" s="4"/>
      <c r="M82" s="4"/>
      <c r="N82" s="4"/>
      <c r="O82" s="4"/>
      <c r="P82" s="4"/>
      <c r="Q82" s="4"/>
      <c r="R82" s="4"/>
      <c r="S82" s="4"/>
      <c r="T82" s="4"/>
      <c r="U82" s="4"/>
      <c r="V82" s="4"/>
      <c r="W82" s="4"/>
      <c r="X82" s="4"/>
      <c r="Y82" s="4"/>
      <c r="Z82" s="4"/>
    </row>
    <row r="83" spans="1:26" ht="15" customHeight="1" x14ac:dyDescent="0.3">
      <c r="A83" s="234"/>
      <c r="B83" s="225"/>
      <c r="C83" s="225"/>
      <c r="D83" s="225"/>
      <c r="E83" s="225"/>
      <c r="F83" s="225"/>
      <c r="G83" s="225"/>
      <c r="H83" s="225"/>
      <c r="I83" s="225"/>
      <c r="J83" s="225"/>
      <c r="K83" s="225"/>
      <c r="L83" s="4"/>
      <c r="M83" s="4"/>
      <c r="N83" s="4"/>
      <c r="O83" s="4"/>
      <c r="P83" s="4"/>
      <c r="Q83" s="4"/>
      <c r="R83" s="4"/>
      <c r="S83" s="4"/>
      <c r="T83" s="4"/>
      <c r="U83" s="4"/>
      <c r="V83" s="4"/>
      <c r="W83" s="4"/>
      <c r="X83" s="4"/>
      <c r="Y83" s="4"/>
      <c r="Z83" s="4"/>
    </row>
    <row r="84" spans="1:26" ht="15" customHeight="1" x14ac:dyDescent="0.3">
      <c r="A84" s="234"/>
      <c r="B84" s="225"/>
      <c r="C84" s="225"/>
      <c r="D84" s="225"/>
      <c r="E84" s="225"/>
      <c r="F84" s="225"/>
      <c r="G84" s="225"/>
      <c r="H84" s="225"/>
      <c r="I84" s="225"/>
      <c r="J84" s="225"/>
      <c r="K84" s="225"/>
      <c r="L84" s="4"/>
      <c r="M84" s="4"/>
      <c r="N84" s="4"/>
      <c r="O84" s="4"/>
      <c r="P84" s="4"/>
      <c r="Q84" s="4"/>
      <c r="R84" s="4"/>
      <c r="S84" s="4"/>
      <c r="T84" s="4"/>
      <c r="U84" s="4"/>
      <c r="V84" s="4"/>
      <c r="W84" s="4"/>
      <c r="X84" s="4"/>
      <c r="Y84" s="4"/>
      <c r="Z84" s="4"/>
    </row>
    <row r="85" spans="1:26" ht="15" customHeight="1" x14ac:dyDescent="0.3">
      <c r="A85" s="234"/>
      <c r="B85" s="225"/>
      <c r="C85" s="225"/>
      <c r="D85" s="225"/>
      <c r="E85" s="225"/>
      <c r="F85" s="225"/>
      <c r="G85" s="225"/>
      <c r="H85" s="225"/>
      <c r="I85" s="225"/>
      <c r="J85" s="225"/>
      <c r="K85" s="225"/>
      <c r="L85" s="4"/>
      <c r="M85" s="4"/>
      <c r="N85" s="4"/>
      <c r="O85" s="4"/>
      <c r="P85" s="4"/>
      <c r="Q85" s="4"/>
      <c r="R85" s="4"/>
      <c r="S85" s="4"/>
      <c r="T85" s="4"/>
      <c r="U85" s="4"/>
      <c r="V85" s="4"/>
      <c r="W85" s="4"/>
      <c r="X85" s="4"/>
      <c r="Y85" s="4"/>
      <c r="Z85" s="4"/>
    </row>
    <row r="86" spans="1:26" ht="15" customHeight="1" x14ac:dyDescent="0.3">
      <c r="A86" s="234"/>
      <c r="B86" s="225"/>
      <c r="C86" s="225"/>
      <c r="D86" s="225"/>
      <c r="E86" s="225"/>
      <c r="F86" s="225"/>
      <c r="G86" s="225"/>
      <c r="H86" s="225"/>
      <c r="I86" s="225"/>
      <c r="J86" s="225"/>
      <c r="K86" s="225"/>
      <c r="L86" s="4"/>
      <c r="M86" s="4"/>
      <c r="N86" s="4"/>
      <c r="O86" s="4"/>
      <c r="P86" s="4"/>
      <c r="Q86" s="4"/>
      <c r="R86" s="4"/>
      <c r="S86" s="4"/>
      <c r="T86" s="4"/>
      <c r="U86" s="4"/>
      <c r="V86" s="4"/>
      <c r="W86" s="4"/>
      <c r="X86" s="4"/>
      <c r="Y86" s="4"/>
      <c r="Z86" s="4"/>
    </row>
    <row r="87" spans="1:26" ht="15" customHeight="1" x14ac:dyDescent="0.3">
      <c r="A87" s="234"/>
      <c r="B87" s="225"/>
      <c r="C87" s="225"/>
      <c r="D87" s="225"/>
      <c r="E87" s="225"/>
      <c r="F87" s="225"/>
      <c r="G87" s="225"/>
      <c r="H87" s="225"/>
      <c r="I87" s="225"/>
      <c r="J87" s="225"/>
      <c r="K87" s="225"/>
      <c r="L87" s="4"/>
      <c r="M87" s="4"/>
      <c r="N87" s="4"/>
      <c r="O87" s="4"/>
      <c r="P87" s="4"/>
      <c r="Q87" s="4"/>
      <c r="R87" s="4"/>
      <c r="S87" s="4"/>
      <c r="T87" s="4"/>
      <c r="U87" s="4"/>
      <c r="V87" s="4"/>
      <c r="W87" s="4"/>
      <c r="X87" s="4"/>
      <c r="Y87" s="4"/>
      <c r="Z87" s="4"/>
    </row>
    <row r="88" spans="1:26" ht="15" customHeight="1" x14ac:dyDescent="0.3">
      <c r="A88" s="234"/>
      <c r="B88" s="225"/>
      <c r="C88" s="225"/>
      <c r="D88" s="225"/>
      <c r="E88" s="225"/>
      <c r="F88" s="225"/>
      <c r="G88" s="225"/>
      <c r="H88" s="225"/>
      <c r="I88" s="225"/>
      <c r="J88" s="225"/>
      <c r="K88" s="225"/>
      <c r="L88" s="4"/>
      <c r="M88" s="4"/>
      <c r="N88" s="4"/>
      <c r="O88" s="4"/>
      <c r="P88" s="4"/>
      <c r="Q88" s="4"/>
      <c r="R88" s="4"/>
      <c r="S88" s="4"/>
      <c r="T88" s="4"/>
      <c r="U88" s="4"/>
      <c r="V88" s="4"/>
      <c r="W88" s="4"/>
      <c r="X88" s="4"/>
      <c r="Y88" s="4"/>
      <c r="Z88" s="4"/>
    </row>
    <row r="89" spans="1:26" ht="13.5" customHeight="1" x14ac:dyDescent="0.3">
      <c r="A89" s="234"/>
      <c r="B89" s="225"/>
      <c r="C89" s="225"/>
      <c r="D89" s="225"/>
      <c r="E89" s="225"/>
      <c r="F89" s="225"/>
      <c r="G89" s="225"/>
      <c r="H89" s="225"/>
      <c r="I89" s="225"/>
      <c r="J89" s="225"/>
      <c r="K89" s="225"/>
      <c r="L89" s="4"/>
      <c r="M89" s="4"/>
      <c r="N89" s="4"/>
      <c r="O89" s="4"/>
      <c r="P89" s="4"/>
      <c r="Q89" s="4"/>
      <c r="R89" s="4"/>
      <c r="S89" s="4"/>
      <c r="T89" s="4"/>
      <c r="U89" s="4"/>
      <c r="V89" s="4"/>
      <c r="W89" s="4"/>
      <c r="X89" s="4"/>
      <c r="Y89" s="4"/>
      <c r="Z89" s="4"/>
    </row>
    <row r="90" spans="1:26" ht="15.75" customHeight="1" x14ac:dyDescent="0.3">
      <c r="A90" s="26"/>
      <c r="B90" s="27"/>
      <c r="C90" s="27"/>
      <c r="D90" s="27"/>
      <c r="E90" s="27"/>
      <c r="F90" s="27"/>
      <c r="G90" s="27"/>
      <c r="H90" s="27"/>
      <c r="I90" s="27"/>
      <c r="J90" s="27"/>
      <c r="K90" s="27"/>
      <c r="L90" s="4"/>
      <c r="M90" s="4"/>
      <c r="N90" s="4"/>
      <c r="O90" s="4"/>
      <c r="P90" s="4"/>
      <c r="Q90" s="4"/>
      <c r="R90" s="4"/>
      <c r="S90" s="4"/>
      <c r="T90" s="4"/>
      <c r="U90" s="4"/>
      <c r="V90" s="4"/>
      <c r="W90" s="4"/>
      <c r="X90" s="4"/>
      <c r="Y90" s="4"/>
      <c r="Z90" s="4"/>
    </row>
    <row r="91" spans="1:26" ht="22.5" customHeight="1" x14ac:dyDescent="0.3">
      <c r="A91" s="241" t="s">
        <v>68</v>
      </c>
      <c r="B91" s="213"/>
      <c r="C91" s="213"/>
      <c r="D91" s="213"/>
      <c r="E91" s="213"/>
      <c r="F91" s="213"/>
      <c r="G91" s="213"/>
      <c r="H91" s="213"/>
      <c r="I91" s="213"/>
      <c r="J91" s="213"/>
      <c r="K91" s="213"/>
      <c r="L91" s="4"/>
      <c r="M91" s="4"/>
      <c r="N91" s="4"/>
      <c r="O91" s="4"/>
      <c r="P91" s="4"/>
      <c r="Q91" s="4"/>
      <c r="R91" s="4"/>
      <c r="S91" s="4"/>
      <c r="T91" s="4"/>
      <c r="U91" s="4"/>
      <c r="V91" s="4"/>
      <c r="W91" s="4"/>
      <c r="X91" s="4"/>
      <c r="Y91" s="4"/>
      <c r="Z91" s="4"/>
    </row>
    <row r="92" spans="1:26" ht="15" customHeight="1" x14ac:dyDescent="0.3">
      <c r="A92" s="236" t="s">
        <v>222</v>
      </c>
      <c r="B92" s="219"/>
      <c r="C92" s="219"/>
      <c r="D92" s="219"/>
      <c r="E92" s="219"/>
      <c r="F92" s="219"/>
      <c r="G92" s="219"/>
      <c r="H92" s="219"/>
      <c r="I92" s="219"/>
      <c r="J92" s="219"/>
      <c r="K92" s="219"/>
      <c r="L92" s="4"/>
      <c r="M92" s="4"/>
      <c r="N92" s="4"/>
      <c r="O92" s="4"/>
      <c r="P92" s="4"/>
      <c r="Q92" s="4"/>
      <c r="R92" s="4"/>
      <c r="S92" s="4"/>
      <c r="T92" s="4"/>
      <c r="U92" s="4"/>
      <c r="V92" s="4"/>
      <c r="W92" s="4"/>
      <c r="X92" s="4"/>
      <c r="Y92" s="4"/>
      <c r="Z92" s="4"/>
    </row>
    <row r="93" spans="1:26" ht="15" customHeight="1" x14ac:dyDescent="0.3">
      <c r="A93" s="234"/>
      <c r="B93" s="225"/>
      <c r="C93" s="225"/>
      <c r="D93" s="225"/>
      <c r="E93" s="225"/>
      <c r="F93" s="225"/>
      <c r="G93" s="225"/>
      <c r="H93" s="225"/>
      <c r="I93" s="225"/>
      <c r="J93" s="225"/>
      <c r="K93" s="225"/>
      <c r="L93" s="4"/>
      <c r="M93" s="4"/>
      <c r="N93" s="4"/>
      <c r="O93" s="4"/>
      <c r="P93" s="4"/>
      <c r="Q93" s="4"/>
      <c r="R93" s="4"/>
      <c r="S93" s="4"/>
      <c r="T93" s="4"/>
      <c r="U93" s="4"/>
      <c r="V93" s="4"/>
      <c r="W93" s="4"/>
      <c r="X93" s="4"/>
      <c r="Y93" s="4"/>
      <c r="Z93" s="4"/>
    </row>
    <row r="94" spans="1:26" ht="15" customHeight="1" x14ac:dyDescent="0.3">
      <c r="A94" s="234"/>
      <c r="B94" s="225"/>
      <c r="C94" s="225"/>
      <c r="D94" s="225"/>
      <c r="E94" s="225"/>
      <c r="F94" s="225"/>
      <c r="G94" s="225"/>
      <c r="H94" s="225"/>
      <c r="I94" s="225"/>
      <c r="J94" s="225"/>
      <c r="K94" s="225"/>
      <c r="L94" s="4"/>
      <c r="M94" s="4"/>
      <c r="N94" s="4"/>
      <c r="O94" s="4"/>
      <c r="P94" s="4"/>
      <c r="Q94" s="4"/>
      <c r="R94" s="4"/>
      <c r="S94" s="4"/>
      <c r="T94" s="4"/>
      <c r="U94" s="4"/>
      <c r="V94" s="4"/>
      <c r="W94" s="4"/>
      <c r="X94" s="4"/>
      <c r="Y94" s="4"/>
      <c r="Z94" s="4"/>
    </row>
    <row r="95" spans="1:26" ht="15" customHeight="1" x14ac:dyDescent="0.3">
      <c r="A95" s="234"/>
      <c r="B95" s="225"/>
      <c r="C95" s="225"/>
      <c r="D95" s="225"/>
      <c r="E95" s="225"/>
      <c r="F95" s="225"/>
      <c r="G95" s="225"/>
      <c r="H95" s="225"/>
      <c r="I95" s="225"/>
      <c r="J95" s="225"/>
      <c r="K95" s="225"/>
      <c r="L95" s="4"/>
      <c r="M95" s="4"/>
      <c r="N95" s="4"/>
      <c r="O95" s="4"/>
      <c r="P95" s="4"/>
      <c r="Q95" s="4"/>
      <c r="R95" s="4"/>
      <c r="S95" s="4"/>
      <c r="T95" s="4"/>
      <c r="U95" s="4"/>
      <c r="V95" s="4"/>
      <c r="W95" s="4"/>
      <c r="X95" s="4"/>
      <c r="Y95" s="4"/>
      <c r="Z95" s="4"/>
    </row>
    <row r="96" spans="1:26" ht="15" customHeight="1" x14ac:dyDescent="0.3">
      <c r="A96" s="234"/>
      <c r="B96" s="225"/>
      <c r="C96" s="225"/>
      <c r="D96" s="225"/>
      <c r="E96" s="225"/>
      <c r="F96" s="225"/>
      <c r="G96" s="225"/>
      <c r="H96" s="225"/>
      <c r="I96" s="225"/>
      <c r="J96" s="225"/>
      <c r="K96" s="225"/>
      <c r="L96" s="4"/>
      <c r="M96" s="4"/>
      <c r="N96" s="4"/>
      <c r="O96" s="4"/>
      <c r="P96" s="4"/>
      <c r="Q96" s="4"/>
      <c r="R96" s="4"/>
      <c r="S96" s="4"/>
      <c r="T96" s="4"/>
      <c r="U96" s="4"/>
      <c r="V96" s="4"/>
      <c r="W96" s="4"/>
      <c r="X96" s="4"/>
      <c r="Y96" s="4"/>
      <c r="Z96" s="4"/>
    </row>
    <row r="97" spans="1:26" ht="15" customHeight="1" x14ac:dyDescent="0.3">
      <c r="A97" s="234"/>
      <c r="B97" s="225"/>
      <c r="C97" s="225"/>
      <c r="D97" s="225"/>
      <c r="E97" s="225"/>
      <c r="F97" s="225"/>
      <c r="G97" s="225"/>
      <c r="H97" s="225"/>
      <c r="I97" s="225"/>
      <c r="J97" s="225"/>
      <c r="K97" s="225"/>
      <c r="L97" s="4"/>
      <c r="M97" s="4"/>
      <c r="N97" s="4"/>
      <c r="O97" s="4"/>
      <c r="P97" s="4"/>
      <c r="Q97" s="4"/>
      <c r="R97" s="4"/>
      <c r="S97" s="4"/>
      <c r="T97" s="4"/>
      <c r="U97" s="4"/>
      <c r="V97" s="4"/>
      <c r="W97" s="4"/>
      <c r="X97" s="4"/>
      <c r="Y97" s="4"/>
      <c r="Z97" s="4"/>
    </row>
    <row r="98" spans="1:26" ht="15" customHeight="1" x14ac:dyDescent="0.3">
      <c r="A98" s="234"/>
      <c r="B98" s="225"/>
      <c r="C98" s="225"/>
      <c r="D98" s="225"/>
      <c r="E98" s="225"/>
      <c r="F98" s="225"/>
      <c r="G98" s="225"/>
      <c r="H98" s="225"/>
      <c r="I98" s="225"/>
      <c r="J98" s="225"/>
      <c r="K98" s="225"/>
      <c r="L98" s="4"/>
      <c r="M98" s="4"/>
      <c r="N98" s="4"/>
      <c r="O98" s="4"/>
      <c r="P98" s="4"/>
      <c r="Q98" s="4"/>
      <c r="R98" s="4"/>
      <c r="S98" s="4"/>
      <c r="T98" s="4"/>
      <c r="U98" s="4"/>
      <c r="V98" s="4"/>
      <c r="W98" s="4"/>
      <c r="X98" s="4"/>
      <c r="Y98" s="4"/>
      <c r="Z98" s="4"/>
    </row>
    <row r="99" spans="1:26" ht="15" customHeight="1" x14ac:dyDescent="0.3">
      <c r="A99" s="234"/>
      <c r="B99" s="225"/>
      <c r="C99" s="225"/>
      <c r="D99" s="225"/>
      <c r="E99" s="225"/>
      <c r="F99" s="225"/>
      <c r="G99" s="225"/>
      <c r="H99" s="225"/>
      <c r="I99" s="225"/>
      <c r="J99" s="225"/>
      <c r="K99" s="225"/>
      <c r="L99" s="4"/>
      <c r="M99" s="4"/>
      <c r="N99" s="4"/>
      <c r="O99" s="4"/>
      <c r="P99" s="4"/>
      <c r="Q99" s="4"/>
      <c r="R99" s="4"/>
      <c r="S99" s="4"/>
      <c r="T99" s="4"/>
      <c r="U99" s="4"/>
      <c r="V99" s="4"/>
      <c r="W99" s="4"/>
      <c r="X99" s="4"/>
      <c r="Y99" s="4"/>
      <c r="Z99" s="4"/>
    </row>
    <row r="100" spans="1:26" ht="15" customHeight="1" x14ac:dyDescent="0.3">
      <c r="A100" s="234"/>
      <c r="B100" s="225"/>
      <c r="C100" s="225"/>
      <c r="D100" s="225"/>
      <c r="E100" s="225"/>
      <c r="F100" s="225"/>
      <c r="G100" s="225"/>
      <c r="H100" s="225"/>
      <c r="I100" s="225"/>
      <c r="J100" s="225"/>
      <c r="K100" s="225"/>
      <c r="L100" s="4"/>
      <c r="M100" s="4"/>
      <c r="N100" s="4"/>
      <c r="O100" s="4"/>
      <c r="P100" s="4"/>
      <c r="Q100" s="4"/>
      <c r="R100" s="4"/>
      <c r="S100" s="4"/>
      <c r="T100" s="4"/>
      <c r="U100" s="4"/>
      <c r="V100" s="4"/>
      <c r="W100" s="4"/>
      <c r="X100" s="4"/>
      <c r="Y100" s="4"/>
      <c r="Z100" s="4"/>
    </row>
    <row r="101" spans="1:26" ht="15" customHeight="1" x14ac:dyDescent="0.3">
      <c r="A101" s="234"/>
      <c r="B101" s="225"/>
      <c r="C101" s="225"/>
      <c r="D101" s="225"/>
      <c r="E101" s="225"/>
      <c r="F101" s="225"/>
      <c r="G101" s="225"/>
      <c r="H101" s="225"/>
      <c r="I101" s="225"/>
      <c r="J101" s="225"/>
      <c r="K101" s="225"/>
      <c r="L101" s="4"/>
      <c r="M101" s="4"/>
      <c r="N101" s="4"/>
      <c r="O101" s="4"/>
      <c r="P101" s="4"/>
      <c r="Q101" s="4"/>
      <c r="R101" s="4"/>
      <c r="S101" s="4"/>
      <c r="T101" s="4"/>
      <c r="U101" s="4"/>
      <c r="V101" s="4"/>
      <c r="W101" s="4"/>
      <c r="X101" s="4"/>
      <c r="Y101" s="4"/>
      <c r="Z101" s="4"/>
    </row>
    <row r="102" spans="1:26" ht="15" customHeight="1" x14ac:dyDescent="0.3">
      <c r="A102" s="234"/>
      <c r="B102" s="225"/>
      <c r="C102" s="225"/>
      <c r="D102" s="225"/>
      <c r="E102" s="225"/>
      <c r="F102" s="225"/>
      <c r="G102" s="225"/>
      <c r="H102" s="225"/>
      <c r="I102" s="225"/>
      <c r="J102" s="225"/>
      <c r="K102" s="225"/>
      <c r="L102" s="4"/>
      <c r="M102" s="4"/>
      <c r="N102" s="4"/>
      <c r="O102" s="4"/>
      <c r="P102" s="4"/>
      <c r="Q102" s="4"/>
      <c r="R102" s="4"/>
      <c r="S102" s="4"/>
      <c r="T102" s="4"/>
      <c r="U102" s="4"/>
      <c r="V102" s="4"/>
      <c r="W102" s="4"/>
      <c r="X102" s="4"/>
      <c r="Y102" s="4"/>
      <c r="Z102" s="4"/>
    </row>
    <row r="103" spans="1:26" ht="15" customHeight="1" x14ac:dyDescent="0.3">
      <c r="A103" s="234"/>
      <c r="B103" s="225"/>
      <c r="C103" s="225"/>
      <c r="D103" s="225"/>
      <c r="E103" s="225"/>
      <c r="F103" s="225"/>
      <c r="G103" s="225"/>
      <c r="H103" s="225"/>
      <c r="I103" s="225"/>
      <c r="J103" s="225"/>
      <c r="K103" s="225"/>
      <c r="L103" s="4"/>
      <c r="M103" s="4"/>
      <c r="N103" s="4"/>
      <c r="O103" s="4"/>
      <c r="P103" s="4"/>
      <c r="Q103" s="4"/>
      <c r="R103" s="4"/>
      <c r="S103" s="4"/>
      <c r="T103" s="4"/>
      <c r="U103" s="4"/>
      <c r="V103" s="4"/>
      <c r="W103" s="4"/>
      <c r="X103" s="4"/>
      <c r="Y103" s="4"/>
      <c r="Z103" s="4"/>
    </row>
    <row r="104" spans="1:26" ht="15" customHeight="1" x14ac:dyDescent="0.3">
      <c r="A104" s="234"/>
      <c r="B104" s="225"/>
      <c r="C104" s="225"/>
      <c r="D104" s="225"/>
      <c r="E104" s="225"/>
      <c r="F104" s="225"/>
      <c r="G104" s="225"/>
      <c r="H104" s="225"/>
      <c r="I104" s="225"/>
      <c r="J104" s="225"/>
      <c r="K104" s="225"/>
      <c r="L104" s="4"/>
      <c r="M104" s="4"/>
      <c r="N104" s="4"/>
      <c r="O104" s="4"/>
      <c r="P104" s="4"/>
      <c r="Q104" s="4"/>
      <c r="R104" s="4"/>
      <c r="S104" s="4"/>
      <c r="T104" s="4"/>
      <c r="U104" s="4"/>
      <c r="V104" s="4"/>
      <c r="W104" s="4"/>
      <c r="X104" s="4"/>
      <c r="Y104" s="4"/>
      <c r="Z104" s="4"/>
    </row>
    <row r="105" spans="1:26" ht="200.25" customHeight="1" x14ac:dyDescent="0.3">
      <c r="A105" s="234"/>
      <c r="B105" s="225"/>
      <c r="C105" s="225"/>
      <c r="D105" s="225"/>
      <c r="E105" s="225"/>
      <c r="F105" s="225"/>
      <c r="G105" s="225"/>
      <c r="H105" s="225"/>
      <c r="I105" s="225"/>
      <c r="J105" s="225"/>
      <c r="K105" s="225"/>
      <c r="L105" s="4"/>
      <c r="M105" s="4"/>
      <c r="N105" s="4"/>
      <c r="O105" s="4"/>
      <c r="P105" s="4"/>
      <c r="Q105" s="4"/>
      <c r="R105" s="4"/>
      <c r="S105" s="4"/>
      <c r="T105" s="4"/>
      <c r="U105" s="4"/>
      <c r="V105" s="4"/>
      <c r="W105" s="4"/>
      <c r="X105" s="4"/>
      <c r="Y105" s="4"/>
      <c r="Z105" s="4"/>
    </row>
    <row r="106" spans="1:26" ht="15" customHeight="1" x14ac:dyDescent="0.3">
      <c r="A106" s="13"/>
      <c r="B106" s="13"/>
      <c r="C106" s="13"/>
      <c r="D106" s="13"/>
      <c r="E106" s="13"/>
      <c r="F106" s="13"/>
      <c r="G106" s="13"/>
      <c r="H106" s="13"/>
      <c r="I106" s="13"/>
      <c r="J106" s="13"/>
      <c r="K106" s="13"/>
      <c r="L106" s="4"/>
      <c r="M106" s="4"/>
      <c r="N106" s="4"/>
      <c r="O106" s="4"/>
      <c r="P106" s="4"/>
      <c r="Q106" s="4"/>
      <c r="R106" s="4"/>
      <c r="S106" s="4"/>
      <c r="T106" s="4"/>
      <c r="U106" s="4"/>
      <c r="V106" s="4"/>
      <c r="W106" s="4"/>
      <c r="X106" s="4"/>
      <c r="Y106" s="4"/>
      <c r="Z106" s="4"/>
    </row>
    <row r="107" spans="1:26" ht="15.75" customHeight="1" x14ac:dyDescent="0.3">
      <c r="A107" s="13"/>
      <c r="B107" s="13"/>
      <c r="C107" s="13"/>
      <c r="D107" s="13"/>
      <c r="E107" s="13"/>
      <c r="F107" s="13"/>
      <c r="G107" s="13"/>
      <c r="H107" s="13"/>
      <c r="I107" s="13"/>
      <c r="J107" s="13"/>
      <c r="K107" s="13"/>
      <c r="L107" s="4"/>
      <c r="M107" s="4"/>
      <c r="N107" s="4"/>
      <c r="O107" s="4"/>
      <c r="P107" s="4"/>
      <c r="Q107" s="4"/>
      <c r="R107" s="4"/>
      <c r="S107" s="4"/>
      <c r="T107" s="4"/>
      <c r="U107" s="4"/>
      <c r="V107" s="4"/>
      <c r="W107" s="4"/>
      <c r="X107" s="4"/>
      <c r="Y107" s="4"/>
      <c r="Z107" s="4"/>
    </row>
    <row r="108" spans="1:26" ht="33.75" customHeight="1" x14ac:dyDescent="0.3">
      <c r="A108" s="242" t="s">
        <v>72</v>
      </c>
      <c r="B108" s="213"/>
      <c r="C108" s="213"/>
      <c r="D108" s="213"/>
      <c r="E108" s="213"/>
      <c r="F108" s="213"/>
      <c r="G108" s="213"/>
      <c r="H108" s="213"/>
      <c r="I108" s="213"/>
      <c r="J108" s="213"/>
      <c r="K108" s="213"/>
      <c r="L108" s="4"/>
      <c r="M108" s="4"/>
      <c r="N108" s="4"/>
      <c r="O108" s="4"/>
      <c r="P108" s="4"/>
      <c r="Q108" s="4"/>
      <c r="R108" s="4"/>
      <c r="S108" s="4"/>
      <c r="T108" s="4"/>
      <c r="U108" s="4"/>
      <c r="V108" s="4"/>
      <c r="W108" s="4"/>
      <c r="X108" s="4"/>
      <c r="Y108" s="4"/>
      <c r="Z108" s="4"/>
    </row>
    <row r="109" spans="1:26" ht="15" customHeight="1" x14ac:dyDescent="0.3">
      <c r="A109" s="236" t="s">
        <v>73</v>
      </c>
      <c r="B109" s="219"/>
      <c r="C109" s="219"/>
      <c r="D109" s="219"/>
      <c r="E109" s="219"/>
      <c r="F109" s="219"/>
      <c r="G109" s="219"/>
      <c r="H109" s="219"/>
      <c r="I109" s="219"/>
      <c r="J109" s="219"/>
      <c r="K109" s="219"/>
      <c r="L109" s="4"/>
      <c r="M109" s="4"/>
      <c r="N109" s="4"/>
      <c r="O109" s="4"/>
      <c r="P109" s="4"/>
      <c r="Q109" s="4"/>
      <c r="R109" s="4"/>
      <c r="S109" s="4"/>
      <c r="T109" s="4"/>
      <c r="U109" s="4"/>
      <c r="V109" s="4"/>
      <c r="W109" s="4"/>
      <c r="X109" s="4"/>
      <c r="Y109" s="4"/>
      <c r="Z109" s="4"/>
    </row>
    <row r="110" spans="1:26" ht="15" customHeight="1" x14ac:dyDescent="0.3">
      <c r="A110" s="234"/>
      <c r="B110" s="225"/>
      <c r="C110" s="225"/>
      <c r="D110" s="225"/>
      <c r="E110" s="225"/>
      <c r="F110" s="225"/>
      <c r="G110" s="225"/>
      <c r="H110" s="225"/>
      <c r="I110" s="225"/>
      <c r="J110" s="225"/>
      <c r="K110" s="225"/>
      <c r="L110" s="4"/>
      <c r="M110" s="4"/>
      <c r="N110" s="4"/>
      <c r="O110" s="4"/>
      <c r="P110" s="4"/>
      <c r="Q110" s="4"/>
      <c r="R110" s="4"/>
      <c r="S110" s="4"/>
      <c r="T110" s="4"/>
      <c r="U110" s="4"/>
      <c r="V110" s="4"/>
      <c r="W110" s="4"/>
      <c r="X110" s="4"/>
      <c r="Y110" s="4"/>
      <c r="Z110" s="4"/>
    </row>
    <row r="111" spans="1:26" ht="15" customHeight="1" x14ac:dyDescent="0.3">
      <c r="A111" s="234"/>
      <c r="B111" s="225"/>
      <c r="C111" s="225"/>
      <c r="D111" s="225"/>
      <c r="E111" s="225"/>
      <c r="F111" s="225"/>
      <c r="G111" s="225"/>
      <c r="H111" s="225"/>
      <c r="I111" s="225"/>
      <c r="J111" s="225"/>
      <c r="K111" s="225"/>
      <c r="L111" s="4"/>
      <c r="M111" s="4"/>
      <c r="N111" s="4"/>
      <c r="O111" s="4"/>
      <c r="P111" s="4"/>
      <c r="Q111" s="4"/>
      <c r="R111" s="4"/>
      <c r="S111" s="4"/>
      <c r="T111" s="4"/>
      <c r="U111" s="4"/>
      <c r="V111" s="4"/>
      <c r="W111" s="4"/>
      <c r="X111" s="4"/>
      <c r="Y111" s="4"/>
      <c r="Z111" s="4"/>
    </row>
    <row r="112" spans="1:26" ht="197.25" customHeight="1" x14ac:dyDescent="0.3">
      <c r="A112" s="234"/>
      <c r="B112" s="225"/>
      <c r="C112" s="225"/>
      <c r="D112" s="225"/>
      <c r="E112" s="225"/>
      <c r="F112" s="225"/>
      <c r="G112" s="225"/>
      <c r="H112" s="225"/>
      <c r="I112" s="225"/>
      <c r="J112" s="225"/>
      <c r="K112" s="225"/>
      <c r="L112" s="4"/>
      <c r="M112" s="4"/>
      <c r="N112" s="4"/>
      <c r="O112" s="4"/>
      <c r="P112" s="4"/>
      <c r="Q112" s="4"/>
      <c r="R112" s="4"/>
      <c r="S112" s="4"/>
      <c r="T112" s="4"/>
      <c r="U112" s="4"/>
      <c r="V112" s="4"/>
      <c r="W112" s="4"/>
      <c r="X112" s="4"/>
      <c r="Y112" s="4"/>
      <c r="Z112" s="4"/>
    </row>
    <row r="113" spans="1:26" ht="18.75" customHeight="1" x14ac:dyDescent="0.3">
      <c r="A113" s="240" t="s">
        <v>75</v>
      </c>
      <c r="B113" s="213"/>
      <c r="C113" s="213"/>
      <c r="D113" s="213"/>
      <c r="E113" s="213"/>
      <c r="F113" s="213"/>
      <c r="G113" s="213"/>
      <c r="H113" s="213"/>
      <c r="I113" s="213"/>
      <c r="J113" s="213"/>
      <c r="K113" s="213"/>
      <c r="L113" s="4"/>
      <c r="M113" s="4"/>
      <c r="N113" s="4"/>
      <c r="O113" s="4"/>
      <c r="P113" s="4"/>
      <c r="Q113" s="4"/>
      <c r="R113" s="4"/>
      <c r="S113" s="4"/>
      <c r="T113" s="4"/>
      <c r="U113" s="4"/>
      <c r="V113" s="4"/>
      <c r="W113" s="4"/>
      <c r="X113" s="4"/>
      <c r="Y113" s="4"/>
      <c r="Z113" s="4"/>
    </row>
    <row r="114" spans="1:26" ht="15" customHeight="1" x14ac:dyDescent="0.3">
      <c r="A114" s="236" t="s">
        <v>77</v>
      </c>
      <c r="B114" s="219"/>
      <c r="C114" s="219"/>
      <c r="D114" s="219"/>
      <c r="E114" s="219"/>
      <c r="F114" s="219"/>
      <c r="G114" s="219"/>
      <c r="H114" s="219"/>
      <c r="I114" s="219"/>
      <c r="J114" s="219"/>
      <c r="K114" s="219"/>
      <c r="L114" s="4"/>
      <c r="M114" s="4"/>
      <c r="N114" s="4"/>
      <c r="O114" s="4"/>
      <c r="P114" s="4"/>
      <c r="Q114" s="4"/>
      <c r="R114" s="4"/>
      <c r="S114" s="4"/>
      <c r="T114" s="4"/>
      <c r="U114" s="4"/>
      <c r="V114" s="4"/>
      <c r="W114" s="4"/>
      <c r="X114" s="4"/>
      <c r="Y114" s="4"/>
      <c r="Z114" s="4"/>
    </row>
    <row r="115" spans="1:26" ht="15" customHeight="1" x14ac:dyDescent="0.3">
      <c r="A115" s="234"/>
      <c r="B115" s="225"/>
      <c r="C115" s="225"/>
      <c r="D115" s="225"/>
      <c r="E115" s="225"/>
      <c r="F115" s="225"/>
      <c r="G115" s="225"/>
      <c r="H115" s="225"/>
      <c r="I115" s="225"/>
      <c r="J115" s="225"/>
      <c r="K115" s="225"/>
      <c r="L115" s="4"/>
      <c r="M115" s="4"/>
      <c r="N115" s="4"/>
      <c r="O115" s="4"/>
      <c r="P115" s="4"/>
      <c r="Q115" s="4"/>
      <c r="R115" s="4"/>
      <c r="S115" s="4"/>
      <c r="T115" s="4"/>
      <c r="U115" s="4"/>
      <c r="V115" s="4"/>
      <c r="W115" s="4"/>
      <c r="X115" s="4"/>
      <c r="Y115" s="4"/>
      <c r="Z115" s="4"/>
    </row>
    <row r="116" spans="1:26" ht="15" customHeight="1" x14ac:dyDescent="0.3">
      <c r="A116" s="234"/>
      <c r="B116" s="225"/>
      <c r="C116" s="225"/>
      <c r="D116" s="225"/>
      <c r="E116" s="225"/>
      <c r="F116" s="225"/>
      <c r="G116" s="225"/>
      <c r="H116" s="225"/>
      <c r="I116" s="225"/>
      <c r="J116" s="225"/>
      <c r="K116" s="225"/>
      <c r="L116" s="4"/>
      <c r="M116" s="4"/>
      <c r="N116" s="4"/>
      <c r="O116" s="4"/>
      <c r="P116" s="4"/>
      <c r="Q116" s="4"/>
      <c r="R116" s="4"/>
      <c r="S116" s="4"/>
      <c r="T116" s="4"/>
      <c r="U116" s="4"/>
      <c r="V116" s="4"/>
      <c r="W116" s="4"/>
      <c r="X116" s="4"/>
      <c r="Y116" s="4"/>
      <c r="Z116" s="4"/>
    </row>
    <row r="117" spans="1:26" ht="15" customHeight="1" x14ac:dyDescent="0.3">
      <c r="A117" s="234"/>
      <c r="B117" s="225"/>
      <c r="C117" s="225"/>
      <c r="D117" s="225"/>
      <c r="E117" s="225"/>
      <c r="F117" s="225"/>
      <c r="G117" s="225"/>
      <c r="H117" s="225"/>
      <c r="I117" s="225"/>
      <c r="J117" s="225"/>
      <c r="K117" s="225"/>
      <c r="L117" s="4"/>
      <c r="M117" s="4"/>
      <c r="N117" s="4"/>
      <c r="O117" s="4"/>
      <c r="P117" s="4"/>
      <c r="Q117" s="4"/>
      <c r="R117" s="4"/>
      <c r="S117" s="4"/>
      <c r="T117" s="4"/>
      <c r="U117" s="4"/>
      <c r="V117" s="4"/>
      <c r="W117" s="4"/>
      <c r="X117" s="4"/>
      <c r="Y117" s="4"/>
      <c r="Z117" s="4"/>
    </row>
    <row r="118" spans="1:26" ht="15" customHeight="1" x14ac:dyDescent="0.3">
      <c r="A118" s="234"/>
      <c r="B118" s="225"/>
      <c r="C118" s="225"/>
      <c r="D118" s="225"/>
      <c r="E118" s="225"/>
      <c r="F118" s="225"/>
      <c r="G118" s="225"/>
      <c r="H118" s="225"/>
      <c r="I118" s="225"/>
      <c r="J118" s="225"/>
      <c r="K118" s="225"/>
      <c r="L118" s="4"/>
      <c r="M118" s="4"/>
      <c r="N118" s="4"/>
      <c r="O118" s="4"/>
      <c r="P118" s="4"/>
      <c r="Q118" s="4"/>
      <c r="R118" s="4"/>
      <c r="S118" s="4"/>
      <c r="T118" s="4"/>
      <c r="U118" s="4"/>
      <c r="V118" s="4"/>
      <c r="W118" s="4"/>
      <c r="X118" s="4"/>
      <c r="Y118" s="4"/>
      <c r="Z118" s="4"/>
    </row>
    <row r="119" spans="1:26" ht="15" customHeight="1" x14ac:dyDescent="0.3">
      <c r="A119" s="234"/>
      <c r="B119" s="225"/>
      <c r="C119" s="225"/>
      <c r="D119" s="225"/>
      <c r="E119" s="225"/>
      <c r="F119" s="225"/>
      <c r="G119" s="225"/>
      <c r="H119" s="225"/>
      <c r="I119" s="225"/>
      <c r="J119" s="225"/>
      <c r="K119" s="225"/>
      <c r="L119" s="4"/>
      <c r="M119" s="4"/>
      <c r="N119" s="4"/>
      <c r="O119" s="4"/>
      <c r="P119" s="4"/>
      <c r="Q119" s="4"/>
      <c r="R119" s="4"/>
      <c r="S119" s="4"/>
      <c r="T119" s="4"/>
      <c r="U119" s="4"/>
      <c r="V119" s="4"/>
      <c r="W119" s="4"/>
      <c r="X119" s="4"/>
      <c r="Y119" s="4"/>
      <c r="Z119" s="4"/>
    </row>
    <row r="120" spans="1:26" ht="72" customHeight="1" x14ac:dyDescent="0.3">
      <c r="A120" s="234"/>
      <c r="B120" s="225"/>
      <c r="C120" s="225"/>
      <c r="D120" s="225"/>
      <c r="E120" s="225"/>
      <c r="F120" s="225"/>
      <c r="G120" s="225"/>
      <c r="H120" s="225"/>
      <c r="I120" s="225"/>
      <c r="J120" s="225"/>
      <c r="K120" s="225"/>
      <c r="L120" s="4"/>
      <c r="M120" s="4"/>
      <c r="N120" s="4"/>
      <c r="O120" s="4"/>
      <c r="P120" s="4"/>
      <c r="Q120" s="4"/>
      <c r="R120" s="4"/>
      <c r="S120" s="4"/>
      <c r="T120" s="4"/>
      <c r="U120" s="4"/>
      <c r="V120" s="4"/>
      <c r="W120" s="4"/>
      <c r="X120" s="4"/>
      <c r="Y120" s="4"/>
      <c r="Z120" s="4"/>
    </row>
    <row r="121" spans="1:26" ht="15.75" customHeight="1" x14ac:dyDescent="0.3">
      <c r="A121" s="2"/>
      <c r="B121" s="2"/>
      <c r="C121" s="2"/>
      <c r="D121" s="2"/>
      <c r="E121" s="2"/>
      <c r="F121" s="2"/>
      <c r="G121" s="2"/>
      <c r="H121" s="2"/>
      <c r="I121" s="2"/>
      <c r="J121" s="2"/>
      <c r="K121" s="2"/>
      <c r="L121" s="4"/>
      <c r="M121" s="4"/>
      <c r="N121" s="4"/>
      <c r="O121" s="4"/>
      <c r="P121" s="4"/>
      <c r="Q121" s="4"/>
      <c r="R121" s="4"/>
      <c r="S121" s="4"/>
      <c r="T121" s="4"/>
      <c r="U121" s="4"/>
      <c r="V121" s="4"/>
      <c r="W121" s="4"/>
      <c r="X121" s="4"/>
      <c r="Y121" s="4"/>
      <c r="Z121" s="4"/>
    </row>
    <row r="122" spans="1:26" ht="18.75" customHeight="1" x14ac:dyDescent="0.3">
      <c r="A122" s="240" t="s">
        <v>81</v>
      </c>
      <c r="B122" s="213"/>
      <c r="C122" s="213"/>
      <c r="D122" s="213"/>
      <c r="E122" s="213"/>
      <c r="F122" s="213"/>
      <c r="G122" s="213"/>
      <c r="H122" s="213"/>
      <c r="I122" s="213"/>
      <c r="J122" s="213"/>
      <c r="K122" s="213"/>
      <c r="L122" s="4"/>
      <c r="M122" s="4"/>
      <c r="N122" s="4"/>
      <c r="O122" s="4"/>
      <c r="P122" s="4"/>
      <c r="Q122" s="4"/>
      <c r="R122" s="4"/>
      <c r="S122" s="4"/>
      <c r="T122" s="4"/>
      <c r="U122" s="4"/>
      <c r="V122" s="4"/>
      <c r="W122" s="4"/>
      <c r="X122" s="4"/>
      <c r="Y122" s="4"/>
      <c r="Z122" s="4"/>
    </row>
    <row r="123" spans="1:26" ht="15" customHeight="1" x14ac:dyDescent="0.3">
      <c r="A123" s="233" t="s">
        <v>233</v>
      </c>
      <c r="B123" s="219"/>
      <c r="C123" s="219"/>
      <c r="D123" s="219"/>
      <c r="E123" s="219"/>
      <c r="F123" s="219"/>
      <c r="G123" s="219"/>
      <c r="H123" s="219"/>
      <c r="I123" s="219"/>
      <c r="J123" s="219"/>
      <c r="K123" s="219"/>
      <c r="L123" s="4"/>
      <c r="M123" s="4"/>
      <c r="N123" s="4"/>
      <c r="O123" s="4"/>
      <c r="P123" s="4"/>
      <c r="Q123" s="4"/>
      <c r="R123" s="4"/>
      <c r="S123" s="4"/>
      <c r="T123" s="4"/>
      <c r="U123" s="4"/>
      <c r="V123" s="4"/>
      <c r="W123" s="4"/>
      <c r="X123" s="4"/>
      <c r="Y123" s="4"/>
      <c r="Z123" s="4"/>
    </row>
    <row r="124" spans="1:26" ht="15" customHeight="1" x14ac:dyDescent="0.3">
      <c r="A124" s="234"/>
      <c r="B124" s="235"/>
      <c r="C124" s="235"/>
      <c r="D124" s="235"/>
      <c r="E124" s="235"/>
      <c r="F124" s="235"/>
      <c r="G124" s="235"/>
      <c r="H124" s="235"/>
      <c r="I124" s="235"/>
      <c r="J124" s="235"/>
      <c r="K124" s="235"/>
      <c r="L124" s="4"/>
      <c r="M124" s="4"/>
      <c r="N124" s="4"/>
      <c r="O124" s="4"/>
      <c r="P124" s="4"/>
      <c r="Q124" s="4"/>
      <c r="R124" s="4"/>
      <c r="S124" s="4"/>
      <c r="T124" s="4"/>
      <c r="U124" s="4"/>
      <c r="V124" s="4"/>
      <c r="W124" s="4"/>
      <c r="X124" s="4"/>
      <c r="Y124" s="4"/>
      <c r="Z124" s="4"/>
    </row>
    <row r="125" spans="1:26" ht="15" customHeight="1" x14ac:dyDescent="0.3">
      <c r="A125" s="234"/>
      <c r="B125" s="235"/>
      <c r="C125" s="235"/>
      <c r="D125" s="235"/>
      <c r="E125" s="235"/>
      <c r="F125" s="235"/>
      <c r="G125" s="235"/>
      <c r="H125" s="235"/>
      <c r="I125" s="235"/>
      <c r="J125" s="235"/>
      <c r="K125" s="235"/>
      <c r="L125" s="4"/>
      <c r="M125" s="4"/>
      <c r="N125" s="4"/>
      <c r="O125" s="4"/>
      <c r="P125" s="4"/>
      <c r="Q125" s="4"/>
      <c r="R125" s="4"/>
      <c r="S125" s="4"/>
      <c r="T125" s="4"/>
      <c r="U125" s="4"/>
      <c r="V125" s="4"/>
      <c r="W125" s="4"/>
      <c r="X125" s="4"/>
      <c r="Y125" s="4"/>
      <c r="Z125" s="4"/>
    </row>
    <row r="126" spans="1:26" ht="15" customHeight="1" x14ac:dyDescent="0.3">
      <c r="A126" s="234"/>
      <c r="B126" s="235"/>
      <c r="C126" s="235"/>
      <c r="D126" s="235"/>
      <c r="E126" s="235"/>
      <c r="F126" s="235"/>
      <c r="G126" s="235"/>
      <c r="H126" s="235"/>
      <c r="I126" s="235"/>
      <c r="J126" s="235"/>
      <c r="K126" s="235"/>
      <c r="L126" s="4"/>
      <c r="M126" s="4"/>
      <c r="N126" s="4"/>
      <c r="O126" s="4"/>
      <c r="P126" s="4"/>
      <c r="Q126" s="4"/>
      <c r="R126" s="4"/>
      <c r="S126" s="4"/>
      <c r="T126" s="4"/>
      <c r="U126" s="4"/>
      <c r="V126" s="4"/>
      <c r="W126" s="4"/>
      <c r="X126" s="4"/>
      <c r="Y126" s="4"/>
      <c r="Z126" s="4"/>
    </row>
    <row r="127" spans="1:26" ht="15" customHeight="1" x14ac:dyDescent="0.3">
      <c r="A127" s="234"/>
      <c r="B127" s="235"/>
      <c r="C127" s="235"/>
      <c r="D127" s="235"/>
      <c r="E127" s="235"/>
      <c r="F127" s="235"/>
      <c r="G127" s="235"/>
      <c r="H127" s="235"/>
      <c r="I127" s="235"/>
      <c r="J127" s="235"/>
      <c r="K127" s="235"/>
      <c r="L127" s="4"/>
      <c r="M127" s="4"/>
      <c r="N127" s="4"/>
      <c r="O127" s="4"/>
      <c r="P127" s="4"/>
      <c r="Q127" s="4"/>
      <c r="R127" s="4"/>
      <c r="S127" s="4"/>
      <c r="T127" s="4"/>
      <c r="U127" s="4"/>
      <c r="V127" s="4"/>
      <c r="W127" s="4"/>
      <c r="X127" s="4"/>
      <c r="Y127" s="4"/>
      <c r="Z127" s="4"/>
    </row>
    <row r="128" spans="1:26" ht="15" customHeight="1" x14ac:dyDescent="0.3">
      <c r="A128" s="234"/>
      <c r="B128" s="235"/>
      <c r="C128" s="235"/>
      <c r="D128" s="235"/>
      <c r="E128" s="235"/>
      <c r="F128" s="235"/>
      <c r="G128" s="235"/>
      <c r="H128" s="235"/>
      <c r="I128" s="235"/>
      <c r="J128" s="235"/>
      <c r="K128" s="235"/>
      <c r="L128" s="4"/>
      <c r="M128" s="4"/>
      <c r="N128" s="4"/>
      <c r="O128" s="4"/>
      <c r="P128" s="4"/>
      <c r="Q128" s="4"/>
      <c r="R128" s="4"/>
      <c r="S128" s="4"/>
      <c r="T128" s="4"/>
      <c r="U128" s="4"/>
      <c r="V128" s="4"/>
      <c r="W128" s="4"/>
      <c r="X128" s="4"/>
      <c r="Y128" s="4"/>
      <c r="Z128" s="4"/>
    </row>
    <row r="129" spans="1:26" ht="15" customHeight="1" x14ac:dyDescent="0.3">
      <c r="A129" s="234"/>
      <c r="B129" s="235"/>
      <c r="C129" s="235"/>
      <c r="D129" s="235"/>
      <c r="E129" s="235"/>
      <c r="F129" s="235"/>
      <c r="G129" s="235"/>
      <c r="H129" s="235"/>
      <c r="I129" s="235"/>
      <c r="J129" s="235"/>
      <c r="K129" s="235"/>
      <c r="L129" s="4"/>
      <c r="M129" s="4"/>
      <c r="N129" s="4"/>
      <c r="O129" s="4"/>
      <c r="P129" s="4"/>
      <c r="Q129" s="4"/>
      <c r="R129" s="4"/>
      <c r="S129" s="4"/>
      <c r="T129" s="4"/>
      <c r="U129" s="4"/>
      <c r="V129" s="4"/>
      <c r="W129" s="4"/>
      <c r="X129" s="4"/>
      <c r="Y129" s="4"/>
      <c r="Z129" s="4"/>
    </row>
    <row r="130" spans="1:26" ht="15" customHeight="1" x14ac:dyDescent="0.3">
      <c r="A130" s="234"/>
      <c r="B130" s="235"/>
      <c r="C130" s="235"/>
      <c r="D130" s="235"/>
      <c r="E130" s="235"/>
      <c r="F130" s="235"/>
      <c r="G130" s="235"/>
      <c r="H130" s="235"/>
      <c r="I130" s="235"/>
      <c r="J130" s="235"/>
      <c r="K130" s="235"/>
      <c r="L130" s="4"/>
      <c r="M130" s="4"/>
      <c r="N130" s="4"/>
      <c r="O130" s="4"/>
      <c r="P130" s="4"/>
      <c r="Q130" s="4"/>
      <c r="R130" s="4"/>
      <c r="S130" s="4"/>
      <c r="T130" s="4"/>
      <c r="U130" s="4"/>
      <c r="V130" s="4"/>
      <c r="W130" s="4"/>
      <c r="X130" s="4"/>
      <c r="Y130" s="4"/>
      <c r="Z130" s="4"/>
    </row>
    <row r="131" spans="1:26" ht="15" customHeight="1" x14ac:dyDescent="0.3">
      <c r="A131" s="234"/>
      <c r="B131" s="235"/>
      <c r="C131" s="235"/>
      <c r="D131" s="235"/>
      <c r="E131" s="235"/>
      <c r="F131" s="235"/>
      <c r="G131" s="235"/>
      <c r="H131" s="235"/>
      <c r="I131" s="235"/>
      <c r="J131" s="235"/>
      <c r="K131" s="235"/>
      <c r="L131" s="4"/>
      <c r="M131" s="4"/>
      <c r="N131" s="4"/>
      <c r="O131" s="4"/>
      <c r="P131" s="4"/>
      <c r="Q131" s="4"/>
      <c r="R131" s="4"/>
      <c r="S131" s="4"/>
      <c r="T131" s="4"/>
      <c r="U131" s="4"/>
      <c r="V131" s="4"/>
      <c r="W131" s="4"/>
      <c r="X131" s="4"/>
      <c r="Y131" s="4"/>
      <c r="Z131" s="4"/>
    </row>
    <row r="132" spans="1:26" ht="15" customHeight="1" x14ac:dyDescent="0.3">
      <c r="A132" s="234"/>
      <c r="B132" s="235"/>
      <c r="C132" s="235"/>
      <c r="D132" s="235"/>
      <c r="E132" s="235"/>
      <c r="F132" s="235"/>
      <c r="G132" s="235"/>
      <c r="H132" s="235"/>
      <c r="I132" s="235"/>
      <c r="J132" s="235"/>
      <c r="K132" s="235"/>
      <c r="L132" s="4"/>
      <c r="M132" s="4"/>
      <c r="N132" s="4"/>
      <c r="O132" s="4"/>
      <c r="P132" s="4"/>
      <c r="Q132" s="4"/>
      <c r="R132" s="4"/>
      <c r="S132" s="4"/>
      <c r="T132" s="4"/>
      <c r="U132" s="4"/>
      <c r="V132" s="4"/>
      <c r="W132" s="4"/>
      <c r="X132" s="4"/>
      <c r="Y132" s="4"/>
      <c r="Z132" s="4"/>
    </row>
    <row r="133" spans="1:26" ht="15" customHeight="1" x14ac:dyDescent="0.3">
      <c r="A133" s="234"/>
      <c r="B133" s="235"/>
      <c r="C133" s="235"/>
      <c r="D133" s="235"/>
      <c r="E133" s="235"/>
      <c r="F133" s="235"/>
      <c r="G133" s="235"/>
      <c r="H133" s="235"/>
      <c r="I133" s="235"/>
      <c r="J133" s="235"/>
      <c r="K133" s="235"/>
      <c r="L133" s="4"/>
      <c r="M133" s="4"/>
      <c r="N133" s="4"/>
      <c r="O133" s="4"/>
      <c r="P133" s="4"/>
      <c r="Q133" s="4"/>
      <c r="R133" s="4"/>
      <c r="S133" s="4"/>
      <c r="T133" s="4"/>
      <c r="U133" s="4"/>
      <c r="V133" s="4"/>
      <c r="W133" s="4"/>
      <c r="X133" s="4"/>
      <c r="Y133" s="4"/>
      <c r="Z133" s="4"/>
    </row>
    <row r="134" spans="1:26" ht="15" customHeight="1" x14ac:dyDescent="0.3">
      <c r="A134" s="234"/>
      <c r="B134" s="235"/>
      <c r="C134" s="235"/>
      <c r="D134" s="235"/>
      <c r="E134" s="235"/>
      <c r="F134" s="235"/>
      <c r="G134" s="235"/>
      <c r="H134" s="235"/>
      <c r="I134" s="235"/>
      <c r="J134" s="235"/>
      <c r="K134" s="235"/>
      <c r="L134" s="4"/>
      <c r="M134" s="4"/>
      <c r="N134" s="4"/>
      <c r="O134" s="4"/>
      <c r="P134" s="4"/>
      <c r="Q134" s="4"/>
      <c r="R134" s="4"/>
      <c r="S134" s="4"/>
      <c r="T134" s="4"/>
      <c r="U134" s="4"/>
      <c r="V134" s="4"/>
      <c r="W134" s="4"/>
      <c r="X134" s="4"/>
      <c r="Y134" s="4"/>
      <c r="Z134" s="4"/>
    </row>
    <row r="135" spans="1:26" ht="15" customHeight="1" x14ac:dyDescent="0.3">
      <c r="A135" s="234"/>
      <c r="B135" s="235"/>
      <c r="C135" s="235"/>
      <c r="D135" s="235"/>
      <c r="E135" s="235"/>
      <c r="F135" s="235"/>
      <c r="G135" s="235"/>
      <c r="H135" s="235"/>
      <c r="I135" s="235"/>
      <c r="J135" s="235"/>
      <c r="K135" s="235"/>
      <c r="L135" s="4"/>
      <c r="M135" s="4"/>
      <c r="N135" s="4"/>
      <c r="O135" s="4"/>
      <c r="P135" s="4"/>
      <c r="Q135" s="4"/>
      <c r="R135" s="4"/>
      <c r="S135" s="4"/>
      <c r="T135" s="4"/>
      <c r="U135" s="4"/>
      <c r="V135" s="4"/>
      <c r="W135" s="4"/>
      <c r="X135" s="4"/>
      <c r="Y135" s="4"/>
      <c r="Z135" s="4"/>
    </row>
    <row r="136" spans="1:26" ht="96.75" customHeight="1" x14ac:dyDescent="0.3">
      <c r="A136" s="234"/>
      <c r="B136" s="235"/>
      <c r="C136" s="235"/>
      <c r="D136" s="235"/>
      <c r="E136" s="235"/>
      <c r="F136" s="235"/>
      <c r="G136" s="235"/>
      <c r="H136" s="235"/>
      <c r="I136" s="235"/>
      <c r="J136" s="235"/>
      <c r="K136" s="235"/>
      <c r="L136" s="4"/>
      <c r="M136" s="4"/>
      <c r="N136" s="4"/>
      <c r="O136" s="4"/>
      <c r="P136" s="4"/>
      <c r="Q136" s="4"/>
      <c r="R136" s="4"/>
      <c r="S136" s="4"/>
      <c r="T136" s="4"/>
      <c r="U136" s="4"/>
      <c r="V136" s="4"/>
      <c r="W136" s="4"/>
      <c r="X136" s="4"/>
      <c r="Y136" s="4"/>
      <c r="Z136" s="4"/>
    </row>
    <row r="137" spans="1:26" ht="13.5" customHeight="1" x14ac:dyDescent="0.3">
      <c r="A137" s="28"/>
      <c r="B137" s="13"/>
      <c r="C137" s="13"/>
      <c r="D137" s="13"/>
      <c r="E137" s="13"/>
      <c r="F137" s="13"/>
      <c r="G137" s="13"/>
      <c r="H137" s="13"/>
      <c r="I137" s="13"/>
      <c r="J137" s="13"/>
      <c r="K137" s="13"/>
      <c r="L137" s="4"/>
      <c r="M137" s="4"/>
      <c r="N137" s="4"/>
      <c r="O137" s="4"/>
      <c r="P137" s="4"/>
      <c r="Q137" s="4"/>
      <c r="R137" s="4"/>
      <c r="S137" s="4"/>
      <c r="T137" s="4"/>
      <c r="U137" s="4"/>
      <c r="V137" s="4"/>
      <c r="W137" s="4"/>
      <c r="X137" s="4"/>
      <c r="Y137" s="4"/>
      <c r="Z137" s="4"/>
    </row>
    <row r="138" spans="1:26" ht="18.75" customHeight="1" x14ac:dyDescent="0.3">
      <c r="A138" s="240" t="s">
        <v>83</v>
      </c>
      <c r="B138" s="213"/>
      <c r="C138" s="213"/>
      <c r="D138" s="213"/>
      <c r="E138" s="213"/>
      <c r="F138" s="213"/>
      <c r="G138" s="213"/>
      <c r="H138" s="213"/>
      <c r="I138" s="213"/>
      <c r="J138" s="213"/>
      <c r="K138" s="213"/>
      <c r="L138" s="4"/>
      <c r="M138" s="4"/>
      <c r="N138" s="4"/>
      <c r="O138" s="4"/>
      <c r="P138" s="4"/>
      <c r="Q138" s="4"/>
      <c r="R138" s="4"/>
      <c r="S138" s="4"/>
      <c r="T138" s="4"/>
      <c r="U138" s="4"/>
      <c r="V138" s="4"/>
      <c r="W138" s="4"/>
      <c r="X138" s="4"/>
      <c r="Y138" s="4"/>
      <c r="Z138" s="4"/>
    </row>
    <row r="139" spans="1:26" ht="15" customHeight="1" x14ac:dyDescent="0.3">
      <c r="A139" s="244" t="s">
        <v>85</v>
      </c>
      <c r="B139" s="219"/>
      <c r="C139" s="219"/>
      <c r="D139" s="219"/>
      <c r="E139" s="219"/>
      <c r="F139" s="219"/>
      <c r="G139" s="219"/>
      <c r="H139" s="219"/>
      <c r="I139" s="219"/>
      <c r="J139" s="219"/>
      <c r="K139" s="219"/>
      <c r="L139" s="4"/>
      <c r="M139" s="4"/>
      <c r="N139" s="4"/>
      <c r="O139" s="4"/>
      <c r="P139" s="4"/>
      <c r="Q139" s="4"/>
      <c r="R139" s="4"/>
      <c r="S139" s="4"/>
      <c r="T139" s="4"/>
      <c r="U139" s="4"/>
      <c r="V139" s="4"/>
      <c r="W139" s="4"/>
      <c r="X139" s="4"/>
      <c r="Y139" s="4"/>
      <c r="Z139" s="4"/>
    </row>
    <row r="140" spans="1:26" ht="15" customHeight="1" x14ac:dyDescent="0.3">
      <c r="A140" s="234"/>
      <c r="B140" s="225"/>
      <c r="C140" s="225"/>
      <c r="D140" s="225"/>
      <c r="E140" s="225"/>
      <c r="F140" s="225"/>
      <c r="G140" s="225"/>
      <c r="H140" s="225"/>
      <c r="I140" s="225"/>
      <c r="J140" s="225"/>
      <c r="K140" s="225"/>
      <c r="L140" s="4"/>
      <c r="M140" s="4"/>
      <c r="N140" s="4"/>
      <c r="O140" s="4"/>
      <c r="P140" s="4"/>
      <c r="Q140" s="4"/>
      <c r="R140" s="4"/>
      <c r="S140" s="4"/>
      <c r="T140" s="4"/>
      <c r="U140" s="4"/>
      <c r="V140" s="4"/>
      <c r="W140" s="4"/>
      <c r="X140" s="4"/>
      <c r="Y140" s="4"/>
      <c r="Z140" s="4"/>
    </row>
    <row r="141" spans="1:26" ht="15" customHeight="1" x14ac:dyDescent="0.3">
      <c r="A141" s="234"/>
      <c r="B141" s="225"/>
      <c r="C141" s="225"/>
      <c r="D141" s="225"/>
      <c r="E141" s="225"/>
      <c r="F141" s="225"/>
      <c r="G141" s="225"/>
      <c r="H141" s="225"/>
      <c r="I141" s="225"/>
      <c r="J141" s="225"/>
      <c r="K141" s="225"/>
      <c r="L141" s="4"/>
      <c r="M141" s="4"/>
      <c r="N141" s="4"/>
      <c r="O141" s="4"/>
      <c r="P141" s="4"/>
      <c r="Q141" s="4"/>
      <c r="R141" s="4"/>
      <c r="S141" s="4"/>
      <c r="T141" s="4"/>
      <c r="U141" s="4"/>
      <c r="V141" s="4"/>
      <c r="W141" s="4"/>
      <c r="X141" s="4"/>
      <c r="Y141" s="4"/>
      <c r="Z141" s="4"/>
    </row>
    <row r="142" spans="1:26" ht="15" customHeight="1" x14ac:dyDescent="0.3">
      <c r="A142" s="234"/>
      <c r="B142" s="225"/>
      <c r="C142" s="225"/>
      <c r="D142" s="225"/>
      <c r="E142" s="225"/>
      <c r="F142" s="225"/>
      <c r="G142" s="225"/>
      <c r="H142" s="225"/>
      <c r="I142" s="225"/>
      <c r="J142" s="225"/>
      <c r="K142" s="225"/>
      <c r="L142" s="4"/>
      <c r="M142" s="4"/>
      <c r="N142" s="4"/>
      <c r="O142" s="4"/>
      <c r="P142" s="4"/>
      <c r="Q142" s="4"/>
      <c r="R142" s="4"/>
      <c r="S142" s="4"/>
      <c r="T142" s="4"/>
      <c r="U142" s="4"/>
      <c r="V142" s="4"/>
      <c r="W142" s="4"/>
      <c r="X142" s="4"/>
      <c r="Y142" s="4"/>
      <c r="Z142" s="4"/>
    </row>
    <row r="143" spans="1:26" ht="15" customHeight="1" x14ac:dyDescent="0.3">
      <c r="A143" s="234"/>
      <c r="B143" s="225"/>
      <c r="C143" s="225"/>
      <c r="D143" s="225"/>
      <c r="E143" s="225"/>
      <c r="F143" s="225"/>
      <c r="G143" s="225"/>
      <c r="H143" s="225"/>
      <c r="I143" s="225"/>
      <c r="J143" s="225"/>
      <c r="K143" s="225"/>
      <c r="L143" s="4"/>
      <c r="M143" s="4"/>
      <c r="N143" s="4"/>
      <c r="O143" s="4"/>
      <c r="P143" s="4"/>
      <c r="Q143" s="4"/>
      <c r="R143" s="4"/>
      <c r="S143" s="4"/>
      <c r="T143" s="4"/>
      <c r="U143" s="4"/>
      <c r="V143" s="4"/>
      <c r="W143" s="4"/>
      <c r="X143" s="4"/>
      <c r="Y143" s="4"/>
      <c r="Z143" s="4"/>
    </row>
    <row r="144" spans="1:26" ht="15" customHeight="1" x14ac:dyDescent="0.3">
      <c r="A144" s="234"/>
      <c r="B144" s="225"/>
      <c r="C144" s="225"/>
      <c r="D144" s="225"/>
      <c r="E144" s="225"/>
      <c r="F144" s="225"/>
      <c r="G144" s="225"/>
      <c r="H144" s="225"/>
      <c r="I144" s="225"/>
      <c r="J144" s="225"/>
      <c r="K144" s="225"/>
      <c r="L144" s="4"/>
      <c r="M144" s="4"/>
      <c r="N144" s="4"/>
      <c r="O144" s="4"/>
      <c r="P144" s="4"/>
      <c r="Q144" s="4"/>
      <c r="R144" s="4"/>
      <c r="S144" s="4"/>
      <c r="T144" s="4"/>
      <c r="U144" s="4"/>
      <c r="V144" s="4"/>
      <c r="W144" s="4"/>
      <c r="X144" s="4"/>
      <c r="Y144" s="4"/>
      <c r="Z144" s="4"/>
    </row>
    <row r="145" spans="1:26" ht="9.75" customHeight="1" x14ac:dyDescent="0.3">
      <c r="A145" s="234"/>
      <c r="B145" s="225"/>
      <c r="C145" s="225"/>
      <c r="D145" s="225"/>
      <c r="E145" s="225"/>
      <c r="F145" s="225"/>
      <c r="G145" s="225"/>
      <c r="H145" s="225"/>
      <c r="I145" s="225"/>
      <c r="J145" s="225"/>
      <c r="K145" s="225"/>
      <c r="L145" s="4"/>
      <c r="M145" s="4"/>
      <c r="N145" s="4"/>
      <c r="O145" s="4"/>
      <c r="P145" s="4"/>
      <c r="Q145" s="4"/>
      <c r="R145" s="4"/>
      <c r="S145" s="4"/>
      <c r="T145" s="4"/>
      <c r="U145" s="4"/>
      <c r="V145" s="4"/>
      <c r="W145" s="4"/>
      <c r="X145" s="4"/>
      <c r="Y145" s="4"/>
      <c r="Z145" s="4"/>
    </row>
    <row r="146" spans="1:26" ht="15" hidden="1" customHeight="1" x14ac:dyDescent="0.3">
      <c r="A146" s="234"/>
      <c r="B146" s="225"/>
      <c r="C146" s="225"/>
      <c r="D146" s="225"/>
      <c r="E146" s="225"/>
      <c r="F146" s="225"/>
      <c r="G146" s="225"/>
      <c r="H146" s="225"/>
      <c r="I146" s="225"/>
      <c r="J146" s="225"/>
      <c r="K146" s="225"/>
      <c r="L146" s="4"/>
      <c r="M146" s="4"/>
      <c r="N146" s="4"/>
      <c r="O146" s="4"/>
      <c r="P146" s="4"/>
      <c r="Q146" s="4"/>
      <c r="R146" s="4"/>
      <c r="S146" s="4"/>
      <c r="T146" s="4"/>
      <c r="U146" s="4"/>
      <c r="V146" s="4"/>
      <c r="W146" s="4"/>
      <c r="X146" s="4"/>
      <c r="Y146" s="4"/>
      <c r="Z146" s="4"/>
    </row>
    <row r="147" spans="1:26" ht="15" hidden="1" customHeight="1" x14ac:dyDescent="0.3">
      <c r="A147" s="234"/>
      <c r="B147" s="225"/>
      <c r="C147" s="225"/>
      <c r="D147" s="225"/>
      <c r="E147" s="225"/>
      <c r="F147" s="225"/>
      <c r="G147" s="225"/>
      <c r="H147" s="225"/>
      <c r="I147" s="225"/>
      <c r="J147" s="225"/>
      <c r="K147" s="225"/>
      <c r="L147" s="4"/>
      <c r="M147" s="4"/>
      <c r="N147" s="4"/>
      <c r="O147" s="4"/>
      <c r="P147" s="4"/>
      <c r="Q147" s="4"/>
      <c r="R147" s="4"/>
      <c r="S147" s="4"/>
      <c r="T147" s="4"/>
      <c r="U147" s="4"/>
      <c r="V147" s="4"/>
      <c r="W147" s="4"/>
      <c r="X147" s="4"/>
      <c r="Y147" s="4"/>
      <c r="Z147" s="4"/>
    </row>
    <row r="148" spans="1:26" ht="15" hidden="1" customHeight="1" x14ac:dyDescent="0.3">
      <c r="A148" s="234"/>
      <c r="B148" s="225"/>
      <c r="C148" s="225"/>
      <c r="D148" s="225"/>
      <c r="E148" s="225"/>
      <c r="F148" s="225"/>
      <c r="G148" s="225"/>
      <c r="H148" s="225"/>
      <c r="I148" s="225"/>
      <c r="J148" s="225"/>
      <c r="K148" s="225"/>
      <c r="L148" s="4"/>
      <c r="M148" s="4"/>
      <c r="N148" s="4"/>
      <c r="O148" s="4"/>
      <c r="P148" s="4"/>
      <c r="Q148" s="4"/>
      <c r="R148" s="4"/>
      <c r="S148" s="4"/>
      <c r="T148" s="4"/>
      <c r="U148" s="4"/>
      <c r="V148" s="4"/>
      <c r="W148" s="4"/>
      <c r="X148" s="4"/>
      <c r="Y148" s="4"/>
      <c r="Z148" s="4"/>
    </row>
    <row r="149" spans="1:26" ht="15" hidden="1" customHeight="1" x14ac:dyDescent="0.3">
      <c r="A149" s="234"/>
      <c r="B149" s="225"/>
      <c r="C149" s="225"/>
      <c r="D149" s="225"/>
      <c r="E149" s="225"/>
      <c r="F149" s="225"/>
      <c r="G149" s="225"/>
      <c r="H149" s="225"/>
      <c r="I149" s="225"/>
      <c r="J149" s="225"/>
      <c r="K149" s="225"/>
      <c r="L149" s="4"/>
      <c r="M149" s="4"/>
      <c r="N149" s="4"/>
      <c r="O149" s="4"/>
      <c r="P149" s="4"/>
      <c r="Q149" s="4"/>
      <c r="R149" s="4"/>
      <c r="S149" s="4"/>
      <c r="T149" s="4"/>
      <c r="U149" s="4"/>
      <c r="V149" s="4"/>
      <c r="W149" s="4"/>
      <c r="X149" s="4"/>
      <c r="Y149" s="4"/>
      <c r="Z149" s="4"/>
    </row>
    <row r="150" spans="1:26" ht="15" hidden="1" customHeight="1" x14ac:dyDescent="0.3">
      <c r="A150" s="234"/>
      <c r="B150" s="225"/>
      <c r="C150" s="225"/>
      <c r="D150" s="225"/>
      <c r="E150" s="225"/>
      <c r="F150" s="225"/>
      <c r="G150" s="225"/>
      <c r="H150" s="225"/>
      <c r="I150" s="225"/>
      <c r="J150" s="225"/>
      <c r="K150" s="225"/>
      <c r="L150" s="4"/>
      <c r="M150" s="4"/>
      <c r="N150" s="4"/>
      <c r="O150" s="4"/>
      <c r="P150" s="4"/>
      <c r="Q150" s="4"/>
      <c r="R150" s="4"/>
      <c r="S150" s="4"/>
      <c r="T150" s="4"/>
      <c r="U150" s="4"/>
      <c r="V150" s="4"/>
      <c r="W150" s="4"/>
      <c r="X150" s="4"/>
      <c r="Y150" s="4"/>
      <c r="Z150" s="4"/>
    </row>
    <row r="151" spans="1:26" ht="15" hidden="1" customHeight="1" x14ac:dyDescent="0.3">
      <c r="A151" s="234"/>
      <c r="B151" s="225"/>
      <c r="C151" s="225"/>
      <c r="D151" s="225"/>
      <c r="E151" s="225"/>
      <c r="F151" s="225"/>
      <c r="G151" s="225"/>
      <c r="H151" s="225"/>
      <c r="I151" s="225"/>
      <c r="J151" s="225"/>
      <c r="K151" s="225"/>
      <c r="L151" s="4"/>
      <c r="M151" s="4"/>
      <c r="N151" s="4"/>
      <c r="O151" s="4"/>
      <c r="P151" s="4"/>
      <c r="Q151" s="4"/>
      <c r="R151" s="4"/>
      <c r="S151" s="4"/>
      <c r="T151" s="4"/>
      <c r="U151" s="4"/>
      <c r="V151" s="4"/>
      <c r="W151" s="4"/>
      <c r="X151" s="4"/>
      <c r="Y151" s="4"/>
      <c r="Z151" s="4"/>
    </row>
    <row r="152" spans="1:26" ht="15.75" hidden="1" customHeight="1" x14ac:dyDescent="0.3">
      <c r="A152" s="234"/>
      <c r="B152" s="225"/>
      <c r="C152" s="225"/>
      <c r="D152" s="225"/>
      <c r="E152" s="225"/>
      <c r="F152" s="225"/>
      <c r="G152" s="225"/>
      <c r="H152" s="225"/>
      <c r="I152" s="225"/>
      <c r="J152" s="225"/>
      <c r="K152" s="225"/>
      <c r="L152" s="4"/>
      <c r="M152" s="4"/>
      <c r="N152" s="4"/>
      <c r="O152" s="4"/>
      <c r="P152" s="4"/>
      <c r="Q152" s="4"/>
      <c r="R152" s="4"/>
      <c r="S152" s="4"/>
      <c r="T152" s="4"/>
      <c r="U152" s="4"/>
      <c r="V152" s="4"/>
      <c r="W152" s="4"/>
      <c r="X152" s="4"/>
      <c r="Y152" s="4"/>
      <c r="Z152" s="4"/>
    </row>
    <row r="153" spans="1:26" ht="15" customHeight="1" x14ac:dyDescent="0.3">
      <c r="A153" s="2"/>
      <c r="B153" s="2"/>
      <c r="C153" s="2"/>
      <c r="D153" s="2"/>
      <c r="E153" s="2"/>
      <c r="F153" s="2"/>
      <c r="G153" s="2"/>
      <c r="H153" s="2"/>
      <c r="I153" s="2"/>
      <c r="J153" s="2"/>
      <c r="K153" s="2"/>
      <c r="L153" s="4"/>
      <c r="M153" s="4"/>
      <c r="N153" s="4"/>
      <c r="O153" s="4"/>
      <c r="P153" s="4"/>
      <c r="Q153" s="4"/>
      <c r="R153" s="4"/>
      <c r="S153" s="4"/>
      <c r="T153" s="4"/>
      <c r="U153" s="4"/>
      <c r="V153" s="4"/>
      <c r="W153" s="4"/>
      <c r="X153" s="4"/>
      <c r="Y153" s="4"/>
      <c r="Z153" s="4"/>
    </row>
    <row r="154" spans="1:26" ht="18.75" customHeight="1" x14ac:dyDescent="0.3">
      <c r="A154" s="240" t="s">
        <v>87</v>
      </c>
      <c r="B154" s="213"/>
      <c r="C154" s="213"/>
      <c r="D154" s="213"/>
      <c r="E154" s="213"/>
      <c r="F154" s="213"/>
      <c r="G154" s="213"/>
      <c r="H154" s="213"/>
      <c r="I154" s="213"/>
      <c r="J154" s="213"/>
      <c r="K154" s="213"/>
      <c r="L154" s="4"/>
      <c r="M154" s="4"/>
      <c r="N154" s="4"/>
      <c r="O154" s="4"/>
      <c r="P154" s="4"/>
      <c r="Q154" s="4"/>
      <c r="R154" s="4"/>
      <c r="S154" s="4"/>
      <c r="T154" s="4"/>
      <c r="U154" s="4"/>
      <c r="V154" s="4"/>
      <c r="W154" s="4"/>
      <c r="X154" s="4"/>
      <c r="Y154" s="4"/>
      <c r="Z154" s="4"/>
    </row>
    <row r="155" spans="1:26" ht="15" customHeight="1" x14ac:dyDescent="0.3">
      <c r="A155" s="233" t="s">
        <v>234</v>
      </c>
      <c r="B155" s="219"/>
      <c r="C155" s="219"/>
      <c r="D155" s="219"/>
      <c r="E155" s="219"/>
      <c r="F155" s="219"/>
      <c r="G155" s="219"/>
      <c r="H155" s="219"/>
      <c r="I155" s="219"/>
      <c r="J155" s="219"/>
      <c r="K155" s="219"/>
      <c r="L155" s="4"/>
      <c r="M155" s="4"/>
      <c r="N155" s="4"/>
      <c r="O155" s="4"/>
      <c r="P155" s="4"/>
      <c r="Q155" s="4"/>
      <c r="R155" s="4"/>
      <c r="S155" s="4"/>
      <c r="T155" s="4"/>
      <c r="U155" s="4"/>
      <c r="V155" s="4"/>
      <c r="W155" s="4"/>
      <c r="X155" s="4"/>
      <c r="Y155" s="4"/>
      <c r="Z155" s="4"/>
    </row>
    <row r="156" spans="1:26" ht="15" customHeight="1" x14ac:dyDescent="0.3">
      <c r="A156" s="234"/>
      <c r="B156" s="235"/>
      <c r="C156" s="235"/>
      <c r="D156" s="235"/>
      <c r="E156" s="235"/>
      <c r="F156" s="235"/>
      <c r="G156" s="235"/>
      <c r="H156" s="235"/>
      <c r="I156" s="235"/>
      <c r="J156" s="235"/>
      <c r="K156" s="235"/>
      <c r="L156" s="4"/>
      <c r="M156" s="4"/>
      <c r="N156" s="4"/>
      <c r="O156" s="4"/>
      <c r="P156" s="4"/>
      <c r="Q156" s="4"/>
      <c r="R156" s="4"/>
      <c r="S156" s="4"/>
      <c r="T156" s="4"/>
      <c r="U156" s="4"/>
      <c r="V156" s="4"/>
      <c r="W156" s="4"/>
      <c r="X156" s="4"/>
      <c r="Y156" s="4"/>
      <c r="Z156" s="4"/>
    </row>
    <row r="157" spans="1:26" ht="15" customHeight="1" x14ac:dyDescent="0.3">
      <c r="A157" s="234"/>
      <c r="B157" s="235"/>
      <c r="C157" s="235"/>
      <c r="D157" s="235"/>
      <c r="E157" s="235"/>
      <c r="F157" s="235"/>
      <c r="G157" s="235"/>
      <c r="H157" s="235"/>
      <c r="I157" s="235"/>
      <c r="J157" s="235"/>
      <c r="K157" s="235"/>
      <c r="L157" s="4"/>
      <c r="M157" s="4"/>
      <c r="N157" s="4"/>
      <c r="O157" s="4"/>
      <c r="P157" s="4"/>
      <c r="Q157" s="4"/>
      <c r="R157" s="4"/>
      <c r="S157" s="4"/>
      <c r="T157" s="4"/>
      <c r="U157" s="4"/>
      <c r="V157" s="4"/>
      <c r="W157" s="4"/>
      <c r="X157" s="4"/>
      <c r="Y157" s="4"/>
      <c r="Z157" s="4"/>
    </row>
    <row r="158" spans="1:26" ht="15" customHeight="1" x14ac:dyDescent="0.3">
      <c r="A158" s="234"/>
      <c r="B158" s="235"/>
      <c r="C158" s="235"/>
      <c r="D158" s="235"/>
      <c r="E158" s="235"/>
      <c r="F158" s="235"/>
      <c r="G158" s="235"/>
      <c r="H158" s="235"/>
      <c r="I158" s="235"/>
      <c r="J158" s="235"/>
      <c r="K158" s="235"/>
      <c r="L158" s="4"/>
      <c r="M158" s="4"/>
      <c r="N158" s="4"/>
      <c r="O158" s="4"/>
      <c r="P158" s="4"/>
      <c r="Q158" s="4"/>
      <c r="R158" s="4"/>
      <c r="S158" s="4"/>
      <c r="T158" s="4"/>
      <c r="U158" s="4"/>
      <c r="V158" s="4"/>
      <c r="W158" s="4"/>
      <c r="X158" s="4"/>
      <c r="Y158" s="4"/>
      <c r="Z158" s="4"/>
    </row>
    <row r="159" spans="1:26" ht="15" customHeight="1" x14ac:dyDescent="0.3">
      <c r="A159" s="234"/>
      <c r="B159" s="235"/>
      <c r="C159" s="235"/>
      <c r="D159" s="235"/>
      <c r="E159" s="235"/>
      <c r="F159" s="235"/>
      <c r="G159" s="235"/>
      <c r="H159" s="235"/>
      <c r="I159" s="235"/>
      <c r="J159" s="235"/>
      <c r="K159" s="235"/>
      <c r="L159" s="4"/>
      <c r="M159" s="4"/>
      <c r="N159" s="4"/>
      <c r="O159" s="4"/>
      <c r="P159" s="4"/>
      <c r="Q159" s="4"/>
      <c r="R159" s="4"/>
      <c r="S159" s="4"/>
      <c r="T159" s="4"/>
      <c r="U159" s="4"/>
      <c r="V159" s="4"/>
      <c r="W159" s="4"/>
      <c r="X159" s="4"/>
      <c r="Y159" s="4"/>
      <c r="Z159" s="4"/>
    </row>
    <row r="160" spans="1:26" ht="15" customHeight="1" x14ac:dyDescent="0.3">
      <c r="A160" s="234"/>
      <c r="B160" s="235"/>
      <c r="C160" s="235"/>
      <c r="D160" s="235"/>
      <c r="E160" s="235"/>
      <c r="F160" s="235"/>
      <c r="G160" s="235"/>
      <c r="H160" s="235"/>
      <c r="I160" s="235"/>
      <c r="J160" s="235"/>
      <c r="K160" s="235"/>
      <c r="L160" s="4"/>
      <c r="M160" s="4"/>
      <c r="N160" s="4"/>
      <c r="O160" s="4"/>
      <c r="P160" s="4"/>
      <c r="Q160" s="4"/>
      <c r="R160" s="4"/>
      <c r="S160" s="4"/>
      <c r="T160" s="4"/>
      <c r="U160" s="4"/>
      <c r="V160" s="4"/>
      <c r="W160" s="4"/>
      <c r="X160" s="4"/>
      <c r="Y160" s="4"/>
      <c r="Z160" s="4"/>
    </row>
    <row r="161" spans="1:26" ht="15" customHeight="1" x14ac:dyDescent="0.3">
      <c r="A161" s="234"/>
      <c r="B161" s="235"/>
      <c r="C161" s="235"/>
      <c r="D161" s="235"/>
      <c r="E161" s="235"/>
      <c r="F161" s="235"/>
      <c r="G161" s="235"/>
      <c r="H161" s="235"/>
      <c r="I161" s="235"/>
      <c r="J161" s="235"/>
      <c r="K161" s="235"/>
      <c r="L161" s="4"/>
      <c r="M161" s="4"/>
      <c r="N161" s="4"/>
      <c r="O161" s="4"/>
      <c r="P161" s="4"/>
      <c r="Q161" s="4"/>
      <c r="R161" s="4"/>
      <c r="S161" s="4"/>
      <c r="T161" s="4"/>
      <c r="U161" s="4"/>
      <c r="V161" s="4"/>
      <c r="W161" s="4"/>
      <c r="X161" s="4"/>
      <c r="Y161" s="4"/>
      <c r="Z161" s="4"/>
    </row>
    <row r="162" spans="1:26" ht="15" customHeight="1" x14ac:dyDescent="0.3">
      <c r="A162" s="234"/>
      <c r="B162" s="235"/>
      <c r="C162" s="235"/>
      <c r="D162" s="235"/>
      <c r="E162" s="235"/>
      <c r="F162" s="235"/>
      <c r="G162" s="235"/>
      <c r="H162" s="235"/>
      <c r="I162" s="235"/>
      <c r="J162" s="235"/>
      <c r="K162" s="235"/>
      <c r="L162" s="4"/>
      <c r="M162" s="4"/>
      <c r="N162" s="4"/>
      <c r="O162" s="4"/>
      <c r="P162" s="4"/>
      <c r="Q162" s="4"/>
      <c r="R162" s="4"/>
      <c r="S162" s="4"/>
      <c r="T162" s="4"/>
      <c r="U162" s="4"/>
      <c r="V162" s="4"/>
      <c r="W162" s="4"/>
      <c r="X162" s="4"/>
      <c r="Y162" s="4"/>
      <c r="Z162" s="4"/>
    </row>
    <row r="163" spans="1:26" ht="15" customHeight="1" x14ac:dyDescent="0.3">
      <c r="A163" s="234"/>
      <c r="B163" s="235"/>
      <c r="C163" s="235"/>
      <c r="D163" s="235"/>
      <c r="E163" s="235"/>
      <c r="F163" s="235"/>
      <c r="G163" s="235"/>
      <c r="H163" s="235"/>
      <c r="I163" s="235"/>
      <c r="J163" s="235"/>
      <c r="K163" s="235"/>
      <c r="L163" s="4"/>
      <c r="M163" s="4"/>
      <c r="N163" s="4"/>
      <c r="O163" s="4"/>
      <c r="P163" s="4"/>
      <c r="Q163" s="4"/>
      <c r="R163" s="4"/>
      <c r="S163" s="4"/>
      <c r="T163" s="4"/>
      <c r="U163" s="4"/>
      <c r="V163" s="4"/>
      <c r="W163" s="4"/>
      <c r="X163" s="4"/>
      <c r="Y163" s="4"/>
      <c r="Z163" s="4"/>
    </row>
    <row r="164" spans="1:26" ht="15" customHeight="1" x14ac:dyDescent="0.3">
      <c r="A164" s="234"/>
      <c r="B164" s="235"/>
      <c r="C164" s="235"/>
      <c r="D164" s="235"/>
      <c r="E164" s="235"/>
      <c r="F164" s="235"/>
      <c r="G164" s="235"/>
      <c r="H164" s="235"/>
      <c r="I164" s="235"/>
      <c r="J164" s="235"/>
      <c r="K164" s="235"/>
      <c r="L164" s="4"/>
      <c r="M164" s="4"/>
      <c r="N164" s="4"/>
      <c r="O164" s="4"/>
      <c r="P164" s="4"/>
      <c r="Q164" s="4"/>
      <c r="R164" s="4"/>
      <c r="S164" s="4"/>
      <c r="T164" s="4"/>
      <c r="U164" s="4"/>
      <c r="V164" s="4"/>
      <c r="W164" s="4"/>
      <c r="X164" s="4"/>
      <c r="Y164" s="4"/>
      <c r="Z164" s="4"/>
    </row>
    <row r="165" spans="1:26" ht="15" customHeight="1" x14ac:dyDescent="0.3">
      <c r="A165" s="234"/>
      <c r="B165" s="235"/>
      <c r="C165" s="235"/>
      <c r="D165" s="235"/>
      <c r="E165" s="235"/>
      <c r="F165" s="235"/>
      <c r="G165" s="235"/>
      <c r="H165" s="235"/>
      <c r="I165" s="235"/>
      <c r="J165" s="235"/>
      <c r="K165" s="235"/>
      <c r="L165" s="4"/>
      <c r="M165" s="4"/>
      <c r="N165" s="4"/>
      <c r="O165" s="4"/>
      <c r="P165" s="4"/>
      <c r="Q165" s="4"/>
      <c r="R165" s="4"/>
      <c r="S165" s="4"/>
      <c r="T165" s="4"/>
      <c r="U165" s="4"/>
      <c r="V165" s="4"/>
      <c r="W165" s="4"/>
      <c r="X165" s="4"/>
      <c r="Y165" s="4"/>
      <c r="Z165" s="4"/>
    </row>
    <row r="166" spans="1:26" ht="15" customHeight="1" x14ac:dyDescent="0.3">
      <c r="A166" s="234"/>
      <c r="B166" s="235"/>
      <c r="C166" s="235"/>
      <c r="D166" s="235"/>
      <c r="E166" s="235"/>
      <c r="F166" s="235"/>
      <c r="G166" s="235"/>
      <c r="H166" s="235"/>
      <c r="I166" s="235"/>
      <c r="J166" s="235"/>
      <c r="K166" s="235"/>
      <c r="L166" s="4"/>
      <c r="M166" s="4"/>
      <c r="N166" s="4"/>
      <c r="O166" s="4"/>
      <c r="P166" s="4"/>
      <c r="Q166" s="4"/>
      <c r="R166" s="4"/>
      <c r="S166" s="4"/>
      <c r="T166" s="4"/>
      <c r="U166" s="4"/>
      <c r="V166" s="4"/>
      <c r="W166" s="4"/>
      <c r="X166" s="4"/>
      <c r="Y166" s="4"/>
      <c r="Z166" s="4"/>
    </row>
    <row r="167" spans="1:26" ht="15" customHeight="1" x14ac:dyDescent="0.3">
      <c r="A167" s="234"/>
      <c r="B167" s="235"/>
      <c r="C167" s="235"/>
      <c r="D167" s="235"/>
      <c r="E167" s="235"/>
      <c r="F167" s="235"/>
      <c r="G167" s="235"/>
      <c r="H167" s="235"/>
      <c r="I167" s="235"/>
      <c r="J167" s="235"/>
      <c r="K167" s="235"/>
      <c r="L167" s="4"/>
      <c r="M167" s="4"/>
      <c r="N167" s="4"/>
      <c r="O167" s="4"/>
      <c r="P167" s="4"/>
      <c r="Q167" s="4"/>
      <c r="R167" s="4"/>
      <c r="S167" s="4"/>
      <c r="T167" s="4"/>
      <c r="U167" s="4"/>
      <c r="V167" s="4"/>
      <c r="W167" s="4"/>
      <c r="X167" s="4"/>
      <c r="Y167" s="4"/>
      <c r="Z167" s="4"/>
    </row>
    <row r="168" spans="1:26" ht="369.75" customHeight="1" x14ac:dyDescent="0.3">
      <c r="A168" s="234"/>
      <c r="B168" s="235"/>
      <c r="C168" s="235"/>
      <c r="D168" s="235"/>
      <c r="E168" s="235"/>
      <c r="F168" s="235"/>
      <c r="G168" s="235"/>
      <c r="H168" s="235"/>
      <c r="I168" s="235"/>
      <c r="J168" s="235"/>
      <c r="K168" s="235"/>
      <c r="L168" s="4"/>
      <c r="M168" s="4"/>
      <c r="N168" s="4"/>
      <c r="O168" s="4"/>
      <c r="P168" s="4"/>
      <c r="Q168" s="4"/>
      <c r="R168" s="4"/>
      <c r="S168" s="4"/>
      <c r="T168" s="4"/>
      <c r="U168" s="4"/>
      <c r="V168" s="4"/>
      <c r="W168" s="4"/>
      <c r="X168" s="4"/>
      <c r="Y168" s="4"/>
      <c r="Z168" s="4"/>
    </row>
    <row r="169" spans="1:26" ht="12" customHeight="1" x14ac:dyDescent="0.3">
      <c r="A169" s="27"/>
      <c r="B169" s="27"/>
      <c r="C169" s="27"/>
      <c r="D169" s="27"/>
      <c r="E169" s="27"/>
      <c r="F169" s="27"/>
      <c r="G169" s="27"/>
      <c r="H169" s="27"/>
      <c r="I169" s="27"/>
      <c r="J169" s="27"/>
      <c r="K169" s="27"/>
      <c r="L169" s="4"/>
      <c r="M169" s="4"/>
      <c r="N169" s="4"/>
      <c r="O169" s="4"/>
      <c r="P169" s="4"/>
      <c r="Q169" s="4"/>
      <c r="R169" s="4"/>
      <c r="S169" s="4"/>
      <c r="T169" s="4"/>
      <c r="U169" s="4"/>
      <c r="V169" s="4"/>
      <c r="W169" s="4"/>
      <c r="X169" s="4"/>
      <c r="Y169" s="4"/>
      <c r="Z169" s="4"/>
    </row>
    <row r="170" spans="1:26" ht="36" customHeight="1" x14ac:dyDescent="0.3">
      <c r="A170" s="242" t="s">
        <v>91</v>
      </c>
      <c r="B170" s="213"/>
      <c r="C170" s="213"/>
      <c r="D170" s="213"/>
      <c r="E170" s="213"/>
      <c r="F170" s="213"/>
      <c r="G170" s="213"/>
      <c r="H170" s="213"/>
      <c r="I170" s="213"/>
      <c r="J170" s="213"/>
      <c r="K170" s="213"/>
      <c r="L170" s="4"/>
      <c r="M170" s="4"/>
      <c r="N170" s="4"/>
      <c r="O170" s="4"/>
      <c r="P170" s="4"/>
      <c r="Q170" s="4"/>
      <c r="R170" s="4"/>
      <c r="S170" s="4"/>
      <c r="T170" s="4"/>
      <c r="U170" s="4"/>
      <c r="V170" s="4"/>
      <c r="W170" s="4"/>
      <c r="X170" s="4"/>
      <c r="Y170" s="4"/>
      <c r="Z170" s="4"/>
    </row>
    <row r="171" spans="1:26" ht="15" customHeight="1" x14ac:dyDescent="0.3">
      <c r="A171" s="236" t="s">
        <v>92</v>
      </c>
      <c r="B171" s="219"/>
      <c r="C171" s="219"/>
      <c r="D171" s="219"/>
      <c r="E171" s="219"/>
      <c r="F171" s="219"/>
      <c r="G171" s="219"/>
      <c r="H171" s="219"/>
      <c r="I171" s="219"/>
      <c r="J171" s="219"/>
      <c r="K171" s="219"/>
      <c r="L171" s="4"/>
      <c r="M171" s="4"/>
      <c r="N171" s="4"/>
      <c r="O171" s="4"/>
      <c r="P171" s="4"/>
      <c r="Q171" s="4"/>
      <c r="R171" s="4"/>
      <c r="S171" s="4"/>
      <c r="T171" s="4"/>
      <c r="U171" s="4"/>
      <c r="V171" s="4"/>
      <c r="W171" s="4"/>
      <c r="X171" s="4"/>
      <c r="Y171" s="4"/>
      <c r="Z171" s="4"/>
    </row>
    <row r="172" spans="1:26" ht="15" customHeight="1" x14ac:dyDescent="0.3">
      <c r="A172" s="234"/>
      <c r="B172" s="225"/>
      <c r="C172" s="225"/>
      <c r="D172" s="225"/>
      <c r="E172" s="225"/>
      <c r="F172" s="225"/>
      <c r="G172" s="225"/>
      <c r="H172" s="225"/>
      <c r="I172" s="225"/>
      <c r="J172" s="225"/>
      <c r="K172" s="225"/>
      <c r="L172" s="4"/>
      <c r="M172" s="4"/>
      <c r="N172" s="4"/>
      <c r="O172" s="4"/>
      <c r="P172" s="4"/>
      <c r="Q172" s="4"/>
      <c r="R172" s="4"/>
      <c r="S172" s="4"/>
      <c r="T172" s="4"/>
      <c r="U172" s="4"/>
      <c r="V172" s="4"/>
      <c r="W172" s="4"/>
      <c r="X172" s="4"/>
      <c r="Y172" s="4"/>
      <c r="Z172" s="4"/>
    </row>
    <row r="173" spans="1:26" ht="81" customHeight="1" x14ac:dyDescent="0.3">
      <c r="A173" s="234"/>
      <c r="B173" s="225"/>
      <c r="C173" s="225"/>
      <c r="D173" s="225"/>
      <c r="E173" s="225"/>
      <c r="F173" s="225"/>
      <c r="G173" s="225"/>
      <c r="H173" s="225"/>
      <c r="I173" s="225"/>
      <c r="J173" s="225"/>
      <c r="K173" s="225"/>
      <c r="L173" s="4"/>
      <c r="M173" s="4"/>
      <c r="N173" s="4"/>
      <c r="O173" s="4"/>
      <c r="P173" s="4"/>
      <c r="Q173" s="4"/>
      <c r="R173" s="4"/>
      <c r="S173" s="4"/>
      <c r="T173" s="4"/>
      <c r="U173" s="4"/>
      <c r="V173" s="4"/>
      <c r="W173" s="4"/>
      <c r="X173" s="4"/>
      <c r="Y173" s="4"/>
      <c r="Z173" s="4"/>
    </row>
    <row r="174" spans="1:26" ht="7.5" customHeight="1" x14ac:dyDescent="0.3">
      <c r="A174" s="27"/>
      <c r="B174" s="27"/>
      <c r="C174" s="27"/>
      <c r="D174" s="27"/>
      <c r="E174" s="27"/>
      <c r="F174" s="27"/>
      <c r="G174" s="27"/>
      <c r="H174" s="27"/>
      <c r="I174" s="27"/>
      <c r="J174" s="27"/>
      <c r="K174" s="27"/>
      <c r="L174" s="4"/>
      <c r="M174" s="4"/>
      <c r="N174" s="4"/>
      <c r="O174" s="4"/>
      <c r="P174" s="4"/>
      <c r="Q174" s="4"/>
      <c r="R174" s="4"/>
      <c r="S174" s="4"/>
      <c r="T174" s="4"/>
      <c r="U174" s="4"/>
      <c r="V174" s="4"/>
      <c r="W174" s="4"/>
      <c r="X174" s="4"/>
      <c r="Y174" s="4"/>
      <c r="Z174" s="4"/>
    </row>
    <row r="175" spans="1:26" ht="15.75" customHeight="1" x14ac:dyDescent="0.3">
      <c r="A175" s="252" t="s">
        <v>93</v>
      </c>
      <c r="B175" s="213"/>
      <c r="C175" s="213"/>
      <c r="D175" s="213"/>
      <c r="E175" s="213"/>
      <c r="F175" s="213"/>
      <c r="G175" s="213"/>
      <c r="H175" s="213"/>
      <c r="I175" s="213"/>
      <c r="J175" s="213"/>
      <c r="K175" s="213"/>
      <c r="L175" s="4"/>
      <c r="M175" s="4"/>
      <c r="N175" s="4"/>
      <c r="O175" s="4"/>
      <c r="P175" s="4"/>
      <c r="Q175" s="4"/>
      <c r="R175" s="4"/>
      <c r="S175" s="4"/>
      <c r="T175" s="4"/>
      <c r="U175" s="4"/>
      <c r="V175" s="4"/>
      <c r="W175" s="4"/>
      <c r="X175" s="4"/>
      <c r="Y175" s="4"/>
      <c r="Z175" s="4"/>
    </row>
    <row r="176" spans="1:26" ht="15" customHeight="1" x14ac:dyDescent="0.3">
      <c r="A176" s="236" t="s">
        <v>94</v>
      </c>
      <c r="B176" s="219"/>
      <c r="C176" s="219"/>
      <c r="D176" s="219"/>
      <c r="E176" s="219"/>
      <c r="F176" s="219"/>
      <c r="G176" s="219"/>
      <c r="H176" s="219"/>
      <c r="I176" s="219"/>
      <c r="J176" s="219"/>
      <c r="K176" s="219"/>
      <c r="L176" s="4"/>
      <c r="M176" s="4"/>
      <c r="N176" s="4"/>
      <c r="O176" s="4"/>
      <c r="P176" s="4"/>
      <c r="Q176" s="4"/>
      <c r="R176" s="4"/>
      <c r="S176" s="4"/>
      <c r="T176" s="4"/>
      <c r="U176" s="4"/>
      <c r="V176" s="4"/>
      <c r="W176" s="4"/>
      <c r="X176" s="4"/>
      <c r="Y176" s="4"/>
      <c r="Z176" s="4"/>
    </row>
    <row r="177" spans="1:26" ht="15" customHeight="1" x14ac:dyDescent="0.3">
      <c r="A177" s="234"/>
      <c r="B177" s="225"/>
      <c r="C177" s="225"/>
      <c r="D177" s="225"/>
      <c r="E177" s="225"/>
      <c r="F177" s="225"/>
      <c r="G177" s="225"/>
      <c r="H177" s="225"/>
      <c r="I177" s="225"/>
      <c r="J177" s="225"/>
      <c r="K177" s="225"/>
      <c r="L177" s="4"/>
      <c r="M177" s="4"/>
      <c r="N177" s="4"/>
      <c r="O177" s="4"/>
      <c r="P177" s="4"/>
      <c r="Q177" s="4"/>
      <c r="R177" s="4"/>
      <c r="S177" s="4"/>
      <c r="T177" s="4"/>
      <c r="U177" s="4"/>
      <c r="V177" s="4"/>
      <c r="W177" s="4"/>
      <c r="X177" s="4"/>
      <c r="Y177" s="4"/>
      <c r="Z177" s="4"/>
    </row>
    <row r="178" spans="1:26" ht="15" customHeight="1" x14ac:dyDescent="0.3">
      <c r="A178" s="234"/>
      <c r="B178" s="225"/>
      <c r="C178" s="225"/>
      <c r="D178" s="225"/>
      <c r="E178" s="225"/>
      <c r="F178" s="225"/>
      <c r="G178" s="225"/>
      <c r="H178" s="225"/>
      <c r="I178" s="225"/>
      <c r="J178" s="225"/>
      <c r="K178" s="225"/>
      <c r="L178" s="4"/>
      <c r="M178" s="4"/>
      <c r="N178" s="4"/>
      <c r="O178" s="4"/>
      <c r="P178" s="4"/>
      <c r="Q178" s="4"/>
      <c r="R178" s="4"/>
      <c r="S178" s="4"/>
      <c r="T178" s="4"/>
      <c r="U178" s="4"/>
      <c r="V178" s="4"/>
      <c r="W178" s="4"/>
      <c r="X178" s="4"/>
      <c r="Y178" s="4"/>
      <c r="Z178" s="4"/>
    </row>
    <row r="179" spans="1:26" ht="15" customHeight="1" x14ac:dyDescent="0.3">
      <c r="A179" s="234"/>
      <c r="B179" s="225"/>
      <c r="C179" s="225"/>
      <c r="D179" s="225"/>
      <c r="E179" s="225"/>
      <c r="F179" s="225"/>
      <c r="G179" s="225"/>
      <c r="H179" s="225"/>
      <c r="I179" s="225"/>
      <c r="J179" s="225"/>
      <c r="K179" s="225"/>
      <c r="L179" s="4"/>
      <c r="M179" s="4"/>
      <c r="N179" s="4"/>
      <c r="O179" s="4"/>
      <c r="P179" s="4"/>
      <c r="Q179" s="4"/>
      <c r="R179" s="4"/>
      <c r="S179" s="4"/>
      <c r="T179" s="4"/>
      <c r="U179" s="4"/>
      <c r="V179" s="4"/>
      <c r="W179" s="4"/>
      <c r="X179" s="4"/>
      <c r="Y179" s="4"/>
      <c r="Z179" s="4"/>
    </row>
    <row r="180" spans="1:26" ht="15" customHeight="1" x14ac:dyDescent="0.3">
      <c r="A180" s="234"/>
      <c r="B180" s="225"/>
      <c r="C180" s="225"/>
      <c r="D180" s="225"/>
      <c r="E180" s="225"/>
      <c r="F180" s="225"/>
      <c r="G180" s="225"/>
      <c r="H180" s="225"/>
      <c r="I180" s="225"/>
      <c r="J180" s="225"/>
      <c r="K180" s="225"/>
      <c r="L180" s="4"/>
      <c r="M180" s="4"/>
      <c r="N180" s="4"/>
      <c r="O180" s="4"/>
      <c r="P180" s="4"/>
      <c r="Q180" s="4"/>
      <c r="R180" s="4"/>
      <c r="S180" s="4"/>
      <c r="T180" s="4"/>
      <c r="U180" s="4"/>
      <c r="V180" s="4"/>
      <c r="W180" s="4"/>
      <c r="X180" s="4"/>
      <c r="Y180" s="4"/>
      <c r="Z180" s="4"/>
    </row>
    <row r="181" spans="1:26" ht="15" customHeight="1" x14ac:dyDescent="0.3">
      <c r="A181" s="234"/>
      <c r="B181" s="225"/>
      <c r="C181" s="225"/>
      <c r="D181" s="225"/>
      <c r="E181" s="225"/>
      <c r="F181" s="225"/>
      <c r="G181" s="225"/>
      <c r="H181" s="225"/>
      <c r="I181" s="225"/>
      <c r="J181" s="225"/>
      <c r="K181" s="225"/>
      <c r="L181" s="4"/>
      <c r="M181" s="4"/>
      <c r="N181" s="4"/>
      <c r="O181" s="4"/>
      <c r="P181" s="4"/>
      <c r="Q181" s="4"/>
      <c r="R181" s="4"/>
      <c r="S181" s="4"/>
      <c r="T181" s="4"/>
      <c r="U181" s="4"/>
      <c r="V181" s="4"/>
      <c r="W181" s="4"/>
      <c r="X181" s="4"/>
      <c r="Y181" s="4"/>
      <c r="Z181" s="4"/>
    </row>
    <row r="182" spans="1:26" ht="189.75" customHeight="1" x14ac:dyDescent="0.3">
      <c r="A182" s="234"/>
      <c r="B182" s="225"/>
      <c r="C182" s="225"/>
      <c r="D182" s="225"/>
      <c r="E182" s="225"/>
      <c r="F182" s="225"/>
      <c r="G182" s="225"/>
      <c r="H182" s="225"/>
      <c r="I182" s="225"/>
      <c r="J182" s="225"/>
      <c r="K182" s="225"/>
      <c r="L182" s="4"/>
      <c r="M182" s="4"/>
      <c r="N182" s="4"/>
      <c r="O182" s="4"/>
      <c r="P182" s="4"/>
      <c r="Q182" s="4"/>
      <c r="R182" s="4"/>
      <c r="S182" s="4"/>
      <c r="T182" s="4"/>
      <c r="U182" s="4"/>
      <c r="V182" s="4"/>
      <c r="W182" s="4"/>
      <c r="X182" s="4"/>
      <c r="Y182" s="4"/>
      <c r="Z182" s="4"/>
    </row>
    <row r="183" spans="1:26" ht="13.5" customHeight="1" x14ac:dyDescent="0.3">
      <c r="A183" s="13"/>
      <c r="B183" s="13"/>
      <c r="C183" s="13"/>
      <c r="D183" s="13"/>
      <c r="E183" s="13"/>
      <c r="F183" s="13"/>
      <c r="G183" s="13"/>
      <c r="H183" s="13"/>
      <c r="I183" s="13"/>
      <c r="J183" s="13"/>
      <c r="K183" s="13"/>
      <c r="L183" s="4"/>
      <c r="M183" s="4"/>
      <c r="N183" s="4"/>
      <c r="O183" s="4"/>
      <c r="P183" s="4"/>
      <c r="Q183" s="4"/>
      <c r="R183" s="4"/>
      <c r="S183" s="4"/>
      <c r="T183" s="4"/>
      <c r="U183" s="4"/>
      <c r="V183" s="4"/>
      <c r="W183" s="4"/>
      <c r="X183" s="4"/>
      <c r="Y183" s="4"/>
      <c r="Z183" s="4"/>
    </row>
    <row r="184" spans="1:26" ht="22.5" customHeight="1" x14ac:dyDescent="0.3">
      <c r="A184" s="232" t="s">
        <v>96</v>
      </c>
      <c r="B184" s="213"/>
      <c r="C184" s="213"/>
      <c r="D184" s="213"/>
      <c r="E184" s="213"/>
      <c r="F184" s="213"/>
      <c r="G184" s="213"/>
      <c r="H184" s="213"/>
      <c r="I184" s="213"/>
      <c r="J184" s="213"/>
      <c r="K184" s="213"/>
      <c r="L184" s="4"/>
      <c r="M184" s="4"/>
      <c r="N184" s="4"/>
      <c r="O184" s="4"/>
      <c r="P184" s="4"/>
      <c r="Q184" s="4"/>
      <c r="R184" s="4"/>
      <c r="S184" s="4"/>
      <c r="T184" s="4"/>
      <c r="U184" s="4"/>
      <c r="V184" s="4"/>
      <c r="W184" s="4"/>
      <c r="X184" s="4"/>
      <c r="Y184" s="4"/>
      <c r="Z184" s="4"/>
    </row>
    <row r="185" spans="1:26" ht="15" customHeight="1" x14ac:dyDescent="0.3">
      <c r="A185" s="233" t="s">
        <v>235</v>
      </c>
      <c r="B185" s="219"/>
      <c r="C185" s="219"/>
      <c r="D185" s="219"/>
      <c r="E185" s="219"/>
      <c r="F185" s="219"/>
      <c r="G185" s="219"/>
      <c r="H185" s="219"/>
      <c r="I185" s="219"/>
      <c r="J185" s="219"/>
      <c r="K185" s="219"/>
      <c r="L185" s="4"/>
      <c r="M185" s="4"/>
      <c r="N185" s="4"/>
      <c r="O185" s="4"/>
      <c r="P185" s="4"/>
      <c r="Q185" s="4"/>
      <c r="R185" s="4"/>
      <c r="S185" s="4"/>
      <c r="T185" s="4"/>
      <c r="U185" s="4"/>
      <c r="V185" s="4"/>
      <c r="W185" s="4"/>
      <c r="X185" s="4"/>
      <c r="Y185" s="4"/>
      <c r="Z185" s="4"/>
    </row>
    <row r="186" spans="1:26" ht="15" customHeight="1" x14ac:dyDescent="0.3">
      <c r="A186" s="234"/>
      <c r="B186" s="235"/>
      <c r="C186" s="235"/>
      <c r="D186" s="235"/>
      <c r="E186" s="235"/>
      <c r="F186" s="235"/>
      <c r="G186" s="235"/>
      <c r="H186" s="235"/>
      <c r="I186" s="235"/>
      <c r="J186" s="235"/>
      <c r="K186" s="235"/>
      <c r="L186" s="4"/>
      <c r="M186" s="4"/>
      <c r="N186" s="4"/>
      <c r="O186" s="4"/>
      <c r="P186" s="4"/>
      <c r="Q186" s="4"/>
      <c r="R186" s="4"/>
      <c r="S186" s="4"/>
      <c r="T186" s="4"/>
      <c r="U186" s="4"/>
      <c r="V186" s="4"/>
      <c r="W186" s="4"/>
      <c r="X186" s="4"/>
      <c r="Y186" s="4"/>
      <c r="Z186" s="4"/>
    </row>
    <row r="187" spans="1:26" ht="15" customHeight="1" x14ac:dyDescent="0.3">
      <c r="A187" s="234"/>
      <c r="B187" s="235"/>
      <c r="C187" s="235"/>
      <c r="D187" s="235"/>
      <c r="E187" s="235"/>
      <c r="F187" s="235"/>
      <c r="G187" s="235"/>
      <c r="H187" s="235"/>
      <c r="I187" s="235"/>
      <c r="J187" s="235"/>
      <c r="K187" s="235"/>
      <c r="L187" s="4"/>
      <c r="M187" s="4"/>
      <c r="N187" s="4"/>
      <c r="O187" s="4"/>
      <c r="P187" s="4"/>
      <c r="Q187" s="4"/>
      <c r="R187" s="4"/>
      <c r="S187" s="4"/>
      <c r="T187" s="4"/>
      <c r="U187" s="4"/>
      <c r="V187" s="4"/>
      <c r="W187" s="4"/>
      <c r="X187" s="4"/>
      <c r="Y187" s="4"/>
      <c r="Z187" s="4"/>
    </row>
    <row r="188" spans="1:26" ht="135" customHeight="1" x14ac:dyDescent="0.3">
      <c r="A188" s="234"/>
      <c r="B188" s="235"/>
      <c r="C188" s="235"/>
      <c r="D188" s="235"/>
      <c r="E188" s="235"/>
      <c r="F188" s="235"/>
      <c r="G188" s="235"/>
      <c r="H188" s="235"/>
      <c r="I188" s="235"/>
      <c r="J188" s="235"/>
      <c r="K188" s="235"/>
      <c r="L188" s="4"/>
      <c r="M188" s="4"/>
      <c r="N188" s="4"/>
      <c r="O188" s="4"/>
      <c r="P188" s="4"/>
      <c r="Q188" s="4"/>
      <c r="R188" s="4"/>
      <c r="S188" s="4"/>
      <c r="T188" s="4"/>
      <c r="U188" s="4"/>
      <c r="V188" s="4"/>
      <c r="W188" s="4"/>
      <c r="X188" s="4"/>
      <c r="Y188" s="4"/>
      <c r="Z188" s="4"/>
    </row>
    <row r="189" spans="1:26" ht="13.5" customHeight="1" x14ac:dyDescent="0.3">
      <c r="A189" s="13"/>
      <c r="B189" s="13"/>
      <c r="C189" s="13"/>
      <c r="D189" s="13"/>
      <c r="E189" s="13"/>
      <c r="F189" s="13"/>
      <c r="G189" s="13"/>
      <c r="H189" s="13"/>
      <c r="I189" s="13"/>
      <c r="J189" s="13"/>
      <c r="K189" s="13"/>
      <c r="L189" s="4"/>
      <c r="M189" s="4"/>
      <c r="N189" s="4"/>
      <c r="O189" s="4"/>
      <c r="P189" s="4"/>
      <c r="Q189" s="4"/>
      <c r="R189" s="4"/>
      <c r="S189" s="4"/>
      <c r="T189" s="4"/>
      <c r="U189" s="4"/>
      <c r="V189" s="4"/>
      <c r="W189" s="4"/>
      <c r="X189" s="4"/>
      <c r="Y189" s="4"/>
      <c r="Z189" s="4"/>
    </row>
    <row r="190" spans="1:26" ht="45.75" customHeight="1" x14ac:dyDescent="0.3">
      <c r="A190" s="239" t="s">
        <v>97</v>
      </c>
      <c r="B190" s="213"/>
      <c r="C190" s="213"/>
      <c r="D190" s="213"/>
      <c r="E190" s="213"/>
      <c r="F190" s="213"/>
      <c r="G190" s="213"/>
      <c r="H190" s="213"/>
      <c r="I190" s="213"/>
      <c r="J190" s="213"/>
      <c r="K190" s="213"/>
      <c r="L190" s="4"/>
      <c r="M190" s="4"/>
      <c r="N190" s="4"/>
      <c r="O190" s="4"/>
      <c r="P190" s="4"/>
      <c r="Q190" s="4"/>
      <c r="R190" s="4"/>
      <c r="S190" s="4"/>
      <c r="T190" s="4"/>
      <c r="U190" s="4"/>
      <c r="V190" s="4"/>
      <c r="W190" s="4"/>
      <c r="X190" s="4"/>
      <c r="Y190" s="4"/>
      <c r="Z190" s="4"/>
    </row>
    <row r="191" spans="1:26" ht="15" customHeight="1" x14ac:dyDescent="0.3">
      <c r="A191" s="236" t="s">
        <v>98</v>
      </c>
      <c r="B191" s="219"/>
      <c r="C191" s="219"/>
      <c r="D191" s="219"/>
      <c r="E191" s="219"/>
      <c r="F191" s="219"/>
      <c r="G191" s="219"/>
      <c r="H191" s="219"/>
      <c r="I191" s="219"/>
      <c r="J191" s="219"/>
      <c r="K191" s="219"/>
      <c r="L191" s="4"/>
      <c r="M191" s="4"/>
      <c r="N191" s="4"/>
      <c r="O191" s="4"/>
      <c r="P191" s="4"/>
      <c r="Q191" s="4"/>
      <c r="R191" s="4"/>
      <c r="S191" s="4"/>
      <c r="T191" s="4"/>
      <c r="U191" s="4"/>
      <c r="V191" s="4"/>
      <c r="W191" s="4"/>
      <c r="X191" s="4"/>
      <c r="Y191" s="4"/>
      <c r="Z191" s="4"/>
    </row>
    <row r="192" spans="1:26" ht="13.5" customHeight="1" x14ac:dyDescent="0.3">
      <c r="A192" s="26"/>
      <c r="B192" s="27"/>
      <c r="C192" s="27"/>
      <c r="D192" s="27"/>
      <c r="E192" s="27"/>
      <c r="F192" s="27"/>
      <c r="G192" s="27"/>
      <c r="H192" s="27"/>
      <c r="I192" s="27"/>
      <c r="J192" s="27"/>
      <c r="K192" s="27"/>
      <c r="L192" s="4"/>
      <c r="M192" s="4"/>
      <c r="N192" s="4"/>
      <c r="O192" s="4"/>
      <c r="P192" s="4"/>
      <c r="Q192" s="4"/>
      <c r="R192" s="4"/>
      <c r="S192" s="4"/>
      <c r="T192" s="4"/>
      <c r="U192" s="4"/>
      <c r="V192" s="4"/>
      <c r="W192" s="4"/>
      <c r="X192" s="4"/>
      <c r="Y192" s="4"/>
      <c r="Z192" s="4"/>
    </row>
    <row r="193" spans="1:26" ht="15.75" customHeight="1" x14ac:dyDescent="0.3">
      <c r="A193" s="238" t="s">
        <v>99</v>
      </c>
      <c r="B193" s="213"/>
      <c r="C193" s="213"/>
      <c r="D193" s="213"/>
      <c r="E193" s="213"/>
      <c r="F193" s="213"/>
      <c r="G193" s="213"/>
      <c r="H193" s="213"/>
      <c r="I193" s="213"/>
      <c r="J193" s="213"/>
      <c r="K193" s="213"/>
      <c r="L193" s="4"/>
      <c r="M193" s="4"/>
      <c r="N193" s="4"/>
      <c r="O193" s="4"/>
      <c r="P193" s="4"/>
      <c r="Q193" s="4"/>
      <c r="R193" s="4"/>
      <c r="S193" s="4"/>
      <c r="T193" s="4"/>
      <c r="U193" s="4"/>
      <c r="V193" s="4"/>
      <c r="W193" s="4"/>
      <c r="X193" s="4"/>
      <c r="Y193" s="4"/>
      <c r="Z193" s="4"/>
    </row>
    <row r="194" spans="1:26" ht="15" customHeight="1" x14ac:dyDescent="0.3">
      <c r="A194" s="236" t="s">
        <v>100</v>
      </c>
      <c r="B194" s="219"/>
      <c r="C194" s="219"/>
      <c r="D194" s="219"/>
      <c r="E194" s="219"/>
      <c r="F194" s="219"/>
      <c r="G194" s="219"/>
      <c r="H194" s="219"/>
      <c r="I194" s="219"/>
      <c r="J194" s="219"/>
      <c r="K194" s="219"/>
      <c r="L194" s="4"/>
      <c r="M194" s="4"/>
      <c r="N194" s="4"/>
      <c r="O194" s="4"/>
      <c r="P194" s="4"/>
      <c r="Q194" s="4"/>
      <c r="R194" s="4"/>
      <c r="S194" s="4"/>
      <c r="T194" s="4"/>
      <c r="U194" s="4"/>
      <c r="V194" s="4"/>
      <c r="W194" s="4"/>
      <c r="X194" s="4"/>
      <c r="Y194" s="4"/>
      <c r="Z194" s="4"/>
    </row>
    <row r="195" spans="1:26" ht="15" customHeight="1" x14ac:dyDescent="0.3">
      <c r="A195" s="234"/>
      <c r="B195" s="225"/>
      <c r="C195" s="225"/>
      <c r="D195" s="225"/>
      <c r="E195" s="225"/>
      <c r="F195" s="225"/>
      <c r="G195" s="225"/>
      <c r="H195" s="225"/>
      <c r="I195" s="225"/>
      <c r="J195" s="225"/>
      <c r="K195" s="225"/>
      <c r="L195" s="4"/>
      <c r="M195" s="4"/>
      <c r="N195" s="4"/>
      <c r="O195" s="4"/>
      <c r="P195" s="4"/>
      <c r="Q195" s="4"/>
      <c r="R195" s="4"/>
      <c r="S195" s="4"/>
      <c r="T195" s="4"/>
      <c r="U195" s="4"/>
      <c r="V195" s="4"/>
      <c r="W195" s="4"/>
      <c r="X195" s="4"/>
      <c r="Y195" s="4"/>
      <c r="Z195" s="4"/>
    </row>
    <row r="196" spans="1:26" ht="15" customHeight="1" x14ac:dyDescent="0.3">
      <c r="A196" s="234"/>
      <c r="B196" s="225"/>
      <c r="C196" s="225"/>
      <c r="D196" s="225"/>
      <c r="E196" s="225"/>
      <c r="F196" s="225"/>
      <c r="G196" s="225"/>
      <c r="H196" s="225"/>
      <c r="I196" s="225"/>
      <c r="J196" s="225"/>
      <c r="K196" s="225"/>
      <c r="L196" s="4"/>
      <c r="M196" s="4"/>
      <c r="N196" s="4"/>
      <c r="O196" s="4"/>
      <c r="P196" s="4"/>
      <c r="Q196" s="4"/>
      <c r="R196" s="4"/>
      <c r="S196" s="4"/>
      <c r="T196" s="4"/>
      <c r="U196" s="4"/>
      <c r="V196" s="4"/>
      <c r="W196" s="4"/>
      <c r="X196" s="4"/>
      <c r="Y196" s="4"/>
      <c r="Z196" s="4"/>
    </row>
    <row r="197" spans="1:26" ht="15" customHeight="1" x14ac:dyDescent="0.3">
      <c r="A197" s="234"/>
      <c r="B197" s="225"/>
      <c r="C197" s="225"/>
      <c r="D197" s="225"/>
      <c r="E197" s="225"/>
      <c r="F197" s="225"/>
      <c r="G197" s="225"/>
      <c r="H197" s="225"/>
      <c r="I197" s="225"/>
      <c r="J197" s="225"/>
      <c r="K197" s="225"/>
      <c r="L197" s="4"/>
      <c r="M197" s="4"/>
      <c r="N197" s="4"/>
      <c r="O197" s="4"/>
      <c r="P197" s="4"/>
      <c r="Q197" s="4"/>
      <c r="R197" s="4"/>
      <c r="S197" s="4"/>
      <c r="T197" s="4"/>
      <c r="U197" s="4"/>
      <c r="V197" s="4"/>
      <c r="W197" s="4"/>
      <c r="X197" s="4"/>
      <c r="Y197" s="4"/>
      <c r="Z197" s="4"/>
    </row>
    <row r="198" spans="1:26" ht="15" customHeight="1" x14ac:dyDescent="0.3">
      <c r="A198" s="234"/>
      <c r="B198" s="225"/>
      <c r="C198" s="225"/>
      <c r="D198" s="225"/>
      <c r="E198" s="225"/>
      <c r="F198" s="225"/>
      <c r="G198" s="225"/>
      <c r="H198" s="225"/>
      <c r="I198" s="225"/>
      <c r="J198" s="225"/>
      <c r="K198" s="225"/>
      <c r="L198" s="4"/>
      <c r="M198" s="4"/>
      <c r="N198" s="4"/>
      <c r="O198" s="4"/>
      <c r="P198" s="4"/>
      <c r="Q198" s="4"/>
      <c r="R198" s="4"/>
      <c r="S198" s="4"/>
      <c r="T198" s="4"/>
      <c r="U198" s="4"/>
      <c r="V198" s="4"/>
      <c r="W198" s="4"/>
      <c r="X198" s="4"/>
      <c r="Y198" s="4"/>
      <c r="Z198" s="4"/>
    </row>
    <row r="199" spans="1:26" ht="15" customHeight="1" x14ac:dyDescent="0.3">
      <c r="A199" s="234"/>
      <c r="B199" s="225"/>
      <c r="C199" s="225"/>
      <c r="D199" s="225"/>
      <c r="E199" s="225"/>
      <c r="F199" s="225"/>
      <c r="G199" s="225"/>
      <c r="H199" s="225"/>
      <c r="I199" s="225"/>
      <c r="J199" s="225"/>
      <c r="K199" s="225"/>
      <c r="L199" s="4"/>
      <c r="M199" s="4"/>
      <c r="N199" s="4"/>
      <c r="O199" s="4"/>
      <c r="P199" s="4"/>
      <c r="Q199" s="4"/>
      <c r="R199" s="4"/>
      <c r="S199" s="4"/>
      <c r="T199" s="4"/>
      <c r="U199" s="4"/>
      <c r="V199" s="4"/>
      <c r="W199" s="4"/>
      <c r="X199" s="4"/>
      <c r="Y199" s="4"/>
      <c r="Z199" s="4"/>
    </row>
    <row r="200" spans="1:26" ht="3.75" customHeight="1" x14ac:dyDescent="0.3">
      <c r="A200" s="234"/>
      <c r="B200" s="225"/>
      <c r="C200" s="225"/>
      <c r="D200" s="225"/>
      <c r="E200" s="225"/>
      <c r="F200" s="225"/>
      <c r="G200" s="225"/>
      <c r="H200" s="225"/>
      <c r="I200" s="225"/>
      <c r="J200" s="225"/>
      <c r="K200" s="225"/>
      <c r="L200" s="4"/>
      <c r="M200" s="4"/>
      <c r="N200" s="4"/>
      <c r="O200" s="4"/>
      <c r="P200" s="4"/>
      <c r="Q200" s="4"/>
      <c r="R200" s="4"/>
      <c r="S200" s="4"/>
      <c r="T200" s="4"/>
      <c r="U200" s="4"/>
      <c r="V200" s="4"/>
      <c r="W200" s="4"/>
      <c r="X200" s="4"/>
      <c r="Y200" s="4"/>
      <c r="Z200" s="4"/>
    </row>
    <row r="201" spans="1:26" ht="15.75" customHeight="1" x14ac:dyDescent="0.3">
      <c r="A201" s="237" t="s">
        <v>101</v>
      </c>
      <c r="B201" s="213"/>
      <c r="C201" s="213"/>
      <c r="D201" s="213"/>
      <c r="E201" s="213"/>
      <c r="F201" s="213"/>
      <c r="G201" s="213"/>
      <c r="H201" s="213"/>
      <c r="I201" s="213"/>
      <c r="J201" s="213"/>
      <c r="K201" s="213"/>
      <c r="L201" s="4"/>
      <c r="M201" s="4"/>
      <c r="N201" s="4"/>
      <c r="O201" s="4"/>
      <c r="P201" s="4"/>
      <c r="Q201" s="4"/>
      <c r="R201" s="4"/>
      <c r="S201" s="4"/>
      <c r="T201" s="4"/>
      <c r="U201" s="4"/>
      <c r="V201" s="4"/>
      <c r="W201" s="4"/>
      <c r="X201" s="4"/>
      <c r="Y201" s="4"/>
      <c r="Z201" s="4"/>
    </row>
    <row r="202" spans="1:26" ht="14.4"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4"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4"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4"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4"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4"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4"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4"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4"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4"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4"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4"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4"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4"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4"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4"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4"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4"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4"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4"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4"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4" x14ac:dyDescent="0.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4" x14ac:dyDescent="0.3">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4" x14ac:dyDescent="0.3">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4" x14ac:dyDescent="0.3">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4" x14ac:dyDescent="0.3">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4" x14ac:dyDescent="0.3">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4" x14ac:dyDescent="0.3">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4" x14ac:dyDescent="0.3">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4" x14ac:dyDescent="0.3">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4" x14ac:dyDescent="0.3">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4" x14ac:dyDescent="0.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4" x14ac:dyDescent="0.3">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4" x14ac:dyDescent="0.3">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4" x14ac:dyDescent="0.3">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4" x14ac:dyDescent="0.3">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4" x14ac:dyDescent="0.3">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4" x14ac:dyDescent="0.3">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4" x14ac:dyDescent="0.3">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4" x14ac:dyDescent="0.3">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4" x14ac:dyDescent="0.3">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4" x14ac:dyDescent="0.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4" x14ac:dyDescent="0.3">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4" x14ac:dyDescent="0.3">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4" x14ac:dyDescent="0.3">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4" x14ac:dyDescent="0.3">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4" x14ac:dyDescent="0.3">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4" x14ac:dyDescent="0.3">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4" x14ac:dyDescent="0.3">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4" x14ac:dyDescent="0.3">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4" x14ac:dyDescent="0.3">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4" x14ac:dyDescent="0.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4" x14ac:dyDescent="0.3">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4" x14ac:dyDescent="0.3">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4" x14ac:dyDescent="0.3">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4" x14ac:dyDescent="0.3">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4" x14ac:dyDescent="0.3">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4" x14ac:dyDescent="0.3">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4" x14ac:dyDescent="0.3">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4" x14ac:dyDescent="0.3">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4" x14ac:dyDescent="0.3">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4" x14ac:dyDescent="0.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4" x14ac:dyDescent="0.3">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4" x14ac:dyDescent="0.3">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4" x14ac:dyDescent="0.3">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4" x14ac:dyDescent="0.3">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4" x14ac:dyDescent="0.3">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4" x14ac:dyDescent="0.3">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4" x14ac:dyDescent="0.3">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4" x14ac:dyDescent="0.3">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4" x14ac:dyDescent="0.3">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4" x14ac:dyDescent="0.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4" x14ac:dyDescent="0.3">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4" x14ac:dyDescent="0.3">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4" x14ac:dyDescent="0.3">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4" x14ac:dyDescent="0.3">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4" x14ac:dyDescent="0.3">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4" x14ac:dyDescent="0.3">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4" x14ac:dyDescent="0.3">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4" x14ac:dyDescent="0.3">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4" x14ac:dyDescent="0.3">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4" x14ac:dyDescent="0.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4" x14ac:dyDescent="0.3">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4" x14ac:dyDescent="0.3">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4" x14ac:dyDescent="0.3">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4" x14ac:dyDescent="0.3">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4" x14ac:dyDescent="0.3">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4" x14ac:dyDescent="0.3">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4" x14ac:dyDescent="0.3">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4" x14ac:dyDescent="0.3">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4" x14ac:dyDescent="0.3">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4" x14ac:dyDescent="0.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4" x14ac:dyDescent="0.3">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4" x14ac:dyDescent="0.3">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4" x14ac:dyDescent="0.3">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4" x14ac:dyDescent="0.3">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4" x14ac:dyDescent="0.3">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4" x14ac:dyDescent="0.3">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4" x14ac:dyDescent="0.3">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4" x14ac:dyDescent="0.3">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4" x14ac:dyDescent="0.3">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4" x14ac:dyDescent="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4" x14ac:dyDescent="0.3">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4" x14ac:dyDescent="0.3">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4" x14ac:dyDescent="0.3">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4" x14ac:dyDescent="0.3">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4" x14ac:dyDescent="0.3">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4" x14ac:dyDescent="0.3">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4" x14ac:dyDescent="0.3">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4" x14ac:dyDescent="0.3">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4" x14ac:dyDescent="0.3">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4" x14ac:dyDescent="0.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4" x14ac:dyDescent="0.3">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4" x14ac:dyDescent="0.3">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4" x14ac:dyDescent="0.3">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4" x14ac:dyDescent="0.3">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4" x14ac:dyDescent="0.3">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4" x14ac:dyDescent="0.3">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4" x14ac:dyDescent="0.3">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4" x14ac:dyDescent="0.3">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4" x14ac:dyDescent="0.3">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4" x14ac:dyDescent="0.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4" x14ac:dyDescent="0.3">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4" x14ac:dyDescent="0.3">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4" x14ac:dyDescent="0.3">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4" x14ac:dyDescent="0.3">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4" x14ac:dyDescent="0.3">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4" x14ac:dyDescent="0.3">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4" x14ac:dyDescent="0.3">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4" x14ac:dyDescent="0.3">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4" x14ac:dyDescent="0.3">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4" x14ac:dyDescent="0.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4" x14ac:dyDescent="0.3">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4" x14ac:dyDescent="0.3">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4" x14ac:dyDescent="0.3">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4" x14ac:dyDescent="0.3">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4" x14ac:dyDescent="0.3">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4" x14ac:dyDescent="0.3">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4" x14ac:dyDescent="0.3">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4" x14ac:dyDescent="0.3">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4" x14ac:dyDescent="0.3">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4" x14ac:dyDescent="0.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4" x14ac:dyDescent="0.3">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4" x14ac:dyDescent="0.3">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4" x14ac:dyDescent="0.3">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4" x14ac:dyDescent="0.3">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4" x14ac:dyDescent="0.3">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4" x14ac:dyDescent="0.3">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4" x14ac:dyDescent="0.3">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4" x14ac:dyDescent="0.3">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4" x14ac:dyDescent="0.3">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4" x14ac:dyDescent="0.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4" x14ac:dyDescent="0.3">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4" x14ac:dyDescent="0.3">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4" x14ac:dyDescent="0.3">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4" x14ac:dyDescent="0.3">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4" x14ac:dyDescent="0.3">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4" x14ac:dyDescent="0.3">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4" x14ac:dyDescent="0.3">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4" x14ac:dyDescent="0.3">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4" x14ac:dyDescent="0.3">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4" x14ac:dyDescent="0.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4" x14ac:dyDescent="0.3">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4" x14ac:dyDescent="0.3">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4" x14ac:dyDescent="0.3">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4" x14ac:dyDescent="0.3">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4" x14ac:dyDescent="0.3">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4" x14ac:dyDescent="0.3">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4" x14ac:dyDescent="0.3">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4" x14ac:dyDescent="0.3">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4" x14ac:dyDescent="0.3">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4" x14ac:dyDescent="0.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4" x14ac:dyDescent="0.3">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4" x14ac:dyDescent="0.3">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4" x14ac:dyDescent="0.3">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4" x14ac:dyDescent="0.3">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4" x14ac:dyDescent="0.3">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4" x14ac:dyDescent="0.3">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4" x14ac:dyDescent="0.3">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4" x14ac:dyDescent="0.3">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4" x14ac:dyDescent="0.3">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4" x14ac:dyDescent="0.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4" x14ac:dyDescent="0.3">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4" x14ac:dyDescent="0.3">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4" x14ac:dyDescent="0.3">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4" x14ac:dyDescent="0.3">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4" x14ac:dyDescent="0.3">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4" x14ac:dyDescent="0.3">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4" x14ac:dyDescent="0.3">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4" x14ac:dyDescent="0.3">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4" x14ac:dyDescent="0.3">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4" x14ac:dyDescent="0.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4" x14ac:dyDescent="0.3">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4" x14ac:dyDescent="0.3">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4" x14ac:dyDescent="0.3">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4" x14ac:dyDescent="0.3">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4" x14ac:dyDescent="0.3">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4" x14ac:dyDescent="0.3">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4" x14ac:dyDescent="0.3">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4" x14ac:dyDescent="0.3">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4" x14ac:dyDescent="0.3">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4" x14ac:dyDescent="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4" x14ac:dyDescent="0.3">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4" x14ac:dyDescent="0.3">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4" x14ac:dyDescent="0.3">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4" x14ac:dyDescent="0.3">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4" x14ac:dyDescent="0.3">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4" x14ac:dyDescent="0.3">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4" x14ac:dyDescent="0.3">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4" x14ac:dyDescent="0.3">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4" x14ac:dyDescent="0.3">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4" x14ac:dyDescent="0.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4" x14ac:dyDescent="0.3">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4" x14ac:dyDescent="0.3">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4" x14ac:dyDescent="0.3">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4" x14ac:dyDescent="0.3">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4" x14ac:dyDescent="0.3">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4" x14ac:dyDescent="0.3">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4" x14ac:dyDescent="0.3">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4" x14ac:dyDescent="0.3">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4" x14ac:dyDescent="0.3">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4" x14ac:dyDescent="0.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4" x14ac:dyDescent="0.3">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4" x14ac:dyDescent="0.3">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4" x14ac:dyDescent="0.3">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4" x14ac:dyDescent="0.3">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4" x14ac:dyDescent="0.3">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4" x14ac:dyDescent="0.3">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4" x14ac:dyDescent="0.3">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4" x14ac:dyDescent="0.3">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4" x14ac:dyDescent="0.3">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4" x14ac:dyDescent="0.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4" x14ac:dyDescent="0.3">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4" x14ac:dyDescent="0.3">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4" x14ac:dyDescent="0.3">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4" x14ac:dyDescent="0.3">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4" x14ac:dyDescent="0.3">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4" x14ac:dyDescent="0.3">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4" x14ac:dyDescent="0.3">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4" x14ac:dyDescent="0.3">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4" x14ac:dyDescent="0.3">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4" x14ac:dyDescent="0.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4" x14ac:dyDescent="0.3">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4" x14ac:dyDescent="0.3">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4" x14ac:dyDescent="0.3">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4" x14ac:dyDescent="0.3">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4" x14ac:dyDescent="0.3">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4" x14ac:dyDescent="0.3">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4" x14ac:dyDescent="0.3">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4" x14ac:dyDescent="0.3">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4" x14ac:dyDescent="0.3">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4" x14ac:dyDescent="0.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4" x14ac:dyDescent="0.3">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4" x14ac:dyDescent="0.3">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4" x14ac:dyDescent="0.3">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4" x14ac:dyDescent="0.3">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4" x14ac:dyDescent="0.3">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4" x14ac:dyDescent="0.3">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4" x14ac:dyDescent="0.3">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4" x14ac:dyDescent="0.3">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4" x14ac:dyDescent="0.3">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4" x14ac:dyDescent="0.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4" x14ac:dyDescent="0.3">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4" x14ac:dyDescent="0.3">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4" x14ac:dyDescent="0.3">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4" x14ac:dyDescent="0.3">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4" x14ac:dyDescent="0.3">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4" x14ac:dyDescent="0.3">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4" x14ac:dyDescent="0.3">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4" x14ac:dyDescent="0.3">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4" x14ac:dyDescent="0.3">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4" x14ac:dyDescent="0.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4" x14ac:dyDescent="0.3">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4" x14ac:dyDescent="0.3">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4" x14ac:dyDescent="0.3">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4" x14ac:dyDescent="0.3">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4" x14ac:dyDescent="0.3">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4" x14ac:dyDescent="0.3">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4" x14ac:dyDescent="0.3">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4" x14ac:dyDescent="0.3">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4" x14ac:dyDescent="0.3">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4" x14ac:dyDescent="0.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4" x14ac:dyDescent="0.3">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4" x14ac:dyDescent="0.3">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4" x14ac:dyDescent="0.3">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4" x14ac:dyDescent="0.3">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4" x14ac:dyDescent="0.3">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4" x14ac:dyDescent="0.3">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4" x14ac:dyDescent="0.3">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4" x14ac:dyDescent="0.3">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4" x14ac:dyDescent="0.3">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4" x14ac:dyDescent="0.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4" x14ac:dyDescent="0.3">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4" x14ac:dyDescent="0.3">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4" x14ac:dyDescent="0.3">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4" x14ac:dyDescent="0.3">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4" x14ac:dyDescent="0.3">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4" x14ac:dyDescent="0.3">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4" x14ac:dyDescent="0.3">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4" x14ac:dyDescent="0.3">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4" x14ac:dyDescent="0.3">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4" x14ac:dyDescent="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4" x14ac:dyDescent="0.3">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4" x14ac:dyDescent="0.3">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4" x14ac:dyDescent="0.3">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4" x14ac:dyDescent="0.3">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4" x14ac:dyDescent="0.3">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4" x14ac:dyDescent="0.3">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4" x14ac:dyDescent="0.3">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4" x14ac:dyDescent="0.3">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4" x14ac:dyDescent="0.3">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4" x14ac:dyDescent="0.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4" x14ac:dyDescent="0.3">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4" x14ac:dyDescent="0.3">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4" x14ac:dyDescent="0.3">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4" x14ac:dyDescent="0.3">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4" x14ac:dyDescent="0.3">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4" x14ac:dyDescent="0.3">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4" x14ac:dyDescent="0.3">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4" x14ac:dyDescent="0.3">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4" x14ac:dyDescent="0.3">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4" x14ac:dyDescent="0.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4" x14ac:dyDescent="0.3">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4" x14ac:dyDescent="0.3">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4" x14ac:dyDescent="0.3">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4" x14ac:dyDescent="0.3">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4" x14ac:dyDescent="0.3">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4" x14ac:dyDescent="0.3">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4" x14ac:dyDescent="0.3">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4" x14ac:dyDescent="0.3">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4" x14ac:dyDescent="0.3">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4" x14ac:dyDescent="0.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4" x14ac:dyDescent="0.3">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4" x14ac:dyDescent="0.3">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4" x14ac:dyDescent="0.3">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4" x14ac:dyDescent="0.3">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4" x14ac:dyDescent="0.3">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4" x14ac:dyDescent="0.3">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4" x14ac:dyDescent="0.3">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4" x14ac:dyDescent="0.3">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4" x14ac:dyDescent="0.3">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4" x14ac:dyDescent="0.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4" x14ac:dyDescent="0.3">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4" x14ac:dyDescent="0.3">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4" x14ac:dyDescent="0.3">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4" x14ac:dyDescent="0.3">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4" x14ac:dyDescent="0.3">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4" x14ac:dyDescent="0.3">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4" x14ac:dyDescent="0.3">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4" x14ac:dyDescent="0.3">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4" x14ac:dyDescent="0.3">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4" x14ac:dyDescent="0.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4" x14ac:dyDescent="0.3">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4" x14ac:dyDescent="0.3">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4" x14ac:dyDescent="0.3">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4" x14ac:dyDescent="0.3">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4" x14ac:dyDescent="0.3">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4" x14ac:dyDescent="0.3">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4" x14ac:dyDescent="0.3">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4" x14ac:dyDescent="0.3">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4" x14ac:dyDescent="0.3">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4" x14ac:dyDescent="0.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4" x14ac:dyDescent="0.3">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4" x14ac:dyDescent="0.3">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4" x14ac:dyDescent="0.3">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4" x14ac:dyDescent="0.3">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4" x14ac:dyDescent="0.3">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4" x14ac:dyDescent="0.3">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4" x14ac:dyDescent="0.3">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4" x14ac:dyDescent="0.3">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4" x14ac:dyDescent="0.3">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4" x14ac:dyDescent="0.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4" x14ac:dyDescent="0.3">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4" x14ac:dyDescent="0.3">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4" x14ac:dyDescent="0.3">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4" x14ac:dyDescent="0.3">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4" x14ac:dyDescent="0.3">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4" x14ac:dyDescent="0.3">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4" x14ac:dyDescent="0.3">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4" x14ac:dyDescent="0.3">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4" x14ac:dyDescent="0.3">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4" x14ac:dyDescent="0.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4" x14ac:dyDescent="0.3">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4" x14ac:dyDescent="0.3">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4" x14ac:dyDescent="0.3">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4" x14ac:dyDescent="0.3">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4" x14ac:dyDescent="0.3">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4" x14ac:dyDescent="0.3">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4" x14ac:dyDescent="0.3">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4" x14ac:dyDescent="0.3">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4" x14ac:dyDescent="0.3">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4" x14ac:dyDescent="0.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4" x14ac:dyDescent="0.3">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4" x14ac:dyDescent="0.3">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4" x14ac:dyDescent="0.3">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4" x14ac:dyDescent="0.3">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4" x14ac:dyDescent="0.3">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4" x14ac:dyDescent="0.3">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4" x14ac:dyDescent="0.3">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4" x14ac:dyDescent="0.3">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4" x14ac:dyDescent="0.3">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4" x14ac:dyDescent="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4" x14ac:dyDescent="0.3">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4" x14ac:dyDescent="0.3">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4" x14ac:dyDescent="0.3">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4" x14ac:dyDescent="0.3">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4" x14ac:dyDescent="0.3">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4" x14ac:dyDescent="0.3">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4" x14ac:dyDescent="0.3">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4" x14ac:dyDescent="0.3">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4" x14ac:dyDescent="0.3">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4" x14ac:dyDescent="0.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4" x14ac:dyDescent="0.3">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4" x14ac:dyDescent="0.3">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4" x14ac:dyDescent="0.3">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4" x14ac:dyDescent="0.3">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4" x14ac:dyDescent="0.3">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4" x14ac:dyDescent="0.3">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4" x14ac:dyDescent="0.3">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4" x14ac:dyDescent="0.3">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4" x14ac:dyDescent="0.3">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4" x14ac:dyDescent="0.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4" x14ac:dyDescent="0.3">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4" x14ac:dyDescent="0.3">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4" x14ac:dyDescent="0.3">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4" x14ac:dyDescent="0.3">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4" x14ac:dyDescent="0.3">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4" x14ac:dyDescent="0.3">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4" x14ac:dyDescent="0.3">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4" x14ac:dyDescent="0.3">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4" x14ac:dyDescent="0.3">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4" x14ac:dyDescent="0.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4" x14ac:dyDescent="0.3">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4" x14ac:dyDescent="0.3">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4" x14ac:dyDescent="0.3">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4" x14ac:dyDescent="0.3">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4" x14ac:dyDescent="0.3">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4" x14ac:dyDescent="0.3">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4" x14ac:dyDescent="0.3">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4" x14ac:dyDescent="0.3">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4" x14ac:dyDescent="0.3">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4" x14ac:dyDescent="0.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4" x14ac:dyDescent="0.3">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4" x14ac:dyDescent="0.3">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4" x14ac:dyDescent="0.3">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4" x14ac:dyDescent="0.3">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4" x14ac:dyDescent="0.3">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4" x14ac:dyDescent="0.3">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4" x14ac:dyDescent="0.3">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4" x14ac:dyDescent="0.3">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4" x14ac:dyDescent="0.3">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4" x14ac:dyDescent="0.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4" x14ac:dyDescent="0.3">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4" x14ac:dyDescent="0.3">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4" x14ac:dyDescent="0.3">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4" x14ac:dyDescent="0.3">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4" x14ac:dyDescent="0.3">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4" x14ac:dyDescent="0.3">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4" x14ac:dyDescent="0.3">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4" x14ac:dyDescent="0.3">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4" x14ac:dyDescent="0.3">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4" x14ac:dyDescent="0.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4" x14ac:dyDescent="0.3">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4" x14ac:dyDescent="0.3">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4" x14ac:dyDescent="0.3">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4" x14ac:dyDescent="0.3">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4" x14ac:dyDescent="0.3">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4" x14ac:dyDescent="0.3">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4" x14ac:dyDescent="0.3">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4" x14ac:dyDescent="0.3">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4" x14ac:dyDescent="0.3">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4" x14ac:dyDescent="0.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4" x14ac:dyDescent="0.3">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4" x14ac:dyDescent="0.3">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4" x14ac:dyDescent="0.3">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4" x14ac:dyDescent="0.3">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4" x14ac:dyDescent="0.3">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4" x14ac:dyDescent="0.3">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4" x14ac:dyDescent="0.3">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4" x14ac:dyDescent="0.3">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4" x14ac:dyDescent="0.3">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4" x14ac:dyDescent="0.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4" x14ac:dyDescent="0.3">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4" x14ac:dyDescent="0.3">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4" x14ac:dyDescent="0.3">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4" x14ac:dyDescent="0.3">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4" x14ac:dyDescent="0.3">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4" x14ac:dyDescent="0.3">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4" x14ac:dyDescent="0.3">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4" x14ac:dyDescent="0.3">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4" x14ac:dyDescent="0.3">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4" x14ac:dyDescent="0.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4" x14ac:dyDescent="0.3">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4" x14ac:dyDescent="0.3">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4" x14ac:dyDescent="0.3">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4" x14ac:dyDescent="0.3">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4" x14ac:dyDescent="0.3">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4" x14ac:dyDescent="0.3">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4" x14ac:dyDescent="0.3">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4" x14ac:dyDescent="0.3">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4" x14ac:dyDescent="0.3">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4" x14ac:dyDescent="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4" x14ac:dyDescent="0.3">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4" x14ac:dyDescent="0.3">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4" x14ac:dyDescent="0.3">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4" x14ac:dyDescent="0.3">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4" x14ac:dyDescent="0.3">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4" x14ac:dyDescent="0.3">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4" x14ac:dyDescent="0.3">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4" x14ac:dyDescent="0.3">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4" x14ac:dyDescent="0.3">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4" x14ac:dyDescent="0.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4" x14ac:dyDescent="0.3">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4" x14ac:dyDescent="0.3">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4" x14ac:dyDescent="0.3">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4" x14ac:dyDescent="0.3">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4" x14ac:dyDescent="0.3">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4" x14ac:dyDescent="0.3">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4" x14ac:dyDescent="0.3">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4" x14ac:dyDescent="0.3">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4" x14ac:dyDescent="0.3">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4" x14ac:dyDescent="0.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4" x14ac:dyDescent="0.3">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4" x14ac:dyDescent="0.3">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4" x14ac:dyDescent="0.3">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4" x14ac:dyDescent="0.3">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4" x14ac:dyDescent="0.3">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4" x14ac:dyDescent="0.3">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4" x14ac:dyDescent="0.3">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4" x14ac:dyDescent="0.3">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4" x14ac:dyDescent="0.3">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4" x14ac:dyDescent="0.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4" x14ac:dyDescent="0.3">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4" x14ac:dyDescent="0.3">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4" x14ac:dyDescent="0.3">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4" x14ac:dyDescent="0.3">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4" x14ac:dyDescent="0.3">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4" x14ac:dyDescent="0.3">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4" x14ac:dyDescent="0.3">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4" x14ac:dyDescent="0.3">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4" x14ac:dyDescent="0.3">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4" x14ac:dyDescent="0.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4" x14ac:dyDescent="0.3">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4" x14ac:dyDescent="0.3">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4" x14ac:dyDescent="0.3">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4" x14ac:dyDescent="0.3">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4" x14ac:dyDescent="0.3">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4" x14ac:dyDescent="0.3">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4" x14ac:dyDescent="0.3">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4" x14ac:dyDescent="0.3">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4" x14ac:dyDescent="0.3">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4" x14ac:dyDescent="0.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4" x14ac:dyDescent="0.3">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4" x14ac:dyDescent="0.3">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4" x14ac:dyDescent="0.3">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4" x14ac:dyDescent="0.3">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4" x14ac:dyDescent="0.3">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4" x14ac:dyDescent="0.3">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4" x14ac:dyDescent="0.3">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4" x14ac:dyDescent="0.3">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4" x14ac:dyDescent="0.3">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4" x14ac:dyDescent="0.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4" x14ac:dyDescent="0.3">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4" x14ac:dyDescent="0.3">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4" x14ac:dyDescent="0.3">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4" x14ac:dyDescent="0.3">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4" x14ac:dyDescent="0.3">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4" x14ac:dyDescent="0.3">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4" x14ac:dyDescent="0.3">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4" x14ac:dyDescent="0.3">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4" x14ac:dyDescent="0.3">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4" x14ac:dyDescent="0.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4" x14ac:dyDescent="0.3">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4" x14ac:dyDescent="0.3">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4" x14ac:dyDescent="0.3">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4" x14ac:dyDescent="0.3">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4" x14ac:dyDescent="0.3">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4" x14ac:dyDescent="0.3">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4" x14ac:dyDescent="0.3">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4" x14ac:dyDescent="0.3">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4" x14ac:dyDescent="0.3">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4" x14ac:dyDescent="0.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4" x14ac:dyDescent="0.3">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4" x14ac:dyDescent="0.3">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4" x14ac:dyDescent="0.3">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4" x14ac:dyDescent="0.3">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4" x14ac:dyDescent="0.3">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4" x14ac:dyDescent="0.3">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4" x14ac:dyDescent="0.3">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4" x14ac:dyDescent="0.3">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4" x14ac:dyDescent="0.3">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4" x14ac:dyDescent="0.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4" x14ac:dyDescent="0.3">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4" x14ac:dyDescent="0.3">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4" x14ac:dyDescent="0.3">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4" x14ac:dyDescent="0.3">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4" x14ac:dyDescent="0.3">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4" x14ac:dyDescent="0.3">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4" x14ac:dyDescent="0.3">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4" x14ac:dyDescent="0.3">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4" x14ac:dyDescent="0.3">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4" x14ac:dyDescent="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4" x14ac:dyDescent="0.3">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4" x14ac:dyDescent="0.3">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4" x14ac:dyDescent="0.3">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4" x14ac:dyDescent="0.3">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4" x14ac:dyDescent="0.3">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4" x14ac:dyDescent="0.3">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4" x14ac:dyDescent="0.3">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4" x14ac:dyDescent="0.3">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4" x14ac:dyDescent="0.3">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4" x14ac:dyDescent="0.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4" x14ac:dyDescent="0.3">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4" x14ac:dyDescent="0.3">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4" x14ac:dyDescent="0.3">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4" x14ac:dyDescent="0.3">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4" x14ac:dyDescent="0.3">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4" x14ac:dyDescent="0.3">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4" x14ac:dyDescent="0.3">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4" x14ac:dyDescent="0.3">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4" x14ac:dyDescent="0.3">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4" x14ac:dyDescent="0.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4" x14ac:dyDescent="0.3">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4" x14ac:dyDescent="0.3">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4" x14ac:dyDescent="0.3">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4" x14ac:dyDescent="0.3">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4" x14ac:dyDescent="0.3">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4" x14ac:dyDescent="0.3">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4" x14ac:dyDescent="0.3">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4" x14ac:dyDescent="0.3">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4" x14ac:dyDescent="0.3">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4" x14ac:dyDescent="0.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4" x14ac:dyDescent="0.3">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4" x14ac:dyDescent="0.3">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4" x14ac:dyDescent="0.3">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4" x14ac:dyDescent="0.3">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4" x14ac:dyDescent="0.3">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4" x14ac:dyDescent="0.3">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4" x14ac:dyDescent="0.3">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4" x14ac:dyDescent="0.3">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4" x14ac:dyDescent="0.3">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4" x14ac:dyDescent="0.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4" x14ac:dyDescent="0.3">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4" x14ac:dyDescent="0.3">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4" x14ac:dyDescent="0.3">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4" x14ac:dyDescent="0.3">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4" x14ac:dyDescent="0.3">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4" x14ac:dyDescent="0.3">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4" x14ac:dyDescent="0.3">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4" x14ac:dyDescent="0.3">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4" x14ac:dyDescent="0.3">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4" x14ac:dyDescent="0.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4" x14ac:dyDescent="0.3">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4" x14ac:dyDescent="0.3">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4" x14ac:dyDescent="0.3">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4" x14ac:dyDescent="0.3">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4" x14ac:dyDescent="0.3">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4" x14ac:dyDescent="0.3">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4" x14ac:dyDescent="0.3">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4" x14ac:dyDescent="0.3">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4" x14ac:dyDescent="0.3">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4" x14ac:dyDescent="0.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4" x14ac:dyDescent="0.3">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4" x14ac:dyDescent="0.3">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4" x14ac:dyDescent="0.3">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4" x14ac:dyDescent="0.3">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4" x14ac:dyDescent="0.3">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4" x14ac:dyDescent="0.3">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4" x14ac:dyDescent="0.3">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4" x14ac:dyDescent="0.3">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4" x14ac:dyDescent="0.3">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4" x14ac:dyDescent="0.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4" x14ac:dyDescent="0.3">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4" x14ac:dyDescent="0.3">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4" x14ac:dyDescent="0.3">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4" x14ac:dyDescent="0.3">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4" x14ac:dyDescent="0.3">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4" x14ac:dyDescent="0.3">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4" x14ac:dyDescent="0.3">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4" x14ac:dyDescent="0.3">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4" x14ac:dyDescent="0.3">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4" x14ac:dyDescent="0.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4" x14ac:dyDescent="0.3">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4" x14ac:dyDescent="0.3">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4" x14ac:dyDescent="0.3">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4" x14ac:dyDescent="0.3">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4" x14ac:dyDescent="0.3">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4" x14ac:dyDescent="0.3">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4" x14ac:dyDescent="0.3">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4" x14ac:dyDescent="0.3">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4" x14ac:dyDescent="0.3">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4" x14ac:dyDescent="0.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4" x14ac:dyDescent="0.3">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4" x14ac:dyDescent="0.3">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4" x14ac:dyDescent="0.3">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4" x14ac:dyDescent="0.3">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4" x14ac:dyDescent="0.3">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4" x14ac:dyDescent="0.3">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4" x14ac:dyDescent="0.3">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4" x14ac:dyDescent="0.3">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4" x14ac:dyDescent="0.3">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4" x14ac:dyDescent="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4" x14ac:dyDescent="0.3">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4" x14ac:dyDescent="0.3">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4" x14ac:dyDescent="0.3">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4" x14ac:dyDescent="0.3">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4" x14ac:dyDescent="0.3">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4" x14ac:dyDescent="0.3">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4" x14ac:dyDescent="0.3">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4" x14ac:dyDescent="0.3">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4" x14ac:dyDescent="0.3">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4" x14ac:dyDescent="0.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4" x14ac:dyDescent="0.3">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4" x14ac:dyDescent="0.3">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4" x14ac:dyDescent="0.3">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4" x14ac:dyDescent="0.3">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4" x14ac:dyDescent="0.3">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4" x14ac:dyDescent="0.3">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4" x14ac:dyDescent="0.3">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4" x14ac:dyDescent="0.3">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4" x14ac:dyDescent="0.3">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4" x14ac:dyDescent="0.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4" x14ac:dyDescent="0.3">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4" x14ac:dyDescent="0.3">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4" x14ac:dyDescent="0.3">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4" x14ac:dyDescent="0.3">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4" x14ac:dyDescent="0.3">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4" x14ac:dyDescent="0.3">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4" x14ac:dyDescent="0.3">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4" x14ac:dyDescent="0.3">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4" x14ac:dyDescent="0.3">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4" x14ac:dyDescent="0.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4" x14ac:dyDescent="0.3">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4" x14ac:dyDescent="0.3">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4" x14ac:dyDescent="0.3">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4" x14ac:dyDescent="0.3">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4" x14ac:dyDescent="0.3">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4" x14ac:dyDescent="0.3">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4" x14ac:dyDescent="0.3">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4" x14ac:dyDescent="0.3">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4" x14ac:dyDescent="0.3">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4" x14ac:dyDescent="0.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4" x14ac:dyDescent="0.3">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4" x14ac:dyDescent="0.3">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4" x14ac:dyDescent="0.3">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4" x14ac:dyDescent="0.3">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4" x14ac:dyDescent="0.3">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4" x14ac:dyDescent="0.3">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4" x14ac:dyDescent="0.3">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4" x14ac:dyDescent="0.3">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4" x14ac:dyDescent="0.3">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4" x14ac:dyDescent="0.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4" x14ac:dyDescent="0.3">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4" x14ac:dyDescent="0.3">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4" x14ac:dyDescent="0.3">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4" x14ac:dyDescent="0.3">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4" x14ac:dyDescent="0.3">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4" x14ac:dyDescent="0.3">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4" x14ac:dyDescent="0.3">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4" x14ac:dyDescent="0.3">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4" x14ac:dyDescent="0.3">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4" x14ac:dyDescent="0.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4" x14ac:dyDescent="0.3">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4" x14ac:dyDescent="0.3">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4" x14ac:dyDescent="0.3">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4" x14ac:dyDescent="0.3">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4" x14ac:dyDescent="0.3">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4" x14ac:dyDescent="0.3">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4" x14ac:dyDescent="0.3">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4" x14ac:dyDescent="0.3">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4" x14ac:dyDescent="0.3">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4" x14ac:dyDescent="0.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4" x14ac:dyDescent="0.3">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4" x14ac:dyDescent="0.3">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4" x14ac:dyDescent="0.3">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4" x14ac:dyDescent="0.3">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4" x14ac:dyDescent="0.3">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4" x14ac:dyDescent="0.3">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4" x14ac:dyDescent="0.3">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4" x14ac:dyDescent="0.3">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4" x14ac:dyDescent="0.3">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4" x14ac:dyDescent="0.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4" x14ac:dyDescent="0.3">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4" x14ac:dyDescent="0.3">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4" x14ac:dyDescent="0.3">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4" x14ac:dyDescent="0.3">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sheetData>
  <mergeCells count="35">
    <mergeCell ref="A155:K168"/>
    <mergeCell ref="A139:K152"/>
    <mergeCell ref="A138:K138"/>
    <mergeCell ref="A175:K175"/>
    <mergeCell ref="A170:K170"/>
    <mergeCell ref="A171:K173"/>
    <mergeCell ref="A44:K57"/>
    <mergeCell ref="A43:K43"/>
    <mergeCell ref="A35:K42"/>
    <mergeCell ref="A34:K34"/>
    <mergeCell ref="A154:K154"/>
    <mergeCell ref="A3:K16"/>
    <mergeCell ref="A2:K2"/>
    <mergeCell ref="A113:K113"/>
    <mergeCell ref="A114:K120"/>
    <mergeCell ref="A123:K136"/>
    <mergeCell ref="A122:K122"/>
    <mergeCell ref="A109:K112"/>
    <mergeCell ref="A91:K91"/>
    <mergeCell ref="A108:K108"/>
    <mergeCell ref="A92:K105"/>
    <mergeCell ref="A75:K75"/>
    <mergeCell ref="A76:K89"/>
    <mergeCell ref="A60:K73"/>
    <mergeCell ref="A19:K32"/>
    <mergeCell ref="A18:K18"/>
    <mergeCell ref="A59:K59"/>
    <mergeCell ref="A184:K184"/>
    <mergeCell ref="A185:K188"/>
    <mergeCell ref="A176:K182"/>
    <mergeCell ref="A201:K201"/>
    <mergeCell ref="A194:K200"/>
    <mergeCell ref="A193:K193"/>
    <mergeCell ref="A191:K191"/>
    <mergeCell ref="A190:K190"/>
  </mergeCells>
  <pageMargins left="0.7" right="0.7" top="0.75" bottom="0.75" header="0.3" footer="0.3"/>
  <pageSetup orientation="portrait" verticalDpi="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tabSelected="1" topLeftCell="A42" zoomScale="80" zoomScaleNormal="80" zoomScalePageLayoutView="64" workbookViewId="0">
      <selection activeCell="O50" sqref="O50:O53"/>
    </sheetView>
  </sheetViews>
  <sheetFormatPr defaultColWidth="12.6640625" defaultRowHeight="15" customHeight="1" x14ac:dyDescent="0.3"/>
  <cols>
    <col min="1" max="1" width="7.109375" customWidth="1"/>
    <col min="2" max="2" width="6.44140625" hidden="1" customWidth="1"/>
    <col min="3" max="3" width="10" customWidth="1"/>
    <col min="4" max="4" width="10.109375" customWidth="1"/>
    <col min="5" max="5" width="38.88671875" customWidth="1"/>
    <col min="6" max="6" width="11.33203125" customWidth="1"/>
    <col min="7" max="11" width="7.109375" customWidth="1"/>
    <col min="12" max="12" width="48.109375" customWidth="1"/>
    <col min="13" max="14" width="0.33203125" customWidth="1"/>
    <col min="15" max="15" width="21.33203125" customWidth="1"/>
    <col min="16" max="16" width="13.44140625" customWidth="1"/>
    <col min="17" max="17" width="27.33203125" customWidth="1"/>
    <col min="18" max="18" width="9.33203125" customWidth="1"/>
    <col min="19" max="19" width="29.109375" customWidth="1"/>
    <col min="20" max="20" width="9.109375" customWidth="1"/>
    <col min="21" max="21" width="29.109375" customWidth="1"/>
    <col min="22" max="26" width="7.109375" customWidth="1"/>
  </cols>
  <sheetData>
    <row r="1" spans="1:26" ht="18.75" customHeight="1" x14ac:dyDescent="0.45">
      <c r="A1" s="272" t="s">
        <v>107</v>
      </c>
      <c r="B1" s="216"/>
      <c r="C1" s="216"/>
      <c r="D1" s="216"/>
      <c r="E1" s="151">
        <f>O98</f>
        <v>45377.759999999995</v>
      </c>
      <c r="F1" s="1"/>
      <c r="G1" s="4"/>
      <c r="H1" s="4"/>
      <c r="I1" s="4"/>
      <c r="J1" s="4"/>
      <c r="K1" s="4"/>
      <c r="L1" s="4"/>
      <c r="M1" s="4"/>
      <c r="N1" s="1"/>
      <c r="O1" s="1"/>
      <c r="P1" s="1"/>
      <c r="Q1" s="45"/>
      <c r="R1" s="7"/>
      <c r="S1" s="45"/>
      <c r="T1" s="7"/>
      <c r="U1" s="45"/>
      <c r="V1" s="4"/>
      <c r="W1" s="4"/>
      <c r="X1" s="4"/>
      <c r="Y1" s="4"/>
      <c r="Z1" s="4"/>
    </row>
    <row r="2" spans="1:26" ht="14.25" customHeight="1" x14ac:dyDescent="0.3">
      <c r="A2" s="1"/>
      <c r="B2" s="1"/>
      <c r="C2" s="1"/>
      <c r="D2" s="1"/>
      <c r="E2" s="1"/>
      <c r="F2" s="1"/>
      <c r="G2" s="4"/>
      <c r="H2" s="4"/>
      <c r="I2" s="4"/>
      <c r="J2" s="4"/>
      <c r="K2" s="4"/>
      <c r="L2" s="4"/>
      <c r="M2" s="4"/>
      <c r="N2" s="1"/>
      <c r="O2" s="1"/>
      <c r="P2" s="1"/>
      <c r="Q2" s="45"/>
      <c r="R2" s="7"/>
      <c r="S2" s="45"/>
      <c r="T2" s="7"/>
      <c r="U2" s="45"/>
      <c r="V2" s="4"/>
      <c r="W2" s="4"/>
      <c r="X2" s="4"/>
      <c r="Y2" s="4"/>
      <c r="Z2" s="4"/>
    </row>
    <row r="3" spans="1:26" ht="18" customHeight="1" x14ac:dyDescent="0.35">
      <c r="A3" s="48" t="s">
        <v>108</v>
      </c>
      <c r="B3" s="48"/>
      <c r="C3" s="48"/>
      <c r="D3" s="48"/>
      <c r="E3" s="50"/>
      <c r="F3" s="50"/>
      <c r="G3" s="50"/>
      <c r="H3" s="50"/>
      <c r="I3" s="50"/>
      <c r="J3" s="50"/>
      <c r="K3" s="50"/>
      <c r="L3" s="50"/>
      <c r="M3" s="50"/>
      <c r="N3" s="50"/>
      <c r="O3" s="50"/>
      <c r="P3" s="50"/>
      <c r="Q3" s="50"/>
      <c r="R3" s="50"/>
      <c r="S3" s="50"/>
      <c r="T3" s="51"/>
      <c r="U3" s="50"/>
      <c r="V3" s="50"/>
      <c r="W3" s="4"/>
      <c r="X3" s="4"/>
      <c r="Y3" s="4"/>
      <c r="Z3" s="4"/>
    </row>
    <row r="4" spans="1:26" ht="15" customHeight="1" x14ac:dyDescent="0.3">
      <c r="A4" s="8" t="s">
        <v>109</v>
      </c>
      <c r="B4" s="52"/>
      <c r="C4" s="52"/>
      <c r="D4" s="52"/>
      <c r="E4" s="52"/>
      <c r="F4" s="52"/>
      <c r="G4" s="53"/>
      <c r="H4" s="53"/>
      <c r="I4" s="4"/>
      <c r="J4" s="4"/>
      <c r="K4" s="4"/>
      <c r="L4" s="4"/>
      <c r="M4" s="4"/>
      <c r="N4" s="1"/>
      <c r="O4" s="1"/>
      <c r="P4" s="1"/>
      <c r="Q4" s="1"/>
      <c r="R4" s="1"/>
      <c r="S4" s="1"/>
      <c r="T4" s="7"/>
      <c r="U4" s="1"/>
      <c r="V4" s="4"/>
      <c r="W4" s="4"/>
      <c r="X4" s="4"/>
      <c r="Y4" s="4"/>
      <c r="Z4" s="4"/>
    </row>
    <row r="5" spans="1:26" ht="14.25" customHeight="1" x14ac:dyDescent="0.3">
      <c r="A5" s="52"/>
      <c r="B5" s="52"/>
      <c r="C5" s="52"/>
      <c r="D5" s="52"/>
      <c r="E5" s="52"/>
      <c r="F5" s="52"/>
      <c r="G5" s="53"/>
      <c r="H5" s="53"/>
      <c r="I5" s="4"/>
      <c r="J5" s="4"/>
      <c r="K5" s="4"/>
      <c r="L5" s="4"/>
      <c r="M5" s="4"/>
      <c r="N5" s="1"/>
      <c r="O5" s="1"/>
      <c r="P5" s="1"/>
      <c r="Q5" s="1"/>
      <c r="R5" s="1"/>
      <c r="S5" s="1"/>
      <c r="T5" s="7"/>
      <c r="U5" s="1"/>
      <c r="V5" s="4"/>
      <c r="W5" s="4"/>
      <c r="X5" s="4"/>
      <c r="Y5" s="4"/>
      <c r="Z5" s="4"/>
    </row>
    <row r="6" spans="1:26" ht="15" customHeight="1" x14ac:dyDescent="0.3">
      <c r="A6" s="8" t="s">
        <v>110</v>
      </c>
      <c r="B6" s="52"/>
      <c r="C6" s="52"/>
      <c r="D6" s="52"/>
      <c r="E6" s="52"/>
      <c r="F6" s="54">
        <v>2160.84</v>
      </c>
      <c r="G6" s="53"/>
      <c r="H6" s="53"/>
      <c r="I6" s="4"/>
      <c r="J6" s="4"/>
      <c r="K6" s="4"/>
      <c r="L6" s="4"/>
      <c r="M6" s="4"/>
      <c r="N6" s="1"/>
      <c r="O6" s="1"/>
      <c r="P6" s="1"/>
      <c r="Q6" s="1"/>
      <c r="R6" s="1"/>
      <c r="S6" s="1"/>
      <c r="T6" s="7"/>
      <c r="U6" s="1"/>
      <c r="V6" s="4"/>
      <c r="W6" s="4"/>
      <c r="X6" s="4"/>
      <c r="Y6" s="4"/>
      <c r="Z6" s="4"/>
    </row>
    <row r="7" spans="1:26" ht="14.25" customHeight="1" x14ac:dyDescent="0.3">
      <c r="A7" s="52"/>
      <c r="B7" s="52"/>
      <c r="C7" s="52"/>
      <c r="D7" s="52"/>
      <c r="E7" s="52"/>
      <c r="F7" s="52"/>
      <c r="G7" s="52"/>
      <c r="H7" s="52"/>
      <c r="I7" s="4"/>
      <c r="J7" s="4"/>
      <c r="K7" s="4"/>
      <c r="L7" s="4"/>
      <c r="M7" s="4"/>
      <c r="N7" s="1"/>
      <c r="O7" s="1"/>
      <c r="P7" s="1"/>
      <c r="Q7" s="1"/>
      <c r="R7" s="1"/>
      <c r="S7" s="1"/>
      <c r="T7" s="7"/>
      <c r="U7" s="1"/>
      <c r="V7" s="4"/>
      <c r="W7" s="4"/>
      <c r="X7" s="4"/>
      <c r="Y7" s="4"/>
      <c r="Z7" s="4"/>
    </row>
    <row r="8" spans="1:26" ht="15" customHeight="1" x14ac:dyDescent="0.3">
      <c r="A8" s="1" t="s">
        <v>112</v>
      </c>
      <c r="B8" s="1"/>
      <c r="C8" s="1"/>
      <c r="D8" s="1"/>
      <c r="E8" s="1"/>
      <c r="F8" s="1"/>
      <c r="G8" s="45"/>
      <c r="H8" s="56" t="s">
        <v>113</v>
      </c>
      <c r="I8" s="1"/>
      <c r="J8" s="4"/>
      <c r="K8" s="52"/>
      <c r="L8" s="7" t="s">
        <v>114</v>
      </c>
      <c r="M8" s="52"/>
      <c r="N8" s="52"/>
      <c r="O8" s="52"/>
      <c r="P8" s="52"/>
      <c r="Q8" s="1"/>
      <c r="R8" s="1"/>
      <c r="S8" s="1"/>
      <c r="T8" s="7"/>
      <c r="U8" s="1"/>
      <c r="V8" s="4"/>
      <c r="W8" s="4"/>
      <c r="X8" s="4"/>
      <c r="Y8" s="4"/>
      <c r="Z8" s="4"/>
    </row>
    <row r="9" spans="1:26" ht="14.25" customHeight="1" x14ac:dyDescent="0.3">
      <c r="A9" s="52"/>
      <c r="B9" s="52"/>
      <c r="C9" s="52"/>
      <c r="D9" s="52"/>
      <c r="E9" s="52"/>
      <c r="F9" s="52"/>
      <c r="G9" s="52"/>
      <c r="H9" s="52"/>
      <c r="I9" s="4"/>
      <c r="J9" s="4"/>
      <c r="K9" s="4"/>
      <c r="L9" s="4"/>
      <c r="M9" s="4"/>
      <c r="N9" s="1"/>
      <c r="O9" s="1"/>
      <c r="P9" s="1"/>
      <c r="Q9" s="1"/>
      <c r="R9" s="1"/>
      <c r="S9" s="1"/>
      <c r="T9" s="7"/>
      <c r="U9" s="1"/>
      <c r="V9" s="4"/>
      <c r="W9" s="4"/>
      <c r="X9" s="4"/>
      <c r="Y9" s="4"/>
      <c r="Z9" s="4"/>
    </row>
    <row r="10" spans="1:26" ht="14.25" customHeight="1" x14ac:dyDescent="0.3">
      <c r="A10" s="57" t="s">
        <v>115</v>
      </c>
      <c r="B10" s="57"/>
      <c r="C10" s="57"/>
      <c r="D10" s="57"/>
      <c r="E10" s="57"/>
      <c r="F10" s="57"/>
      <c r="G10" s="57"/>
      <c r="H10" s="57"/>
      <c r="I10" s="57"/>
      <c r="J10" s="57"/>
      <c r="K10" s="57"/>
      <c r="L10" s="4"/>
      <c r="M10" s="4"/>
      <c r="N10" s="1"/>
      <c r="O10" s="1"/>
      <c r="P10" s="1"/>
      <c r="Q10" s="1"/>
      <c r="R10" s="1"/>
      <c r="S10" s="1"/>
      <c r="T10" s="7"/>
      <c r="U10" s="1"/>
      <c r="V10" s="4"/>
      <c r="W10" s="4"/>
      <c r="X10" s="4"/>
      <c r="Y10" s="4"/>
      <c r="Z10" s="4"/>
    </row>
    <row r="11" spans="1:26" ht="14.25" customHeight="1" x14ac:dyDescent="0.3">
      <c r="A11" s="275" t="s">
        <v>231</v>
      </c>
      <c r="B11" s="219"/>
      <c r="C11" s="219"/>
      <c r="D11" s="219"/>
      <c r="E11" s="219"/>
      <c r="F11" s="219"/>
      <c r="G11" s="219"/>
      <c r="H11" s="219"/>
      <c r="I11" s="219"/>
      <c r="J11" s="219"/>
      <c r="K11" s="219"/>
      <c r="L11" s="219"/>
      <c r="M11" s="219"/>
      <c r="N11" s="219"/>
      <c r="O11" s="219"/>
      <c r="P11" s="219"/>
      <c r="Q11" s="220"/>
      <c r="R11" s="53"/>
      <c r="S11" s="53"/>
      <c r="T11" s="45"/>
      <c r="U11" s="53"/>
      <c r="V11" s="53"/>
      <c r="W11" s="4"/>
      <c r="X11" s="4"/>
      <c r="Y11" s="4"/>
      <c r="Z11" s="4"/>
    </row>
    <row r="12" spans="1:26" ht="14.25" customHeight="1" x14ac:dyDescent="0.3">
      <c r="A12" s="234"/>
      <c r="B12" s="225"/>
      <c r="C12" s="225"/>
      <c r="D12" s="225"/>
      <c r="E12" s="225"/>
      <c r="F12" s="225"/>
      <c r="G12" s="225"/>
      <c r="H12" s="225"/>
      <c r="I12" s="225"/>
      <c r="J12" s="225"/>
      <c r="K12" s="225"/>
      <c r="L12" s="225"/>
      <c r="M12" s="225"/>
      <c r="N12" s="225"/>
      <c r="O12" s="225"/>
      <c r="P12" s="225"/>
      <c r="Q12" s="276"/>
      <c r="R12" s="53"/>
      <c r="S12" s="53"/>
      <c r="T12" s="45"/>
      <c r="U12" s="53"/>
      <c r="V12" s="53"/>
      <c r="W12" s="4"/>
      <c r="X12" s="4"/>
      <c r="Y12" s="4"/>
      <c r="Z12" s="4"/>
    </row>
    <row r="13" spans="1:26" ht="14.25" customHeight="1" x14ac:dyDescent="0.3">
      <c r="A13" s="234"/>
      <c r="B13" s="225"/>
      <c r="C13" s="225"/>
      <c r="D13" s="225"/>
      <c r="E13" s="225"/>
      <c r="F13" s="225"/>
      <c r="G13" s="225"/>
      <c r="H13" s="225"/>
      <c r="I13" s="225"/>
      <c r="J13" s="225"/>
      <c r="K13" s="225"/>
      <c r="L13" s="225"/>
      <c r="M13" s="225"/>
      <c r="N13" s="225"/>
      <c r="O13" s="225"/>
      <c r="P13" s="225"/>
      <c r="Q13" s="276"/>
      <c r="R13" s="53"/>
      <c r="S13" s="53"/>
      <c r="T13" s="45"/>
      <c r="U13" s="53"/>
      <c r="V13" s="53"/>
      <c r="W13" s="4"/>
      <c r="X13" s="4"/>
      <c r="Y13" s="4"/>
      <c r="Z13" s="4"/>
    </row>
    <row r="14" spans="1:26" ht="14.25" customHeight="1" x14ac:dyDescent="0.3">
      <c r="A14" s="234"/>
      <c r="B14" s="225"/>
      <c r="C14" s="225"/>
      <c r="D14" s="225"/>
      <c r="E14" s="225"/>
      <c r="F14" s="225"/>
      <c r="G14" s="225"/>
      <c r="H14" s="225"/>
      <c r="I14" s="225"/>
      <c r="J14" s="225"/>
      <c r="K14" s="225"/>
      <c r="L14" s="225"/>
      <c r="M14" s="225"/>
      <c r="N14" s="225"/>
      <c r="O14" s="225"/>
      <c r="P14" s="225"/>
      <c r="Q14" s="276"/>
      <c r="R14" s="53"/>
      <c r="S14" s="53"/>
      <c r="T14" s="45"/>
      <c r="U14" s="53"/>
      <c r="V14" s="53"/>
      <c r="W14" s="4"/>
      <c r="X14" s="4"/>
      <c r="Y14" s="4"/>
      <c r="Z14" s="4"/>
    </row>
    <row r="15" spans="1:26" ht="1.5" customHeight="1" x14ac:dyDescent="0.3">
      <c r="A15" s="221"/>
      <c r="B15" s="222"/>
      <c r="C15" s="222"/>
      <c r="D15" s="222"/>
      <c r="E15" s="222"/>
      <c r="F15" s="222"/>
      <c r="G15" s="222"/>
      <c r="H15" s="222"/>
      <c r="I15" s="222"/>
      <c r="J15" s="222"/>
      <c r="K15" s="222"/>
      <c r="L15" s="222"/>
      <c r="M15" s="222"/>
      <c r="N15" s="222"/>
      <c r="O15" s="222"/>
      <c r="P15" s="222"/>
      <c r="Q15" s="223"/>
      <c r="R15" s="53"/>
      <c r="S15" s="53"/>
      <c r="T15" s="45"/>
      <c r="U15" s="53"/>
      <c r="V15" s="53"/>
      <c r="W15" s="4"/>
      <c r="X15" s="4"/>
      <c r="Y15" s="4"/>
      <c r="Z15" s="4"/>
    </row>
    <row r="16" spans="1:26" ht="14.25" customHeight="1" x14ac:dyDescent="0.3">
      <c r="A16" s="1"/>
      <c r="B16" s="1"/>
      <c r="C16" s="1"/>
      <c r="D16" s="1"/>
      <c r="E16" s="1"/>
      <c r="F16" s="1"/>
      <c r="G16" s="4"/>
      <c r="H16" s="4"/>
      <c r="I16" s="4"/>
      <c r="J16" s="4"/>
      <c r="K16" s="4"/>
      <c r="L16" s="4"/>
      <c r="M16" s="4"/>
      <c r="N16" s="1"/>
      <c r="O16" s="1"/>
      <c r="P16" s="1"/>
      <c r="Q16" s="45"/>
      <c r="R16" s="7"/>
      <c r="S16" s="45"/>
      <c r="T16" s="7"/>
      <c r="U16" s="45"/>
      <c r="V16" s="4"/>
      <c r="W16" s="4"/>
      <c r="X16" s="4"/>
      <c r="Y16" s="4"/>
      <c r="Z16" s="4"/>
    </row>
    <row r="17" spans="1:26" ht="14.25" customHeight="1" x14ac:dyDescent="0.3">
      <c r="A17" s="1"/>
      <c r="B17" s="1"/>
      <c r="C17" s="1"/>
      <c r="D17" s="1"/>
      <c r="E17" s="1"/>
      <c r="F17" s="1"/>
      <c r="G17" s="4"/>
      <c r="H17" s="4"/>
      <c r="I17" s="4"/>
      <c r="J17" s="4"/>
      <c r="K17" s="4"/>
      <c r="L17" s="4"/>
      <c r="M17" s="4"/>
      <c r="N17" s="1"/>
      <c r="O17" s="1"/>
      <c r="P17" s="1"/>
      <c r="Q17" s="45"/>
      <c r="R17" s="7"/>
      <c r="S17" s="45"/>
      <c r="T17" s="7"/>
      <c r="U17" s="45"/>
      <c r="V17" s="4"/>
      <c r="W17" s="4"/>
      <c r="X17" s="4"/>
      <c r="Y17" s="4"/>
      <c r="Z17" s="4"/>
    </row>
    <row r="18" spans="1:26" ht="23.25" customHeight="1" x14ac:dyDescent="0.45">
      <c r="A18" s="253" t="s">
        <v>117</v>
      </c>
      <c r="B18" s="254"/>
      <c r="C18" s="254"/>
      <c r="D18" s="254"/>
      <c r="E18" s="59"/>
      <c r="F18" s="59"/>
      <c r="G18" s="59"/>
      <c r="H18" s="59"/>
      <c r="I18" s="59"/>
      <c r="J18" s="59"/>
      <c r="K18" s="59"/>
      <c r="L18" s="59"/>
      <c r="M18" s="4"/>
      <c r="N18" s="1"/>
      <c r="O18" s="1"/>
      <c r="P18" s="60" t="s">
        <v>118</v>
      </c>
      <c r="Q18" s="45"/>
      <c r="R18" s="60" t="s">
        <v>118</v>
      </c>
      <c r="S18" s="45"/>
      <c r="T18" s="60" t="s">
        <v>118</v>
      </c>
      <c r="U18" s="45"/>
      <c r="V18" s="4"/>
      <c r="W18" s="4"/>
      <c r="X18" s="4"/>
      <c r="Y18" s="4"/>
      <c r="Z18" s="4"/>
    </row>
    <row r="19" spans="1:26" ht="37.5" customHeight="1" x14ac:dyDescent="0.3">
      <c r="A19" s="61" t="s">
        <v>119</v>
      </c>
      <c r="B19" s="62"/>
      <c r="C19" s="62"/>
      <c r="D19" s="62"/>
      <c r="E19" s="62"/>
      <c r="F19" s="62"/>
      <c r="G19" s="62"/>
      <c r="H19" s="62"/>
      <c r="I19" s="62"/>
      <c r="J19" s="62"/>
      <c r="K19" s="62"/>
      <c r="L19" s="62"/>
      <c r="M19" s="62"/>
      <c r="N19" s="63"/>
      <c r="O19" s="64" t="s">
        <v>120</v>
      </c>
      <c r="P19" s="64" t="s">
        <v>8</v>
      </c>
      <c r="Q19" s="65" t="s">
        <v>121</v>
      </c>
      <c r="R19" s="64" t="s">
        <v>10</v>
      </c>
      <c r="S19" s="65" t="s">
        <v>121</v>
      </c>
      <c r="T19" s="64" t="s">
        <v>11</v>
      </c>
      <c r="U19" s="65" t="s">
        <v>121</v>
      </c>
      <c r="V19" s="66"/>
      <c r="W19" s="4"/>
      <c r="X19" s="4"/>
      <c r="Y19" s="4"/>
      <c r="Z19" s="4"/>
    </row>
    <row r="20" spans="1:26" ht="14.25" customHeight="1" x14ac:dyDescent="0.3">
      <c r="A20" s="67"/>
      <c r="B20" s="68"/>
      <c r="C20" s="69" t="s">
        <v>122</v>
      </c>
      <c r="D20" s="69" t="s">
        <v>123</v>
      </c>
      <c r="E20" s="70" t="s">
        <v>124</v>
      </c>
      <c r="F20" s="67" t="s">
        <v>125</v>
      </c>
      <c r="G20" s="71"/>
      <c r="H20" s="71"/>
      <c r="I20" s="71"/>
      <c r="J20" s="71"/>
      <c r="K20" s="71"/>
      <c r="L20" s="71"/>
      <c r="M20" s="71"/>
      <c r="N20" s="68"/>
      <c r="O20" s="72" t="s">
        <v>126</v>
      </c>
      <c r="P20" s="72" t="s">
        <v>126</v>
      </c>
      <c r="Q20" s="73"/>
      <c r="R20" s="21" t="s">
        <v>126</v>
      </c>
      <c r="S20" s="74"/>
      <c r="T20" s="21" t="s">
        <v>126</v>
      </c>
      <c r="U20" s="74"/>
      <c r="V20" s="4"/>
      <c r="W20" s="4"/>
      <c r="X20" s="4"/>
      <c r="Y20" s="4"/>
      <c r="Z20" s="4"/>
    </row>
    <row r="21" spans="1:26" ht="65.25" customHeight="1" x14ac:dyDescent="0.3">
      <c r="A21" s="75"/>
      <c r="B21" s="19"/>
      <c r="C21" s="17" t="s">
        <v>127</v>
      </c>
      <c r="D21" s="75" t="s">
        <v>128</v>
      </c>
      <c r="E21" s="76" t="s">
        <v>25</v>
      </c>
      <c r="F21" s="262" t="s">
        <v>223</v>
      </c>
      <c r="G21" s="263"/>
      <c r="H21" s="263"/>
      <c r="I21" s="263"/>
      <c r="J21" s="263"/>
      <c r="K21" s="263"/>
      <c r="L21" s="263"/>
      <c r="M21" s="263"/>
      <c r="N21" s="264"/>
      <c r="O21" s="77">
        <v>11125</v>
      </c>
      <c r="P21" s="78"/>
      <c r="Q21" s="210"/>
      <c r="R21" s="81"/>
      <c r="S21" s="74"/>
      <c r="T21" s="81"/>
      <c r="U21" s="74"/>
      <c r="V21" s="1"/>
      <c r="W21" s="4"/>
      <c r="X21" s="4"/>
      <c r="Y21" s="4"/>
      <c r="Z21" s="4"/>
    </row>
    <row r="22" spans="1:26" ht="36" customHeight="1" x14ac:dyDescent="0.3">
      <c r="A22" s="75"/>
      <c r="B22" s="19"/>
      <c r="C22" s="17" t="s">
        <v>127</v>
      </c>
      <c r="D22" s="75" t="s">
        <v>128</v>
      </c>
      <c r="E22" s="76" t="s">
        <v>25</v>
      </c>
      <c r="F22" s="262" t="s">
        <v>230</v>
      </c>
      <c r="G22" s="263"/>
      <c r="H22" s="263"/>
      <c r="I22" s="263"/>
      <c r="J22" s="263"/>
      <c r="K22" s="263"/>
      <c r="L22" s="263"/>
      <c r="M22" s="263"/>
      <c r="N22" s="264"/>
      <c r="O22" s="82">
        <v>640</v>
      </c>
      <c r="P22" s="78"/>
      <c r="Q22" s="206"/>
      <c r="R22" s="81"/>
      <c r="S22" s="74"/>
      <c r="T22" s="81"/>
      <c r="U22" s="74"/>
      <c r="V22" s="1"/>
      <c r="W22" s="4"/>
      <c r="X22" s="4"/>
      <c r="Y22" s="4"/>
      <c r="Z22" s="4"/>
    </row>
    <row r="23" spans="1:26" ht="34.5" customHeight="1" x14ac:dyDescent="0.3">
      <c r="A23" s="75"/>
      <c r="B23" s="19"/>
      <c r="C23" s="17" t="s">
        <v>127</v>
      </c>
      <c r="D23" s="75" t="s">
        <v>128</v>
      </c>
      <c r="E23" s="76" t="s">
        <v>25</v>
      </c>
      <c r="F23" s="262" t="s">
        <v>229</v>
      </c>
      <c r="G23" s="263"/>
      <c r="H23" s="263"/>
      <c r="I23" s="263"/>
      <c r="J23" s="263"/>
      <c r="K23" s="263"/>
      <c r="L23" s="263"/>
      <c r="M23" s="263"/>
      <c r="N23" s="264"/>
      <c r="O23" s="82">
        <v>640</v>
      </c>
      <c r="P23" s="78"/>
      <c r="Q23" s="206"/>
      <c r="R23" s="81"/>
      <c r="S23" s="74"/>
      <c r="T23" s="81"/>
      <c r="U23" s="74"/>
      <c r="V23" s="1"/>
      <c r="W23" s="4"/>
      <c r="X23" s="4"/>
      <c r="Y23" s="4"/>
      <c r="Z23" s="4"/>
    </row>
    <row r="24" spans="1:26" ht="14.25" customHeight="1" x14ac:dyDescent="0.3">
      <c r="A24" s="12"/>
      <c r="B24" s="12"/>
      <c r="C24" s="12"/>
      <c r="D24" s="12"/>
      <c r="E24" s="12"/>
      <c r="F24" s="12"/>
      <c r="G24" s="12"/>
      <c r="H24" s="12"/>
      <c r="I24" s="12"/>
      <c r="J24" s="12"/>
      <c r="K24" s="12"/>
      <c r="L24" s="83" t="s">
        <v>130</v>
      </c>
      <c r="M24" s="12"/>
      <c r="N24" s="83"/>
      <c r="O24" s="83">
        <f>SUM(SUM(O21:O23))</f>
        <v>12405</v>
      </c>
      <c r="P24" s="83">
        <f>SUM(P21)</f>
        <v>0</v>
      </c>
      <c r="Q24" s="84"/>
      <c r="R24" s="85">
        <f>SUM(R21)</f>
        <v>0</v>
      </c>
      <c r="S24" s="84"/>
      <c r="T24" s="85">
        <f>SUM(T21)</f>
        <v>0</v>
      </c>
      <c r="U24" s="84"/>
      <c r="V24" s="12"/>
      <c r="W24" s="4"/>
      <c r="X24" s="4"/>
      <c r="Y24" s="4"/>
      <c r="Z24" s="4"/>
    </row>
    <row r="25" spans="1:26" ht="33.75" customHeight="1" x14ac:dyDescent="0.3">
      <c r="A25" s="1"/>
      <c r="B25" s="1"/>
      <c r="C25" s="1"/>
      <c r="D25" s="1"/>
      <c r="E25" s="1"/>
      <c r="F25" s="1"/>
      <c r="G25" s="4"/>
      <c r="H25" s="4"/>
      <c r="I25" s="4"/>
      <c r="J25" s="4"/>
      <c r="K25" s="4"/>
      <c r="L25" s="4"/>
      <c r="M25" s="4"/>
      <c r="N25" s="1"/>
      <c r="O25" s="1"/>
      <c r="P25" s="1"/>
      <c r="Q25" s="45"/>
      <c r="R25" s="7"/>
      <c r="S25" s="45"/>
      <c r="T25" s="7"/>
      <c r="U25" s="45"/>
      <c r="V25" s="4"/>
      <c r="W25" s="4"/>
      <c r="X25" s="4"/>
      <c r="Y25" s="4"/>
      <c r="Z25" s="4"/>
    </row>
    <row r="26" spans="1:26" ht="37.5" customHeight="1" x14ac:dyDescent="0.3">
      <c r="A26" s="61" t="s">
        <v>131</v>
      </c>
      <c r="B26" s="62"/>
      <c r="C26" s="62"/>
      <c r="D26" s="62"/>
      <c r="E26" s="62"/>
      <c r="F26" s="62"/>
      <c r="G26" s="62"/>
      <c r="H26" s="62"/>
      <c r="I26" s="62"/>
      <c r="J26" s="62"/>
      <c r="K26" s="62"/>
      <c r="L26" s="62"/>
      <c r="M26" s="62"/>
      <c r="N26" s="63"/>
      <c r="O26" s="64" t="s">
        <v>120</v>
      </c>
      <c r="P26" s="64" t="s">
        <v>8</v>
      </c>
      <c r="Q26" s="65" t="s">
        <v>121</v>
      </c>
      <c r="R26" s="64" t="s">
        <v>10</v>
      </c>
      <c r="S26" s="65" t="s">
        <v>121</v>
      </c>
      <c r="T26" s="64" t="s">
        <v>11</v>
      </c>
      <c r="U26" s="65" t="s">
        <v>121</v>
      </c>
      <c r="V26" s="66"/>
      <c r="W26" s="4"/>
      <c r="X26" s="4"/>
      <c r="Y26" s="4"/>
      <c r="Z26" s="4"/>
    </row>
    <row r="27" spans="1:26" ht="14.25" customHeight="1" x14ac:dyDescent="0.3">
      <c r="A27" s="67"/>
      <c r="B27" s="68"/>
      <c r="C27" s="69" t="s">
        <v>122</v>
      </c>
      <c r="D27" s="69" t="s">
        <v>123</v>
      </c>
      <c r="E27" s="70" t="s">
        <v>124</v>
      </c>
      <c r="F27" s="86" t="s">
        <v>125</v>
      </c>
      <c r="G27" s="11"/>
      <c r="H27" s="11"/>
      <c r="I27" s="11"/>
      <c r="J27" s="11"/>
      <c r="K27" s="11"/>
      <c r="L27" s="11"/>
      <c r="M27" s="11"/>
      <c r="N27" s="87"/>
      <c r="O27" s="72" t="s">
        <v>126</v>
      </c>
      <c r="P27" s="72" t="s">
        <v>126</v>
      </c>
      <c r="Q27" s="73"/>
      <c r="R27" s="21" t="s">
        <v>126</v>
      </c>
      <c r="S27" s="74"/>
      <c r="T27" s="21" t="s">
        <v>126</v>
      </c>
      <c r="U27" s="74"/>
      <c r="V27" s="4"/>
      <c r="W27" s="4"/>
      <c r="X27" s="4"/>
      <c r="Y27" s="4"/>
      <c r="Z27" s="4"/>
    </row>
    <row r="28" spans="1:26" ht="36" customHeight="1" x14ac:dyDescent="0.3">
      <c r="A28" s="75"/>
      <c r="B28" s="19"/>
      <c r="C28" s="204" t="s">
        <v>127</v>
      </c>
      <c r="D28" s="205" t="s">
        <v>128</v>
      </c>
      <c r="E28" s="76" t="s">
        <v>40</v>
      </c>
      <c r="F28" s="277" t="s">
        <v>132</v>
      </c>
      <c r="G28" s="259"/>
      <c r="H28" s="259"/>
      <c r="I28" s="259"/>
      <c r="J28" s="259"/>
      <c r="K28" s="259"/>
      <c r="L28" s="259"/>
      <c r="M28" s="259"/>
      <c r="N28" s="260"/>
      <c r="O28" s="89">
        <v>1185</v>
      </c>
      <c r="P28" s="78"/>
      <c r="Q28" s="79"/>
      <c r="R28" s="81"/>
      <c r="S28" s="74"/>
      <c r="T28" s="81"/>
      <c r="U28" s="74"/>
      <c r="V28" s="1"/>
      <c r="W28" s="4"/>
      <c r="X28" s="4"/>
      <c r="Y28" s="4"/>
      <c r="Z28" s="4"/>
    </row>
    <row r="29" spans="1:26" ht="36" customHeight="1" x14ac:dyDescent="0.3">
      <c r="A29" s="75"/>
      <c r="B29" s="19"/>
      <c r="C29" s="204" t="s">
        <v>127</v>
      </c>
      <c r="D29" s="205" t="s">
        <v>128</v>
      </c>
      <c r="E29" s="76" t="s">
        <v>40</v>
      </c>
      <c r="F29" s="277" t="s">
        <v>133</v>
      </c>
      <c r="G29" s="259"/>
      <c r="H29" s="259"/>
      <c r="I29" s="259"/>
      <c r="J29" s="259"/>
      <c r="K29" s="259"/>
      <c r="L29" s="259"/>
      <c r="M29" s="259"/>
      <c r="N29" s="260"/>
      <c r="O29" s="90">
        <v>114.56</v>
      </c>
      <c r="P29" s="78"/>
      <c r="Q29" s="79"/>
      <c r="R29" s="81"/>
      <c r="S29" s="74"/>
      <c r="T29" s="81"/>
      <c r="U29" s="74"/>
      <c r="V29" s="1"/>
      <c r="W29" s="4"/>
      <c r="X29" s="4"/>
      <c r="Y29" s="4"/>
      <c r="Z29" s="4"/>
    </row>
    <row r="30" spans="1:26" ht="36" customHeight="1" x14ac:dyDescent="0.3">
      <c r="A30" s="75"/>
      <c r="B30" s="19"/>
      <c r="C30" s="204" t="s">
        <v>127</v>
      </c>
      <c r="D30" s="205" t="s">
        <v>128</v>
      </c>
      <c r="E30" s="76" t="s">
        <v>40</v>
      </c>
      <c r="F30" s="277" t="s">
        <v>134</v>
      </c>
      <c r="G30" s="259"/>
      <c r="H30" s="259"/>
      <c r="I30" s="259"/>
      <c r="J30" s="259"/>
      <c r="K30" s="259"/>
      <c r="L30" s="259"/>
      <c r="M30" s="259"/>
      <c r="N30" s="260"/>
      <c r="O30" s="90">
        <v>114.56</v>
      </c>
      <c r="P30" s="78"/>
      <c r="Q30" s="79"/>
      <c r="R30" s="81"/>
      <c r="S30" s="74"/>
      <c r="T30" s="81"/>
      <c r="U30" s="74"/>
      <c r="V30" s="1"/>
      <c r="W30" s="4"/>
      <c r="X30" s="4"/>
      <c r="Y30" s="4"/>
      <c r="Z30" s="4"/>
    </row>
    <row r="31" spans="1:26" ht="14.25" customHeight="1" x14ac:dyDescent="0.3">
      <c r="A31" s="12"/>
      <c r="B31" s="12"/>
      <c r="C31" s="12"/>
      <c r="D31" s="12"/>
      <c r="E31" s="12"/>
      <c r="F31" s="12"/>
      <c r="G31" s="12"/>
      <c r="H31" s="12"/>
      <c r="I31" s="12"/>
      <c r="J31" s="12"/>
      <c r="K31" s="12"/>
      <c r="L31" s="83" t="s">
        <v>135</v>
      </c>
      <c r="M31" s="12"/>
      <c r="N31" s="83"/>
      <c r="O31" s="83">
        <f>SUM(SUM(O28:O30))</f>
        <v>1414.12</v>
      </c>
      <c r="P31" s="83">
        <f>SUM(P28)</f>
        <v>0</v>
      </c>
      <c r="Q31" s="84"/>
      <c r="R31" s="85">
        <f>SUM(R28)</f>
        <v>0</v>
      </c>
      <c r="S31" s="84"/>
      <c r="T31" s="85">
        <f>SUM(T28)</f>
        <v>0</v>
      </c>
      <c r="U31" s="84"/>
      <c r="V31" s="12"/>
      <c r="W31" s="4"/>
      <c r="X31" s="4"/>
      <c r="Y31" s="4"/>
      <c r="Z31" s="4"/>
    </row>
    <row r="32" spans="1:26" ht="14.25" customHeight="1" x14ac:dyDescent="0.3">
      <c r="A32" s="1"/>
      <c r="B32" s="1"/>
      <c r="C32" s="1"/>
      <c r="D32" s="1"/>
      <c r="E32" s="1"/>
      <c r="F32" s="1"/>
      <c r="G32" s="4"/>
      <c r="H32" s="4"/>
      <c r="I32" s="4"/>
      <c r="J32" s="4"/>
      <c r="K32" s="4"/>
      <c r="L32" s="4"/>
      <c r="M32" s="4"/>
      <c r="N32" s="1"/>
      <c r="O32" s="1"/>
      <c r="P32" s="1"/>
      <c r="Q32" s="45"/>
      <c r="R32" s="7"/>
      <c r="S32" s="45"/>
      <c r="T32" s="7"/>
      <c r="U32" s="45"/>
      <c r="V32" s="4"/>
      <c r="W32" s="4"/>
      <c r="X32" s="4"/>
      <c r="Y32" s="4"/>
      <c r="Z32" s="4"/>
    </row>
    <row r="33" spans="1:26" ht="37.5" customHeight="1" x14ac:dyDescent="0.3">
      <c r="A33" s="61" t="s">
        <v>136</v>
      </c>
      <c r="B33" s="62"/>
      <c r="C33" s="62"/>
      <c r="D33" s="62"/>
      <c r="E33" s="62"/>
      <c r="F33" s="62"/>
      <c r="G33" s="62"/>
      <c r="H33" s="62"/>
      <c r="I33" s="62"/>
      <c r="J33" s="62"/>
      <c r="K33" s="62"/>
      <c r="L33" s="62"/>
      <c r="M33" s="62"/>
      <c r="N33" s="91"/>
      <c r="O33" s="64" t="s">
        <v>120</v>
      </c>
      <c r="P33" s="92" t="s">
        <v>8</v>
      </c>
      <c r="Q33" s="93" t="s">
        <v>121</v>
      </c>
      <c r="R33" s="92" t="s">
        <v>10</v>
      </c>
      <c r="S33" s="93" t="s">
        <v>121</v>
      </c>
      <c r="T33" s="92" t="s">
        <v>11</v>
      </c>
      <c r="U33" s="93" t="s">
        <v>121</v>
      </c>
      <c r="V33" s="94"/>
      <c r="W33" s="4"/>
      <c r="X33" s="4"/>
      <c r="Y33" s="4"/>
      <c r="Z33" s="4"/>
    </row>
    <row r="34" spans="1:26" ht="14.25" customHeight="1" x14ac:dyDescent="0.3">
      <c r="A34" s="67"/>
      <c r="B34" s="68"/>
      <c r="C34" s="69" t="s">
        <v>122</v>
      </c>
      <c r="D34" s="69" t="s">
        <v>123</v>
      </c>
      <c r="E34" s="70" t="s">
        <v>124</v>
      </c>
      <c r="F34" s="67" t="s">
        <v>125</v>
      </c>
      <c r="G34" s="71"/>
      <c r="H34" s="71"/>
      <c r="I34" s="71"/>
      <c r="J34" s="71"/>
      <c r="K34" s="71"/>
      <c r="L34" s="71"/>
      <c r="M34" s="71"/>
      <c r="N34" s="68"/>
      <c r="O34" s="72" t="s">
        <v>126</v>
      </c>
      <c r="P34" s="72" t="s">
        <v>126</v>
      </c>
      <c r="Q34" s="73"/>
      <c r="R34" s="21" t="s">
        <v>126</v>
      </c>
      <c r="S34" s="74"/>
      <c r="T34" s="21" t="s">
        <v>126</v>
      </c>
      <c r="U34" s="74"/>
      <c r="V34" s="4"/>
      <c r="W34" s="4"/>
      <c r="X34" s="4"/>
      <c r="Y34" s="4"/>
      <c r="Z34" s="4"/>
    </row>
    <row r="35" spans="1:26" ht="60.75" customHeight="1" x14ac:dyDescent="0.3">
      <c r="A35" s="75"/>
      <c r="B35" s="19"/>
      <c r="C35" s="17" t="s">
        <v>127</v>
      </c>
      <c r="D35" s="75" t="s">
        <v>128</v>
      </c>
      <c r="E35" s="76" t="s">
        <v>40</v>
      </c>
      <c r="F35" s="258" t="s">
        <v>137</v>
      </c>
      <c r="G35" s="259"/>
      <c r="H35" s="259"/>
      <c r="I35" s="259"/>
      <c r="J35" s="259"/>
      <c r="K35" s="259"/>
      <c r="L35" s="259"/>
      <c r="M35" s="259"/>
      <c r="N35" s="260"/>
      <c r="O35" s="77">
        <v>0</v>
      </c>
      <c r="P35" s="78"/>
      <c r="Q35" s="79"/>
      <c r="R35" s="81"/>
      <c r="S35" s="74"/>
      <c r="T35" s="81"/>
      <c r="U35" s="74"/>
      <c r="V35" s="1"/>
      <c r="W35" s="4"/>
      <c r="X35" s="4"/>
      <c r="Y35" s="4"/>
      <c r="Z35" s="4"/>
    </row>
    <row r="36" spans="1:26" ht="14.25" customHeight="1" x14ac:dyDescent="0.3">
      <c r="A36" s="12"/>
      <c r="B36" s="12"/>
      <c r="C36" s="12"/>
      <c r="D36" s="12"/>
      <c r="E36" s="12"/>
      <c r="F36" s="12"/>
      <c r="G36" s="12"/>
      <c r="H36" s="12"/>
      <c r="I36" s="12"/>
      <c r="J36" s="12"/>
      <c r="K36" s="12"/>
      <c r="L36" s="12" t="s">
        <v>138</v>
      </c>
      <c r="M36" s="12"/>
      <c r="N36" s="12"/>
      <c r="O36" s="83">
        <f t="shared" ref="O36:P36" si="0">SUM(O35)</f>
        <v>0</v>
      </c>
      <c r="P36" s="83">
        <f t="shared" si="0"/>
        <v>0</v>
      </c>
      <c r="Q36" s="84"/>
      <c r="R36" s="85">
        <f>SUM(R35)</f>
        <v>0</v>
      </c>
      <c r="S36" s="84"/>
      <c r="T36" s="85">
        <f>SUM(T35)</f>
        <v>0</v>
      </c>
      <c r="U36" s="84"/>
      <c r="V36" s="12"/>
      <c r="W36" s="4"/>
      <c r="X36" s="4"/>
      <c r="Y36" s="4"/>
      <c r="Z36" s="4"/>
    </row>
    <row r="37" spans="1:26" ht="14.25" customHeight="1" x14ac:dyDescent="0.3">
      <c r="A37" s="12"/>
      <c r="B37" s="12"/>
      <c r="C37" s="12"/>
      <c r="D37" s="12"/>
      <c r="E37" s="12"/>
      <c r="F37" s="12"/>
      <c r="G37" s="12"/>
      <c r="H37" s="12"/>
      <c r="I37" s="12"/>
      <c r="J37" s="12"/>
      <c r="K37" s="12"/>
      <c r="L37" s="12"/>
      <c r="M37" s="12"/>
      <c r="N37" s="12"/>
      <c r="O37" s="83"/>
      <c r="P37" s="83"/>
      <c r="Q37" s="84"/>
      <c r="R37" s="85"/>
      <c r="S37" s="84"/>
      <c r="T37" s="85"/>
      <c r="U37" s="84"/>
      <c r="V37" s="12"/>
      <c r="W37" s="4"/>
      <c r="X37" s="4"/>
      <c r="Y37" s="4"/>
      <c r="Z37" s="4"/>
    </row>
    <row r="38" spans="1:26" ht="14.25" customHeight="1" x14ac:dyDescent="0.3">
      <c r="A38" s="12"/>
      <c r="B38" s="12"/>
      <c r="C38" s="12"/>
      <c r="D38" s="12"/>
      <c r="E38" s="12"/>
      <c r="F38" s="12"/>
      <c r="G38" s="12"/>
      <c r="H38" s="12"/>
      <c r="I38" s="12"/>
      <c r="J38" s="12"/>
      <c r="K38" s="12"/>
      <c r="L38" s="12"/>
      <c r="M38" s="12"/>
      <c r="N38" s="12"/>
      <c r="O38" s="83"/>
      <c r="P38" s="83"/>
      <c r="Q38" s="84"/>
      <c r="R38" s="85"/>
      <c r="S38" s="84"/>
      <c r="T38" s="85"/>
      <c r="U38" s="84"/>
      <c r="V38" s="12"/>
      <c r="W38" s="4"/>
      <c r="X38" s="4"/>
      <c r="Y38" s="4"/>
      <c r="Z38" s="4"/>
    </row>
    <row r="39" spans="1:26" ht="18.75" customHeight="1" x14ac:dyDescent="0.35">
      <c r="A39" s="12"/>
      <c r="B39" s="12"/>
      <c r="C39" s="12"/>
      <c r="D39" s="12"/>
      <c r="E39" s="12"/>
      <c r="F39" s="12"/>
      <c r="G39" s="12"/>
      <c r="H39" s="12"/>
      <c r="I39" s="12"/>
      <c r="J39" s="12"/>
      <c r="K39" s="255" t="s">
        <v>139</v>
      </c>
      <c r="L39" s="213"/>
      <c r="M39" s="213"/>
      <c r="N39" s="214"/>
      <c r="O39" s="83">
        <f t="shared" ref="O39:P39" si="1">SUM(O24,O31,O36)</f>
        <v>13819.119999999999</v>
      </c>
      <c r="P39" s="83">
        <f t="shared" si="1"/>
        <v>0</v>
      </c>
      <c r="Q39" s="83"/>
      <c r="R39" s="83">
        <f>SUM(R24,R31,R36)</f>
        <v>0</v>
      </c>
      <c r="S39" s="83"/>
      <c r="T39" s="85">
        <f>SUM(T24,T31,T36)</f>
        <v>0</v>
      </c>
      <c r="U39" s="84"/>
      <c r="V39" s="12"/>
      <c r="W39" s="4"/>
      <c r="X39" s="4"/>
      <c r="Y39" s="4"/>
      <c r="Z39" s="4"/>
    </row>
    <row r="40" spans="1:26" ht="23.25" customHeight="1" x14ac:dyDescent="0.45">
      <c r="A40" s="253" t="s">
        <v>140</v>
      </c>
      <c r="B40" s="254"/>
      <c r="C40" s="254"/>
      <c r="D40" s="254"/>
      <c r="E40" s="1"/>
      <c r="F40" s="1"/>
      <c r="G40" s="4"/>
      <c r="H40" s="4"/>
      <c r="I40" s="4"/>
      <c r="J40" s="4"/>
      <c r="K40" s="4"/>
      <c r="L40" s="4"/>
      <c r="M40" s="4"/>
      <c r="N40" s="1"/>
      <c r="O40" s="1"/>
      <c r="P40" s="1"/>
      <c r="Q40" s="45"/>
      <c r="R40" s="7"/>
      <c r="S40" s="45"/>
      <c r="T40" s="7"/>
      <c r="U40" s="45"/>
      <c r="V40" s="4"/>
      <c r="W40" s="4"/>
      <c r="X40" s="4"/>
      <c r="Y40" s="4"/>
      <c r="Z40" s="4"/>
    </row>
    <row r="41" spans="1:26" ht="34.5" customHeight="1" x14ac:dyDescent="0.3">
      <c r="A41" s="95" t="s">
        <v>141</v>
      </c>
      <c r="B41" s="96"/>
      <c r="C41" s="96"/>
      <c r="D41" s="96"/>
      <c r="E41" s="97"/>
      <c r="F41" s="97"/>
      <c r="G41" s="97"/>
      <c r="H41" s="97"/>
      <c r="I41" s="97"/>
      <c r="J41" s="97"/>
      <c r="K41" s="97"/>
      <c r="L41" s="97"/>
      <c r="M41" s="97"/>
      <c r="N41" s="98"/>
      <c r="O41" s="99" t="s">
        <v>120</v>
      </c>
      <c r="P41" s="99" t="s">
        <v>8</v>
      </c>
      <c r="Q41" s="100" t="s">
        <v>121</v>
      </c>
      <c r="R41" s="99" t="s">
        <v>10</v>
      </c>
      <c r="S41" s="100" t="s">
        <v>121</v>
      </c>
      <c r="T41" s="99" t="s">
        <v>11</v>
      </c>
      <c r="U41" s="100" t="s">
        <v>121</v>
      </c>
      <c r="V41" s="66"/>
      <c r="W41" s="4"/>
      <c r="X41" s="4"/>
      <c r="Y41" s="4"/>
      <c r="Z41" s="4"/>
    </row>
    <row r="42" spans="1:26" ht="14.25" customHeight="1" x14ac:dyDescent="0.3">
      <c r="A42" s="86"/>
      <c r="B42" s="11"/>
      <c r="C42" s="69" t="s">
        <v>122</v>
      </c>
      <c r="D42" s="69" t="s">
        <v>123</v>
      </c>
      <c r="E42" s="101" t="s">
        <v>124</v>
      </c>
      <c r="F42" s="102" t="s">
        <v>125</v>
      </c>
      <c r="G42" s="11"/>
      <c r="H42" s="11"/>
      <c r="I42" s="11"/>
      <c r="J42" s="11"/>
      <c r="K42" s="11"/>
      <c r="L42" s="11"/>
      <c r="M42" s="11"/>
      <c r="N42" s="11"/>
      <c r="O42" s="72" t="s">
        <v>126</v>
      </c>
      <c r="P42" s="72" t="s">
        <v>126</v>
      </c>
      <c r="Q42" s="73"/>
      <c r="R42" s="72" t="s">
        <v>126</v>
      </c>
      <c r="S42" s="74"/>
      <c r="T42" s="21" t="s">
        <v>126</v>
      </c>
      <c r="U42" s="74"/>
      <c r="V42" s="4"/>
      <c r="W42" s="4"/>
      <c r="X42" s="4"/>
      <c r="Y42" s="4"/>
      <c r="Z42" s="4"/>
    </row>
    <row r="43" spans="1:26" s="207" customFormat="1" ht="14.25" customHeight="1" x14ac:dyDescent="0.3">
      <c r="A43" s="86"/>
      <c r="B43" s="208"/>
      <c r="C43" s="204" t="s">
        <v>127</v>
      </c>
      <c r="D43" s="205" t="s">
        <v>127</v>
      </c>
      <c r="E43" s="211" t="s">
        <v>53</v>
      </c>
      <c r="F43" s="270" t="s">
        <v>146</v>
      </c>
      <c r="G43" s="263"/>
      <c r="H43" s="263"/>
      <c r="I43" s="263"/>
      <c r="J43" s="263"/>
      <c r="K43" s="263"/>
      <c r="L43" s="263"/>
      <c r="M43" s="263"/>
      <c r="N43" s="264"/>
      <c r="O43" s="117">
        <v>300</v>
      </c>
      <c r="P43" s="117"/>
      <c r="Q43" s="206"/>
      <c r="R43" s="72"/>
      <c r="S43" s="74"/>
      <c r="T43" s="21"/>
      <c r="U43" s="74"/>
      <c r="V43" s="4"/>
      <c r="W43" s="4"/>
      <c r="X43" s="4"/>
      <c r="Y43" s="4"/>
      <c r="Z43" s="4"/>
    </row>
    <row r="44" spans="1:26" s="207" customFormat="1" ht="14.25" customHeight="1" x14ac:dyDescent="0.3">
      <c r="A44" s="86"/>
      <c r="B44" s="208"/>
      <c r="C44" s="204" t="s">
        <v>128</v>
      </c>
      <c r="D44" s="205" t="s">
        <v>128</v>
      </c>
      <c r="E44" s="211" t="s">
        <v>53</v>
      </c>
      <c r="F44" s="270" t="s">
        <v>147</v>
      </c>
      <c r="G44" s="263"/>
      <c r="H44" s="263"/>
      <c r="I44" s="263"/>
      <c r="J44" s="263"/>
      <c r="K44" s="263"/>
      <c r="L44" s="263"/>
      <c r="M44" s="263"/>
      <c r="N44" s="264"/>
      <c r="O44" s="117">
        <v>300</v>
      </c>
      <c r="P44" s="117"/>
      <c r="Q44" s="206"/>
      <c r="R44" s="72"/>
      <c r="S44" s="74"/>
      <c r="T44" s="21"/>
      <c r="U44" s="74"/>
      <c r="V44" s="4"/>
      <c r="W44" s="4"/>
      <c r="X44" s="4"/>
      <c r="Y44" s="4"/>
      <c r="Z44" s="4"/>
    </row>
    <row r="45" spans="1:26" ht="40.5" customHeight="1" x14ac:dyDescent="0.3">
      <c r="A45" s="75"/>
      <c r="B45" s="19"/>
      <c r="C45" s="204" t="s">
        <v>128</v>
      </c>
      <c r="D45" s="205" t="s">
        <v>128</v>
      </c>
      <c r="E45" s="211" t="s">
        <v>53</v>
      </c>
      <c r="F45" s="271" t="s">
        <v>228</v>
      </c>
      <c r="G45" s="263"/>
      <c r="H45" s="263"/>
      <c r="I45" s="263"/>
      <c r="J45" s="263"/>
      <c r="K45" s="263"/>
      <c r="L45" s="263"/>
      <c r="M45" s="263"/>
      <c r="N45" s="264"/>
      <c r="O45" s="117">
        <v>200</v>
      </c>
      <c r="P45" s="117"/>
      <c r="Q45" s="206"/>
      <c r="R45" s="78"/>
      <c r="S45" s="74"/>
      <c r="T45" s="81"/>
      <c r="U45" s="74"/>
      <c r="V45" s="1"/>
      <c r="W45" s="4"/>
      <c r="X45" s="4"/>
      <c r="Y45" s="4"/>
      <c r="Z45" s="4"/>
    </row>
    <row r="46" spans="1:26" ht="14.25" customHeight="1" x14ac:dyDescent="0.3">
      <c r="A46" s="103"/>
      <c r="B46" s="103"/>
      <c r="C46" s="103"/>
      <c r="D46" s="103"/>
      <c r="E46" s="103"/>
      <c r="F46" s="103"/>
      <c r="G46" s="103"/>
      <c r="H46" s="103"/>
      <c r="I46" s="103"/>
      <c r="J46" s="103"/>
      <c r="K46" s="103"/>
      <c r="L46" s="103"/>
      <c r="M46" s="103" t="s">
        <v>142</v>
      </c>
      <c r="N46" s="104"/>
      <c r="O46" s="104">
        <f>SUM(O42:O45)</f>
        <v>800</v>
      </c>
      <c r="P46" s="104">
        <f t="shared" ref="P46" si="2">SUM(P45)</f>
        <v>0</v>
      </c>
      <c r="Q46" s="105"/>
      <c r="R46" s="104">
        <f>SUM(R45)</f>
        <v>0</v>
      </c>
      <c r="S46" s="105"/>
      <c r="T46" s="106">
        <f>SUM(T45)</f>
        <v>0</v>
      </c>
      <c r="U46" s="105"/>
      <c r="V46" s="103"/>
      <c r="W46" s="4"/>
      <c r="X46" s="4"/>
      <c r="Y46" s="4"/>
      <c r="Z46" s="4"/>
    </row>
    <row r="47" spans="1:26" ht="14.25" customHeight="1" x14ac:dyDescent="0.3">
      <c r="A47" s="12"/>
      <c r="B47" s="12"/>
      <c r="C47" s="12"/>
      <c r="D47" s="12"/>
      <c r="E47" s="12"/>
      <c r="F47" s="12"/>
      <c r="G47" s="12"/>
      <c r="H47" s="12"/>
      <c r="I47" s="12"/>
      <c r="J47" s="12"/>
      <c r="K47" s="12"/>
      <c r="L47" s="12"/>
      <c r="M47" s="12"/>
      <c r="N47" s="83"/>
      <c r="O47" s="83"/>
      <c r="P47" s="83"/>
      <c r="Q47" s="84"/>
      <c r="R47" s="83"/>
      <c r="S47" s="84"/>
      <c r="T47" s="85"/>
      <c r="U47" s="84"/>
      <c r="V47" s="12"/>
      <c r="W47" s="4"/>
      <c r="X47" s="4"/>
      <c r="Y47" s="4"/>
      <c r="Z47" s="4"/>
    </row>
    <row r="48" spans="1:26" ht="41.25" customHeight="1" x14ac:dyDescent="0.3">
      <c r="A48" s="107" t="s">
        <v>143</v>
      </c>
      <c r="B48" s="108"/>
      <c r="C48" s="108"/>
      <c r="D48" s="108"/>
      <c r="E48" s="109"/>
      <c r="F48" s="109"/>
      <c r="G48" s="109"/>
      <c r="H48" s="109"/>
      <c r="I48" s="109"/>
      <c r="J48" s="109"/>
      <c r="K48" s="109"/>
      <c r="L48" s="109"/>
      <c r="M48" s="109"/>
      <c r="N48" s="110"/>
      <c r="O48" s="111" t="s">
        <v>120</v>
      </c>
      <c r="P48" s="112" t="s">
        <v>8</v>
      </c>
      <c r="Q48" s="113" t="s">
        <v>121</v>
      </c>
      <c r="R48" s="112" t="s">
        <v>10</v>
      </c>
      <c r="S48" s="113" t="s">
        <v>121</v>
      </c>
      <c r="T48" s="112" t="s">
        <v>11</v>
      </c>
      <c r="U48" s="113" t="s">
        <v>121</v>
      </c>
      <c r="V48" s="114"/>
      <c r="W48" s="4"/>
      <c r="X48" s="4"/>
      <c r="Y48" s="4"/>
      <c r="Z48" s="4"/>
    </row>
    <row r="49" spans="1:26" ht="14.25" customHeight="1" x14ac:dyDescent="0.3">
      <c r="A49" s="86"/>
      <c r="B49" s="11"/>
      <c r="C49" s="69" t="s">
        <v>122</v>
      </c>
      <c r="D49" s="69" t="s">
        <v>123</v>
      </c>
      <c r="E49" s="101" t="s">
        <v>124</v>
      </c>
      <c r="F49" s="102" t="s">
        <v>125</v>
      </c>
      <c r="G49" s="11"/>
      <c r="H49" s="11"/>
      <c r="I49" s="11"/>
      <c r="J49" s="11"/>
      <c r="K49" s="11"/>
      <c r="L49" s="11"/>
      <c r="M49" s="11"/>
      <c r="N49" s="11"/>
      <c r="O49" s="72" t="s">
        <v>126</v>
      </c>
      <c r="P49" s="72" t="s">
        <v>126</v>
      </c>
      <c r="Q49" s="73"/>
      <c r="R49" s="72" t="s">
        <v>126</v>
      </c>
      <c r="S49" s="74"/>
      <c r="T49" s="21" t="s">
        <v>126</v>
      </c>
      <c r="U49" s="74"/>
      <c r="V49" s="4"/>
      <c r="W49" s="4"/>
      <c r="X49" s="4"/>
      <c r="Y49" s="4"/>
      <c r="Z49" s="4"/>
    </row>
    <row r="50" spans="1:26" ht="29.25" customHeight="1" x14ac:dyDescent="0.3">
      <c r="A50" s="75"/>
      <c r="B50" s="19"/>
      <c r="C50" s="17" t="s">
        <v>127</v>
      </c>
      <c r="D50" s="115" t="s">
        <v>127</v>
      </c>
      <c r="E50" s="76" t="s">
        <v>62</v>
      </c>
      <c r="F50" s="258" t="s">
        <v>144</v>
      </c>
      <c r="G50" s="259"/>
      <c r="H50" s="259"/>
      <c r="I50" s="259"/>
      <c r="J50" s="259"/>
      <c r="K50" s="259"/>
      <c r="L50" s="259"/>
      <c r="M50" s="259"/>
      <c r="N50" s="260"/>
      <c r="O50" s="78">
        <v>4000</v>
      </c>
      <c r="P50" s="78"/>
      <c r="Q50" s="79"/>
      <c r="R50" s="78"/>
      <c r="S50" s="74"/>
      <c r="T50" s="81"/>
      <c r="U50" s="74"/>
      <c r="V50" s="1"/>
      <c r="W50" s="4"/>
      <c r="X50" s="4"/>
      <c r="Y50" s="4"/>
      <c r="Z50" s="4"/>
    </row>
    <row r="51" spans="1:26" ht="46.5" customHeight="1" x14ac:dyDescent="0.3">
      <c r="A51" s="75"/>
      <c r="B51" s="19"/>
      <c r="C51" s="17" t="s">
        <v>127</v>
      </c>
      <c r="D51" s="75" t="s">
        <v>127</v>
      </c>
      <c r="E51" s="76" t="s">
        <v>62</v>
      </c>
      <c r="F51" s="258" t="s">
        <v>145</v>
      </c>
      <c r="G51" s="259"/>
      <c r="H51" s="259"/>
      <c r="I51" s="259"/>
      <c r="J51" s="259"/>
      <c r="K51" s="259"/>
      <c r="L51" s="259"/>
      <c r="M51" s="259"/>
      <c r="N51" s="260"/>
      <c r="O51" s="78">
        <v>1500</v>
      </c>
      <c r="P51" s="78"/>
      <c r="Q51" s="79"/>
      <c r="R51" s="78"/>
      <c r="S51" s="74"/>
      <c r="T51" s="81"/>
      <c r="U51" s="74"/>
      <c r="V51" s="1"/>
      <c r="W51" s="4"/>
      <c r="X51" s="4"/>
      <c r="Y51" s="4"/>
      <c r="Z51" s="4"/>
    </row>
    <row r="52" spans="1:26" ht="32.25" customHeight="1" x14ac:dyDescent="0.3">
      <c r="A52" s="75"/>
      <c r="B52" s="19"/>
      <c r="C52" s="204" t="s">
        <v>128</v>
      </c>
      <c r="D52" s="205" t="s">
        <v>163</v>
      </c>
      <c r="E52" s="116" t="s">
        <v>62</v>
      </c>
      <c r="F52" s="273" t="s">
        <v>148</v>
      </c>
      <c r="G52" s="259"/>
      <c r="H52" s="259"/>
      <c r="I52" s="259"/>
      <c r="J52" s="259"/>
      <c r="K52" s="259"/>
      <c r="L52" s="259"/>
      <c r="M52" s="74"/>
      <c r="N52" s="74"/>
      <c r="O52" s="117">
        <v>275</v>
      </c>
      <c r="P52" s="78"/>
      <c r="Q52" s="79"/>
      <c r="R52" s="78"/>
      <c r="S52" s="74"/>
      <c r="T52" s="81"/>
      <c r="U52" s="74"/>
      <c r="V52" s="1"/>
      <c r="W52" s="4"/>
      <c r="X52" s="4"/>
      <c r="Y52" s="4"/>
      <c r="Z52" s="4"/>
    </row>
    <row r="53" spans="1:26" ht="28.5" customHeight="1" x14ac:dyDescent="0.3">
      <c r="A53" s="75"/>
      <c r="B53" s="19"/>
      <c r="C53" s="204" t="s">
        <v>128</v>
      </c>
      <c r="D53" s="205" t="s">
        <v>128</v>
      </c>
      <c r="E53" s="116" t="s">
        <v>62</v>
      </c>
      <c r="F53" s="273" t="s">
        <v>149</v>
      </c>
      <c r="G53" s="274"/>
      <c r="H53" s="274"/>
      <c r="I53" s="274"/>
      <c r="J53" s="274"/>
      <c r="K53" s="274"/>
      <c r="L53" s="274"/>
      <c r="M53" s="74"/>
      <c r="N53" s="74"/>
      <c r="O53" s="117">
        <v>300</v>
      </c>
      <c r="P53" s="78"/>
      <c r="Q53" s="79"/>
      <c r="R53" s="78"/>
      <c r="S53" s="74"/>
      <c r="T53" s="81"/>
      <c r="U53" s="74"/>
      <c r="V53" s="1"/>
      <c r="W53" s="4"/>
      <c r="X53" s="4"/>
      <c r="Y53" s="4"/>
      <c r="Z53" s="4"/>
    </row>
    <row r="54" spans="1:26" ht="20.25" customHeight="1" x14ac:dyDescent="0.3">
      <c r="A54" s="75"/>
      <c r="B54" s="19"/>
      <c r="C54" s="17"/>
      <c r="D54" s="75"/>
      <c r="E54" s="76"/>
      <c r="F54" s="261"/>
      <c r="G54" s="259"/>
      <c r="H54" s="259"/>
      <c r="I54" s="259"/>
      <c r="J54" s="259"/>
      <c r="K54" s="259"/>
      <c r="L54" s="259"/>
      <c r="M54" s="74"/>
      <c r="N54" s="74"/>
      <c r="O54" s="117"/>
      <c r="P54" s="78"/>
      <c r="Q54" s="79"/>
      <c r="R54" s="78"/>
      <c r="S54" s="74"/>
      <c r="T54" s="81"/>
      <c r="U54" s="74"/>
      <c r="V54" s="1"/>
      <c r="W54" s="4"/>
      <c r="X54" s="4"/>
      <c r="Y54" s="4"/>
      <c r="Z54" s="4"/>
    </row>
    <row r="55" spans="1:26" ht="14.25" customHeight="1" x14ac:dyDescent="0.3">
      <c r="A55" s="12"/>
      <c r="B55" s="12"/>
      <c r="C55" s="12"/>
      <c r="D55" s="12"/>
      <c r="E55" s="12"/>
      <c r="F55" s="12"/>
      <c r="G55" s="12"/>
      <c r="H55" s="12"/>
      <c r="I55" s="12"/>
      <c r="J55" s="12"/>
      <c r="K55" s="12"/>
      <c r="L55" s="118" t="s">
        <v>150</v>
      </c>
      <c r="M55" s="118"/>
      <c r="N55" s="118"/>
      <c r="O55" s="83">
        <f>SUM(O50:O53)</f>
        <v>6075</v>
      </c>
      <c r="P55" s="83">
        <f>SUM(P50:P52)</f>
        <v>0</v>
      </c>
      <c r="Q55" s="83"/>
      <c r="R55" s="83">
        <f>SUM(R50:R52)</f>
        <v>0</v>
      </c>
      <c r="S55" s="83"/>
      <c r="T55" s="85">
        <f>SUM(T50:T52)</f>
        <v>0</v>
      </c>
      <c r="U55" s="83"/>
      <c r="V55" s="12"/>
      <c r="W55" s="4"/>
      <c r="X55" s="4"/>
      <c r="Y55" s="4"/>
      <c r="Z55" s="4"/>
    </row>
    <row r="56" spans="1:26" ht="14.25" customHeight="1" x14ac:dyDescent="0.3">
      <c r="A56" s="1"/>
      <c r="B56" s="1"/>
      <c r="C56" s="1"/>
      <c r="D56" s="1"/>
      <c r="E56" s="1"/>
      <c r="F56" s="1"/>
      <c r="G56" s="4"/>
      <c r="H56" s="4"/>
      <c r="I56" s="4"/>
      <c r="J56" s="4"/>
      <c r="K56" s="4"/>
      <c r="L56" s="4"/>
      <c r="M56" s="4"/>
      <c r="N56" s="1"/>
      <c r="O56" s="1"/>
      <c r="P56" s="1"/>
      <c r="Q56" s="45"/>
      <c r="R56" s="7"/>
      <c r="S56" s="45"/>
      <c r="T56" s="7"/>
      <c r="U56" s="45"/>
      <c r="V56" s="4"/>
      <c r="W56" s="4"/>
      <c r="X56" s="4"/>
      <c r="Y56" s="4"/>
      <c r="Z56" s="4"/>
    </row>
    <row r="57" spans="1:26" ht="45" customHeight="1" x14ac:dyDescent="0.3">
      <c r="A57" s="119" t="s">
        <v>152</v>
      </c>
      <c r="B57" s="120"/>
      <c r="C57" s="120"/>
      <c r="D57" s="120"/>
      <c r="E57" s="120"/>
      <c r="F57" s="120"/>
      <c r="G57" s="120"/>
      <c r="H57" s="120"/>
      <c r="I57" s="120"/>
      <c r="J57" s="120"/>
      <c r="K57" s="120"/>
      <c r="L57" s="120"/>
      <c r="M57" s="120"/>
      <c r="N57" s="121"/>
      <c r="O57" s="122" t="s">
        <v>120</v>
      </c>
      <c r="P57" s="122" t="s">
        <v>8</v>
      </c>
      <c r="Q57" s="123" t="s">
        <v>121</v>
      </c>
      <c r="R57" s="122" t="s">
        <v>10</v>
      </c>
      <c r="S57" s="123" t="s">
        <v>121</v>
      </c>
      <c r="T57" s="122" t="s">
        <v>11</v>
      </c>
      <c r="U57" s="123" t="s">
        <v>121</v>
      </c>
      <c r="V57" s="66"/>
      <c r="W57" s="4"/>
      <c r="X57" s="4"/>
      <c r="Y57" s="4"/>
      <c r="Z57" s="4"/>
    </row>
    <row r="58" spans="1:26" ht="14.25" customHeight="1" x14ac:dyDescent="0.3">
      <c r="A58" s="86"/>
      <c r="B58" s="11"/>
      <c r="C58" s="69" t="s">
        <v>122</v>
      </c>
      <c r="D58" s="69" t="s">
        <v>123</v>
      </c>
      <c r="E58" s="101" t="s">
        <v>124</v>
      </c>
      <c r="F58" s="11" t="s">
        <v>125</v>
      </c>
      <c r="G58" s="11"/>
      <c r="H58" s="11"/>
      <c r="I58" s="11"/>
      <c r="J58" s="11"/>
      <c r="K58" s="11"/>
      <c r="L58" s="11"/>
      <c r="M58" s="11"/>
      <c r="N58" s="11"/>
      <c r="O58" s="72" t="s">
        <v>126</v>
      </c>
      <c r="P58" s="102" t="s">
        <v>126</v>
      </c>
      <c r="Q58" s="73"/>
      <c r="R58" s="102" t="s">
        <v>126</v>
      </c>
      <c r="S58" s="74"/>
      <c r="T58" s="124" t="s">
        <v>126</v>
      </c>
      <c r="U58" s="74"/>
      <c r="V58" s="4"/>
      <c r="W58" s="4"/>
      <c r="X58" s="4"/>
      <c r="Y58" s="4"/>
      <c r="Z58" s="4"/>
    </row>
    <row r="59" spans="1:26" ht="48.75" customHeight="1" x14ac:dyDescent="0.3">
      <c r="A59" s="75"/>
      <c r="B59" s="19"/>
      <c r="C59" s="17" t="s">
        <v>153</v>
      </c>
      <c r="D59" s="17" t="s">
        <v>128</v>
      </c>
      <c r="E59" s="76" t="s">
        <v>70</v>
      </c>
      <c r="F59" s="262" t="s">
        <v>224</v>
      </c>
      <c r="G59" s="263"/>
      <c r="H59" s="263"/>
      <c r="I59" s="263"/>
      <c r="J59" s="263"/>
      <c r="K59" s="263"/>
      <c r="L59" s="263"/>
      <c r="M59" s="263"/>
      <c r="N59" s="264"/>
      <c r="O59" s="117">
        <v>141</v>
      </c>
      <c r="P59" s="77"/>
      <c r="Q59" s="206"/>
      <c r="R59" s="77"/>
      <c r="S59" s="74"/>
      <c r="T59" s="125"/>
      <c r="U59" s="74"/>
      <c r="V59" s="1"/>
      <c r="W59" s="4"/>
      <c r="X59" s="4"/>
      <c r="Y59" s="4"/>
      <c r="Z59" s="4"/>
    </row>
    <row r="60" spans="1:26" ht="47.25" customHeight="1" x14ac:dyDescent="0.3">
      <c r="A60" s="75"/>
      <c r="B60" s="19"/>
      <c r="C60" s="17"/>
      <c r="D60" s="17"/>
      <c r="E60" s="76" t="s">
        <v>70</v>
      </c>
      <c r="F60" s="278" t="s">
        <v>221</v>
      </c>
      <c r="G60" s="259"/>
      <c r="H60" s="259"/>
      <c r="I60" s="259"/>
      <c r="J60" s="259"/>
      <c r="K60" s="259"/>
      <c r="L60" s="259"/>
      <c r="M60" s="259"/>
      <c r="N60" s="260"/>
      <c r="O60" s="117">
        <v>165</v>
      </c>
      <c r="P60" s="77"/>
      <c r="Q60" s="79"/>
      <c r="R60" s="77"/>
      <c r="S60" s="74"/>
      <c r="T60" s="125"/>
      <c r="U60" s="74"/>
      <c r="V60" s="1"/>
      <c r="W60" s="4"/>
      <c r="X60" s="4"/>
      <c r="Y60" s="4"/>
      <c r="Z60" s="4"/>
    </row>
    <row r="61" spans="1:26" ht="14.25" customHeight="1" x14ac:dyDescent="0.3">
      <c r="A61" s="12"/>
      <c r="B61" s="12"/>
      <c r="C61" s="12"/>
      <c r="D61" s="12"/>
      <c r="E61" s="12"/>
      <c r="F61" s="12"/>
      <c r="G61" s="12"/>
      <c r="H61" s="12"/>
      <c r="I61" s="12"/>
      <c r="J61" s="12"/>
      <c r="K61" s="12"/>
      <c r="L61" s="118" t="s">
        <v>154</v>
      </c>
      <c r="M61" s="118"/>
      <c r="N61" s="118"/>
      <c r="O61" s="83">
        <f t="shared" ref="O61:P61" si="3">SUM(O59:O60)</f>
        <v>306</v>
      </c>
      <c r="P61" s="83">
        <f t="shared" si="3"/>
        <v>0</v>
      </c>
      <c r="Q61" s="105"/>
      <c r="R61" s="83">
        <f>SUM(R59:R60)</f>
        <v>0</v>
      </c>
      <c r="S61" s="105"/>
      <c r="T61" s="85">
        <f>SUM(T59:T60)</f>
        <v>0</v>
      </c>
      <c r="U61" s="73"/>
      <c r="V61" s="12"/>
      <c r="W61" s="4"/>
      <c r="X61" s="4"/>
      <c r="Y61" s="4"/>
      <c r="Z61" s="4"/>
    </row>
    <row r="62" spans="1:26" ht="14.25" customHeight="1" x14ac:dyDescent="0.3">
      <c r="A62" s="1"/>
      <c r="B62" s="1"/>
      <c r="C62" s="1"/>
      <c r="D62" s="1"/>
      <c r="E62" s="1"/>
      <c r="F62" s="1"/>
      <c r="G62" s="4"/>
      <c r="H62" s="4"/>
      <c r="I62" s="4"/>
      <c r="J62" s="4"/>
      <c r="K62" s="4"/>
      <c r="L62" s="4"/>
      <c r="M62" s="4"/>
      <c r="N62" s="1"/>
      <c r="O62" s="1"/>
      <c r="P62" s="1"/>
      <c r="Q62" s="45"/>
      <c r="R62" s="7"/>
      <c r="S62" s="45"/>
      <c r="T62" s="7"/>
      <c r="U62" s="45"/>
      <c r="V62" s="4"/>
      <c r="W62" s="4"/>
      <c r="X62" s="4"/>
      <c r="Y62" s="4"/>
      <c r="Z62" s="4"/>
    </row>
    <row r="63" spans="1:26" ht="51" customHeight="1" x14ac:dyDescent="0.3">
      <c r="A63" s="126" t="s">
        <v>155</v>
      </c>
      <c r="B63" s="127"/>
      <c r="C63" s="127"/>
      <c r="D63" s="127"/>
      <c r="E63" s="127"/>
      <c r="F63" s="127"/>
      <c r="G63" s="127"/>
      <c r="H63" s="127"/>
      <c r="I63" s="127"/>
      <c r="J63" s="127"/>
      <c r="K63" s="127"/>
      <c r="L63" s="127"/>
      <c r="M63" s="127"/>
      <c r="N63" s="128"/>
      <c r="O63" s="129" t="s">
        <v>120</v>
      </c>
      <c r="P63" s="129" t="s">
        <v>8</v>
      </c>
      <c r="Q63" s="130" t="s">
        <v>121</v>
      </c>
      <c r="R63" s="129" t="s">
        <v>10</v>
      </c>
      <c r="S63" s="130" t="s">
        <v>121</v>
      </c>
      <c r="T63" s="129" t="s">
        <v>11</v>
      </c>
      <c r="U63" s="130" t="s">
        <v>121</v>
      </c>
      <c r="V63" s="66"/>
      <c r="W63" s="4"/>
      <c r="X63" s="4"/>
      <c r="Y63" s="4"/>
      <c r="Z63" s="4"/>
    </row>
    <row r="64" spans="1:26" ht="14.25" customHeight="1" x14ac:dyDescent="0.3">
      <c r="A64" s="86"/>
      <c r="B64" s="11"/>
      <c r="C64" s="69" t="s">
        <v>122</v>
      </c>
      <c r="D64" s="69" t="s">
        <v>123</v>
      </c>
      <c r="E64" s="101" t="s">
        <v>124</v>
      </c>
      <c r="F64" s="11" t="s">
        <v>125</v>
      </c>
      <c r="G64" s="11"/>
      <c r="H64" s="11"/>
      <c r="I64" s="11"/>
      <c r="J64" s="11"/>
      <c r="K64" s="11"/>
      <c r="L64" s="11"/>
      <c r="M64" s="11"/>
      <c r="N64" s="11"/>
      <c r="O64" s="72" t="s">
        <v>126</v>
      </c>
      <c r="P64" s="72" t="s">
        <v>126</v>
      </c>
      <c r="Q64" s="73"/>
      <c r="R64" s="72" t="s">
        <v>126</v>
      </c>
      <c r="S64" s="74"/>
      <c r="T64" s="21" t="s">
        <v>126</v>
      </c>
      <c r="U64" s="74"/>
      <c r="V64" s="4"/>
      <c r="W64" s="4"/>
      <c r="X64" s="4"/>
      <c r="Y64" s="4"/>
      <c r="Z64" s="4"/>
    </row>
    <row r="65" spans="1:26" ht="81.75" customHeight="1" x14ac:dyDescent="0.3">
      <c r="A65" s="75"/>
      <c r="B65" s="19"/>
      <c r="C65" s="17" t="s">
        <v>127</v>
      </c>
      <c r="D65" s="17" t="s">
        <v>128</v>
      </c>
      <c r="E65" s="76" t="s">
        <v>156</v>
      </c>
      <c r="F65" s="258" t="s">
        <v>157</v>
      </c>
      <c r="G65" s="259"/>
      <c r="H65" s="259"/>
      <c r="I65" s="259"/>
      <c r="J65" s="259"/>
      <c r="K65" s="259"/>
      <c r="L65" s="259"/>
      <c r="M65" s="259"/>
      <c r="N65" s="260"/>
      <c r="O65" s="78">
        <v>3680</v>
      </c>
      <c r="P65" s="78"/>
      <c r="Q65" s="79"/>
      <c r="R65" s="78"/>
      <c r="S65" s="74"/>
      <c r="T65" s="81"/>
      <c r="U65" s="74"/>
      <c r="V65" s="1"/>
      <c r="W65" s="4"/>
      <c r="X65" s="4"/>
      <c r="Y65" s="4"/>
      <c r="Z65" s="4"/>
    </row>
    <row r="66" spans="1:26" ht="81.75" customHeight="1" x14ac:dyDescent="0.3">
      <c r="A66" s="75"/>
      <c r="B66" s="19"/>
      <c r="C66" s="17" t="s">
        <v>127</v>
      </c>
      <c r="D66" s="17" t="s">
        <v>127</v>
      </c>
      <c r="E66" s="76" t="s">
        <v>158</v>
      </c>
      <c r="F66" s="277" t="s">
        <v>159</v>
      </c>
      <c r="G66" s="259"/>
      <c r="H66" s="259"/>
      <c r="I66" s="259"/>
      <c r="J66" s="259"/>
      <c r="K66" s="259"/>
      <c r="L66" s="259"/>
      <c r="M66" s="259"/>
      <c r="N66" s="260"/>
      <c r="O66" s="78">
        <v>2267</v>
      </c>
      <c r="P66" s="78"/>
      <c r="Q66" s="79"/>
      <c r="R66" s="78"/>
      <c r="S66" s="74"/>
      <c r="T66" s="81"/>
      <c r="U66" s="74"/>
      <c r="V66" s="1"/>
      <c r="W66" s="4"/>
      <c r="X66" s="4"/>
      <c r="Y66" s="4"/>
      <c r="Z66" s="4"/>
    </row>
    <row r="67" spans="1:26" ht="89.25" customHeight="1" x14ac:dyDescent="0.3">
      <c r="A67" s="75"/>
      <c r="B67" s="19"/>
      <c r="C67" s="17" t="s">
        <v>127</v>
      </c>
      <c r="D67" s="17" t="s">
        <v>127</v>
      </c>
      <c r="E67" s="76" t="s">
        <v>160</v>
      </c>
      <c r="F67" s="271" t="s">
        <v>225</v>
      </c>
      <c r="G67" s="263"/>
      <c r="H67" s="263"/>
      <c r="I67" s="263"/>
      <c r="J67" s="263"/>
      <c r="K67" s="263"/>
      <c r="L67" s="263"/>
      <c r="M67" s="263"/>
      <c r="N67" s="264"/>
      <c r="O67" s="117">
        <v>3850</v>
      </c>
      <c r="P67" s="78"/>
      <c r="Q67" s="206"/>
      <c r="R67" s="78"/>
      <c r="S67" s="74"/>
      <c r="T67" s="81"/>
      <c r="U67" s="74"/>
      <c r="V67" s="1"/>
      <c r="W67" s="4"/>
      <c r="X67" s="4"/>
      <c r="Y67" s="4"/>
      <c r="Z67" s="4"/>
    </row>
    <row r="68" spans="1:26" ht="78.75" customHeight="1" x14ac:dyDescent="0.3">
      <c r="A68" s="75"/>
      <c r="B68" s="19"/>
      <c r="C68" s="17" t="s">
        <v>127</v>
      </c>
      <c r="D68" s="17" t="s">
        <v>127</v>
      </c>
      <c r="E68" s="116" t="s">
        <v>161</v>
      </c>
      <c r="F68" s="258" t="s">
        <v>162</v>
      </c>
      <c r="G68" s="259"/>
      <c r="H68" s="259"/>
      <c r="I68" s="259"/>
      <c r="J68" s="259"/>
      <c r="K68" s="259"/>
      <c r="L68" s="259"/>
      <c r="M68" s="259"/>
      <c r="N68" s="260"/>
      <c r="O68" s="117">
        <v>3650</v>
      </c>
      <c r="P68" s="78"/>
      <c r="Q68" s="79"/>
      <c r="R68" s="78"/>
      <c r="S68" s="74"/>
      <c r="T68" s="81"/>
      <c r="U68" s="74"/>
      <c r="V68" s="1"/>
      <c r="W68" s="4"/>
      <c r="X68" s="4"/>
      <c r="Y68" s="4"/>
      <c r="Z68" s="4"/>
    </row>
    <row r="69" spans="1:26" ht="33.75" customHeight="1" x14ac:dyDescent="0.3">
      <c r="A69" s="75"/>
      <c r="B69" s="19"/>
      <c r="C69" s="17" t="s">
        <v>127</v>
      </c>
      <c r="D69" s="17" t="s">
        <v>163</v>
      </c>
      <c r="E69" s="76" t="s">
        <v>164</v>
      </c>
      <c r="F69" s="258" t="s">
        <v>165</v>
      </c>
      <c r="G69" s="259"/>
      <c r="H69" s="259"/>
      <c r="I69" s="259"/>
      <c r="J69" s="259"/>
      <c r="K69" s="259"/>
      <c r="L69" s="259"/>
      <c r="M69" s="259"/>
      <c r="N69" s="260"/>
      <c r="O69" s="78">
        <f>902.88+760+184</f>
        <v>1846.88</v>
      </c>
      <c r="P69" s="78"/>
      <c r="Q69" s="79"/>
      <c r="R69" s="78"/>
      <c r="S69" s="74"/>
      <c r="T69" s="81"/>
      <c r="U69" s="74"/>
      <c r="V69" s="1"/>
      <c r="W69" s="4"/>
      <c r="X69" s="4"/>
      <c r="Y69" s="4"/>
      <c r="Z69" s="4"/>
    </row>
    <row r="70" spans="1:26" ht="33.75" customHeight="1" x14ac:dyDescent="0.3">
      <c r="A70" s="75"/>
      <c r="B70" s="19"/>
      <c r="C70" s="17" t="s">
        <v>127</v>
      </c>
      <c r="D70" s="131" t="s">
        <v>127</v>
      </c>
      <c r="E70" s="76" t="s">
        <v>74</v>
      </c>
      <c r="F70" s="258" t="s">
        <v>166</v>
      </c>
      <c r="G70" s="259"/>
      <c r="H70" s="259"/>
      <c r="I70" s="259"/>
      <c r="J70" s="259"/>
      <c r="K70" s="259"/>
      <c r="L70" s="259"/>
      <c r="M70" s="259"/>
      <c r="N70" s="260"/>
      <c r="O70" s="78">
        <f>997.92+650+115</f>
        <v>1762.92</v>
      </c>
      <c r="P70" s="78"/>
      <c r="Q70" s="79"/>
      <c r="R70" s="78"/>
      <c r="S70" s="74"/>
      <c r="T70" s="81"/>
      <c r="U70" s="74"/>
      <c r="V70" s="1"/>
      <c r="W70" s="4"/>
      <c r="X70" s="4"/>
      <c r="Y70" s="4"/>
      <c r="Z70" s="4"/>
    </row>
    <row r="71" spans="1:26" ht="33.75" customHeight="1" x14ac:dyDescent="0.3">
      <c r="A71" s="75"/>
      <c r="B71" s="19"/>
      <c r="C71" s="17"/>
      <c r="D71" s="17"/>
      <c r="E71" s="76"/>
      <c r="F71" s="258"/>
      <c r="G71" s="259"/>
      <c r="H71" s="259"/>
      <c r="I71" s="259"/>
      <c r="J71" s="259"/>
      <c r="K71" s="259"/>
      <c r="L71" s="259"/>
      <c r="M71" s="259"/>
      <c r="N71" s="260"/>
      <c r="O71" s="78"/>
      <c r="P71" s="78"/>
      <c r="Q71" s="79"/>
      <c r="R71" s="78"/>
      <c r="S71" s="74"/>
      <c r="T71" s="81"/>
      <c r="U71" s="74"/>
      <c r="V71" s="1"/>
      <c r="W71" s="4"/>
      <c r="X71" s="4"/>
      <c r="Y71" s="4"/>
      <c r="Z71" s="4"/>
    </row>
    <row r="72" spans="1:26" ht="14.25" customHeight="1" x14ac:dyDescent="0.3">
      <c r="A72" s="12"/>
      <c r="B72" s="12"/>
      <c r="C72" s="12"/>
      <c r="D72" s="12"/>
      <c r="E72" s="12"/>
      <c r="F72" s="12"/>
      <c r="G72" s="12"/>
      <c r="H72" s="12"/>
      <c r="I72" s="12"/>
      <c r="J72" s="12"/>
      <c r="K72" s="12"/>
      <c r="L72" s="12"/>
      <c r="M72" s="118" t="s">
        <v>167</v>
      </c>
      <c r="N72" s="118"/>
      <c r="O72" s="83">
        <f t="shared" ref="O72:P72" si="4">SUM(O65:O71)</f>
        <v>17056.800000000003</v>
      </c>
      <c r="P72" s="83">
        <f t="shared" si="4"/>
        <v>0</v>
      </c>
      <c r="Q72" s="84"/>
      <c r="R72" s="83">
        <f>SUM(R65:R71)</f>
        <v>0</v>
      </c>
      <c r="S72" s="84"/>
      <c r="T72" s="85">
        <f>SUM(T65:T71)</f>
        <v>0</v>
      </c>
      <c r="U72" s="84"/>
      <c r="V72" s="12"/>
      <c r="W72" s="4"/>
      <c r="X72" s="4"/>
      <c r="Y72" s="4"/>
      <c r="Z72" s="4"/>
    </row>
    <row r="73" spans="1:26" ht="14.25" customHeight="1" x14ac:dyDescent="0.3">
      <c r="A73" s="1"/>
      <c r="B73" s="1"/>
      <c r="C73" s="1"/>
      <c r="D73" s="1"/>
      <c r="E73" s="1"/>
      <c r="F73" s="1"/>
      <c r="G73" s="4"/>
      <c r="H73" s="4"/>
      <c r="I73" s="4"/>
      <c r="J73" s="4"/>
      <c r="K73" s="4"/>
      <c r="L73" s="4"/>
      <c r="M73" s="4"/>
      <c r="N73" s="1"/>
      <c r="O73" s="1"/>
      <c r="P73" s="1"/>
      <c r="Q73" s="45"/>
      <c r="R73" s="7"/>
      <c r="S73" s="45"/>
      <c r="T73" s="7"/>
      <c r="U73" s="45"/>
      <c r="V73" s="4"/>
      <c r="W73" s="4"/>
      <c r="X73" s="4"/>
      <c r="Y73" s="4"/>
      <c r="Z73" s="4"/>
    </row>
    <row r="74" spans="1:26" ht="37.5" customHeight="1" x14ac:dyDescent="0.3">
      <c r="A74" s="132" t="s">
        <v>168</v>
      </c>
      <c r="B74" s="133"/>
      <c r="C74" s="133"/>
      <c r="D74" s="133"/>
      <c r="E74" s="133"/>
      <c r="F74" s="133"/>
      <c r="G74" s="133"/>
      <c r="H74" s="133"/>
      <c r="I74" s="133"/>
      <c r="J74" s="133"/>
      <c r="K74" s="133"/>
      <c r="L74" s="133"/>
      <c r="M74" s="133"/>
      <c r="N74" s="134"/>
      <c r="O74" s="135" t="s">
        <v>120</v>
      </c>
      <c r="P74" s="136" t="s">
        <v>8</v>
      </c>
      <c r="Q74" s="137" t="s">
        <v>121</v>
      </c>
      <c r="R74" s="136" t="s">
        <v>10</v>
      </c>
      <c r="S74" s="137" t="s">
        <v>121</v>
      </c>
      <c r="T74" s="136" t="s">
        <v>11</v>
      </c>
      <c r="U74" s="137" t="s">
        <v>121</v>
      </c>
      <c r="V74" s="66"/>
      <c r="W74" s="4"/>
      <c r="X74" s="4"/>
      <c r="Y74" s="4"/>
      <c r="Z74" s="4"/>
    </row>
    <row r="75" spans="1:26" ht="14.25" customHeight="1" x14ac:dyDescent="0.3">
      <c r="A75" s="86" t="s">
        <v>169</v>
      </c>
      <c r="B75" s="11"/>
      <c r="C75" s="69" t="s">
        <v>122</v>
      </c>
      <c r="D75" s="69" t="s">
        <v>123</v>
      </c>
      <c r="E75" s="101" t="s">
        <v>124</v>
      </c>
      <c r="F75" s="11" t="s">
        <v>125</v>
      </c>
      <c r="G75" s="11"/>
      <c r="H75" s="11"/>
      <c r="I75" s="11"/>
      <c r="J75" s="11"/>
      <c r="K75" s="11"/>
      <c r="L75" s="11"/>
      <c r="M75" s="11"/>
      <c r="N75" s="11"/>
      <c r="O75" s="72" t="s">
        <v>126</v>
      </c>
      <c r="P75" s="72" t="s">
        <v>126</v>
      </c>
      <c r="Q75" s="73"/>
      <c r="R75" s="72" t="s">
        <v>126</v>
      </c>
      <c r="S75" s="74"/>
      <c r="T75" s="21" t="s">
        <v>126</v>
      </c>
      <c r="U75" s="74"/>
      <c r="V75" s="4"/>
      <c r="W75" s="4"/>
      <c r="X75" s="4"/>
      <c r="Y75" s="4"/>
      <c r="Z75" s="4"/>
    </row>
    <row r="76" spans="1:26" ht="35.25" customHeight="1" x14ac:dyDescent="0.3">
      <c r="A76" s="75"/>
      <c r="B76" s="19"/>
      <c r="C76" s="17" t="s">
        <v>127</v>
      </c>
      <c r="D76" s="17" t="s">
        <v>127</v>
      </c>
      <c r="E76" s="76" t="s">
        <v>82</v>
      </c>
      <c r="F76" s="265" t="s">
        <v>170</v>
      </c>
      <c r="G76" s="266"/>
      <c r="H76" s="266"/>
      <c r="I76" s="266"/>
      <c r="J76" s="266"/>
      <c r="K76" s="266"/>
      <c r="L76" s="266"/>
      <c r="M76" s="266"/>
      <c r="N76" s="267"/>
      <c r="O76" s="78">
        <v>540</v>
      </c>
      <c r="P76" s="78"/>
      <c r="Q76" s="79"/>
      <c r="R76" s="78"/>
      <c r="S76" s="74"/>
      <c r="T76" s="81"/>
      <c r="U76" s="74"/>
      <c r="V76" s="1"/>
      <c r="W76" s="4"/>
      <c r="X76" s="4"/>
      <c r="Y76" s="4"/>
      <c r="Z76" s="4"/>
    </row>
    <row r="77" spans="1:26" ht="35.25" customHeight="1" x14ac:dyDescent="0.3">
      <c r="A77" s="75"/>
      <c r="B77" s="19"/>
      <c r="C77" s="17" t="s">
        <v>127</v>
      </c>
      <c r="D77" s="17" t="s">
        <v>127</v>
      </c>
      <c r="E77" s="76" t="s">
        <v>80</v>
      </c>
      <c r="F77" s="268" t="s">
        <v>171</v>
      </c>
      <c r="G77" s="259"/>
      <c r="H77" s="259"/>
      <c r="I77" s="259"/>
      <c r="J77" s="259"/>
      <c r="K77" s="259"/>
      <c r="L77" s="259"/>
      <c r="M77" s="259"/>
      <c r="N77" s="260"/>
      <c r="O77" s="138">
        <f>4*155</f>
        <v>620</v>
      </c>
      <c r="P77" s="78"/>
      <c r="Q77" s="79"/>
      <c r="R77" s="78"/>
      <c r="S77" s="74"/>
      <c r="T77" s="81"/>
      <c r="U77" s="74"/>
      <c r="V77" s="1"/>
      <c r="W77" s="4"/>
      <c r="X77" s="4"/>
      <c r="Y77" s="4"/>
      <c r="Z77" s="4"/>
    </row>
    <row r="78" spans="1:26" ht="35.25" customHeight="1" x14ac:dyDescent="0.3">
      <c r="A78" s="75"/>
      <c r="B78" s="19"/>
      <c r="C78" s="17" t="s">
        <v>127</v>
      </c>
      <c r="D78" s="17" t="s">
        <v>128</v>
      </c>
      <c r="E78" s="116" t="s">
        <v>84</v>
      </c>
      <c r="F78" s="269" t="s">
        <v>226</v>
      </c>
      <c r="G78" s="263"/>
      <c r="H78" s="263"/>
      <c r="I78" s="263"/>
      <c r="J78" s="263"/>
      <c r="K78" s="263"/>
      <c r="L78" s="263"/>
      <c r="M78" s="263"/>
      <c r="N78" s="264"/>
      <c r="O78" s="138">
        <v>1000</v>
      </c>
      <c r="P78" s="78"/>
      <c r="Q78" s="206"/>
      <c r="R78" s="78"/>
      <c r="S78" s="74"/>
      <c r="T78" s="81"/>
      <c r="U78" s="74"/>
      <c r="V78" s="1"/>
      <c r="W78" s="4"/>
      <c r="X78" s="4"/>
      <c r="Y78" s="4"/>
      <c r="Z78" s="4"/>
    </row>
    <row r="79" spans="1:26" ht="35.25" customHeight="1" x14ac:dyDescent="0.3">
      <c r="A79" s="75"/>
      <c r="B79" s="19"/>
      <c r="C79" s="17" t="s">
        <v>127</v>
      </c>
      <c r="D79" s="17" t="s">
        <v>127</v>
      </c>
      <c r="E79" s="76" t="s">
        <v>82</v>
      </c>
      <c r="F79" s="258" t="s">
        <v>172</v>
      </c>
      <c r="G79" s="259"/>
      <c r="H79" s="259"/>
      <c r="I79" s="259"/>
      <c r="J79" s="259"/>
      <c r="K79" s="259"/>
      <c r="L79" s="259"/>
      <c r="M79" s="259"/>
      <c r="N79" s="260"/>
      <c r="O79" s="117">
        <v>1250</v>
      </c>
      <c r="P79" s="78"/>
      <c r="Q79" s="79"/>
      <c r="R79" s="78"/>
      <c r="S79" s="74"/>
      <c r="T79" s="81"/>
      <c r="U79" s="74"/>
      <c r="V79" s="1"/>
      <c r="W79" s="4"/>
      <c r="X79" s="4"/>
      <c r="Y79" s="4"/>
      <c r="Z79" s="4"/>
    </row>
    <row r="80" spans="1:26" ht="35.25" customHeight="1" x14ac:dyDescent="0.3">
      <c r="A80" s="75"/>
      <c r="B80" s="19"/>
      <c r="C80" s="17" t="s">
        <v>127</v>
      </c>
      <c r="D80" s="17" t="s">
        <v>127</v>
      </c>
      <c r="E80" s="76" t="s">
        <v>82</v>
      </c>
      <c r="F80" s="258" t="s">
        <v>173</v>
      </c>
      <c r="G80" s="259"/>
      <c r="H80" s="259"/>
      <c r="I80" s="259"/>
      <c r="J80" s="259"/>
      <c r="K80" s="259"/>
      <c r="L80" s="259"/>
      <c r="M80" s="259"/>
      <c r="N80" s="260"/>
      <c r="O80" s="117">
        <v>1250</v>
      </c>
      <c r="P80" s="78"/>
      <c r="Q80" s="79"/>
      <c r="R80" s="78"/>
      <c r="S80" s="74"/>
      <c r="T80" s="81"/>
      <c r="U80" s="74"/>
      <c r="V80" s="1"/>
      <c r="W80" s="4"/>
      <c r="X80" s="4"/>
      <c r="Y80" s="4"/>
      <c r="Z80" s="4"/>
    </row>
    <row r="81" spans="1:26" ht="42.75" customHeight="1" x14ac:dyDescent="0.3">
      <c r="A81" s="75"/>
      <c r="B81" s="19"/>
      <c r="C81" s="17" t="s">
        <v>127</v>
      </c>
      <c r="D81" s="17" t="s">
        <v>128</v>
      </c>
      <c r="E81" s="76" t="s">
        <v>84</v>
      </c>
      <c r="F81" s="271" t="s">
        <v>227</v>
      </c>
      <c r="G81" s="263"/>
      <c r="H81" s="263"/>
      <c r="I81" s="263"/>
      <c r="J81" s="263"/>
      <c r="K81" s="263"/>
      <c r="L81" s="263"/>
      <c r="M81" s="263"/>
      <c r="N81" s="263"/>
      <c r="O81" s="117">
        <v>500</v>
      </c>
      <c r="P81" s="78"/>
      <c r="Q81" s="206"/>
      <c r="R81" s="78"/>
      <c r="S81" s="74"/>
      <c r="T81" s="81"/>
      <c r="U81" s="74"/>
      <c r="V81" s="1"/>
      <c r="W81" s="4"/>
      <c r="X81" s="4"/>
      <c r="Y81" s="4"/>
      <c r="Z81" s="4"/>
    </row>
    <row r="82" spans="1:26" ht="14.25" customHeight="1" x14ac:dyDescent="0.3">
      <c r="A82" s="12"/>
      <c r="B82" s="12"/>
      <c r="C82" s="12"/>
      <c r="D82" s="12"/>
      <c r="E82" s="12"/>
      <c r="F82" s="12"/>
      <c r="G82" s="12"/>
      <c r="H82" s="12"/>
      <c r="I82" s="12"/>
      <c r="J82" s="12"/>
      <c r="K82" s="12"/>
      <c r="L82" s="118" t="s">
        <v>174</v>
      </c>
      <c r="M82" s="118"/>
      <c r="N82" s="118"/>
      <c r="O82" s="83">
        <f t="shared" ref="O82:P82" si="5">SUM(O76:O81)</f>
        <v>5160</v>
      </c>
      <c r="P82" s="83">
        <f t="shared" si="5"/>
        <v>0</v>
      </c>
      <c r="Q82" s="83"/>
      <c r="R82" s="83">
        <f>SUM(R76:R81)</f>
        <v>0</v>
      </c>
      <c r="S82" s="83"/>
      <c r="T82" s="85">
        <f>SUM(T76:T81)</f>
        <v>0</v>
      </c>
      <c r="U82" s="83"/>
      <c r="V82" s="12"/>
      <c r="W82" s="4"/>
      <c r="X82" s="4"/>
      <c r="Y82" s="4"/>
      <c r="Z82" s="4"/>
    </row>
    <row r="83" spans="1:26" ht="14.25" customHeight="1" x14ac:dyDescent="0.3">
      <c r="A83" s="12"/>
      <c r="B83" s="12"/>
      <c r="C83" s="12"/>
      <c r="D83" s="12"/>
      <c r="E83" s="12"/>
      <c r="F83" s="12"/>
      <c r="G83" s="12"/>
      <c r="H83" s="12"/>
      <c r="I83" s="12"/>
      <c r="J83" s="12"/>
      <c r="K83" s="12"/>
      <c r="L83" s="12"/>
      <c r="M83" s="12"/>
      <c r="N83" s="83"/>
      <c r="O83" s="83"/>
      <c r="P83" s="83"/>
      <c r="Q83" s="84"/>
      <c r="R83" s="83"/>
      <c r="S83" s="84"/>
      <c r="T83" s="85"/>
      <c r="U83" s="84"/>
      <c r="V83" s="12"/>
      <c r="W83" s="4"/>
      <c r="X83" s="4"/>
      <c r="Y83" s="4"/>
      <c r="Z83" s="4"/>
    </row>
    <row r="84" spans="1:26" ht="14.25" customHeight="1" x14ac:dyDescent="0.3">
      <c r="A84" s="12"/>
      <c r="B84" s="12"/>
      <c r="C84" s="12"/>
      <c r="D84" s="12"/>
      <c r="E84" s="12"/>
      <c r="F84" s="12"/>
      <c r="G84" s="12"/>
      <c r="H84" s="12"/>
      <c r="I84" s="12"/>
      <c r="J84" s="12"/>
      <c r="K84" s="12"/>
      <c r="L84" s="12"/>
      <c r="M84" s="12"/>
      <c r="N84" s="83"/>
      <c r="O84" s="83"/>
      <c r="P84" s="83"/>
      <c r="Q84" s="84"/>
      <c r="R84" s="83"/>
      <c r="S84" s="84"/>
      <c r="T84" s="85"/>
      <c r="U84" s="84"/>
      <c r="V84" s="12"/>
      <c r="W84" s="4"/>
      <c r="X84" s="4"/>
      <c r="Y84" s="4"/>
      <c r="Z84" s="4"/>
    </row>
    <row r="85" spans="1:26" ht="21" customHeight="1" x14ac:dyDescent="0.4">
      <c r="A85" s="12"/>
      <c r="B85" s="12"/>
      <c r="C85" s="12"/>
      <c r="D85" s="12"/>
      <c r="E85" s="257" t="s">
        <v>175</v>
      </c>
      <c r="F85" s="213"/>
      <c r="G85" s="213"/>
      <c r="H85" s="213"/>
      <c r="I85" s="213"/>
      <c r="J85" s="213"/>
      <c r="K85" s="213"/>
      <c r="L85" s="213"/>
      <c r="M85" s="213"/>
      <c r="N85" s="214"/>
      <c r="O85" s="139">
        <f>SUM(O72,O61,O82,O55,O46,O39)</f>
        <v>43216.92</v>
      </c>
      <c r="P85" s="139">
        <f>SUM(P72,P61,P82,P55,P46,P39)</f>
        <v>0</v>
      </c>
      <c r="Q85" s="83"/>
      <c r="R85" s="139">
        <f>SUM(R72,R61,R82,R55,R46,R39)</f>
        <v>0</v>
      </c>
      <c r="S85" s="83"/>
      <c r="T85" s="140">
        <f>SUM(T72,T61,T82,T55,T46,T39)</f>
        <v>0</v>
      </c>
      <c r="U85" s="83"/>
      <c r="V85" s="12"/>
      <c r="W85" s="4"/>
      <c r="X85" s="4"/>
      <c r="Y85" s="4"/>
      <c r="Z85" s="4"/>
    </row>
    <row r="86" spans="1:26" ht="15.75" customHeight="1" x14ac:dyDescent="0.4">
      <c r="A86" s="12"/>
      <c r="B86" s="12"/>
      <c r="C86" s="12"/>
      <c r="D86" s="12"/>
      <c r="E86" s="12"/>
      <c r="F86" s="12"/>
      <c r="G86" s="141"/>
      <c r="H86" s="141"/>
      <c r="I86" s="141"/>
      <c r="J86" s="141"/>
      <c r="K86" s="141"/>
      <c r="L86" s="141"/>
      <c r="M86" s="141"/>
      <c r="N86" s="141"/>
      <c r="O86" s="83"/>
      <c r="P86" s="83"/>
      <c r="Q86" s="83"/>
      <c r="R86" s="83"/>
      <c r="S86" s="83"/>
      <c r="T86" s="85"/>
      <c r="U86" s="83"/>
      <c r="V86" s="12"/>
      <c r="W86" s="4"/>
      <c r="X86" s="4"/>
      <c r="Y86" s="4"/>
      <c r="Z86" s="4"/>
    </row>
    <row r="87" spans="1:26" ht="14.25" customHeight="1" x14ac:dyDescent="0.3">
      <c r="A87" s="1"/>
      <c r="B87" s="1"/>
      <c r="C87" s="1"/>
      <c r="D87" s="1"/>
      <c r="E87" s="1"/>
      <c r="F87" s="1"/>
      <c r="G87" s="4"/>
      <c r="H87" s="4"/>
      <c r="I87" s="4"/>
      <c r="J87" s="4"/>
      <c r="K87" s="4"/>
      <c r="L87" s="4"/>
      <c r="M87" s="4"/>
      <c r="N87" s="1"/>
      <c r="O87" s="1"/>
      <c r="P87" s="1"/>
      <c r="Q87" s="45"/>
      <c r="R87" s="7"/>
      <c r="S87" s="45"/>
      <c r="T87" s="7"/>
      <c r="U87" s="45"/>
      <c r="V87" s="4"/>
      <c r="W87" s="4"/>
      <c r="X87" s="4"/>
      <c r="Y87" s="4"/>
      <c r="Z87" s="4"/>
    </row>
    <row r="88" spans="1:26" ht="37.5" customHeight="1" x14ac:dyDescent="0.3">
      <c r="A88" s="142" t="s">
        <v>176</v>
      </c>
      <c r="B88" s="143"/>
      <c r="C88" s="143"/>
      <c r="D88" s="144"/>
      <c r="E88" s="145"/>
      <c r="F88" s="145"/>
      <c r="G88" s="145"/>
      <c r="H88" s="145"/>
      <c r="I88" s="145"/>
      <c r="J88" s="145"/>
      <c r="K88" s="145"/>
      <c r="L88" s="145"/>
      <c r="M88" s="145"/>
      <c r="N88" s="146"/>
      <c r="O88" s="147" t="s">
        <v>120</v>
      </c>
      <c r="P88" s="147" t="s">
        <v>8</v>
      </c>
      <c r="Q88" s="148" t="s">
        <v>121</v>
      </c>
      <c r="R88" s="147" t="s">
        <v>10</v>
      </c>
      <c r="S88" s="148" t="s">
        <v>121</v>
      </c>
      <c r="T88" s="147" t="s">
        <v>11</v>
      </c>
      <c r="U88" s="148" t="s">
        <v>121</v>
      </c>
      <c r="V88" s="66"/>
      <c r="W88" s="4"/>
      <c r="X88" s="4"/>
      <c r="Y88" s="4"/>
      <c r="Z88" s="4"/>
    </row>
    <row r="89" spans="1:26" ht="14.25" customHeight="1" x14ac:dyDescent="0.3">
      <c r="A89" s="86"/>
      <c r="B89" s="11"/>
      <c r="C89" s="69" t="s">
        <v>122</v>
      </c>
      <c r="D89" s="69" t="s">
        <v>123</v>
      </c>
      <c r="E89" s="101" t="s">
        <v>124</v>
      </c>
      <c r="F89" s="11" t="s">
        <v>125</v>
      </c>
      <c r="G89" s="11"/>
      <c r="H89" s="11"/>
      <c r="I89" s="11"/>
      <c r="J89" s="11"/>
      <c r="K89" s="11"/>
      <c r="L89" s="11"/>
      <c r="M89" s="11"/>
      <c r="N89" s="11"/>
      <c r="O89" s="72" t="s">
        <v>126</v>
      </c>
      <c r="P89" s="72" t="s">
        <v>126</v>
      </c>
      <c r="Q89" s="73"/>
      <c r="R89" s="72" t="s">
        <v>126</v>
      </c>
      <c r="S89" s="74"/>
      <c r="T89" s="21" t="s">
        <v>126</v>
      </c>
      <c r="U89" s="74"/>
      <c r="V89" s="4"/>
      <c r="W89" s="4"/>
      <c r="X89" s="4"/>
      <c r="Y89" s="4"/>
      <c r="Z89" s="4"/>
    </row>
    <row r="90" spans="1:26" ht="37.5" customHeight="1" x14ac:dyDescent="0.3">
      <c r="A90" s="75"/>
      <c r="B90" s="19"/>
      <c r="C90" s="17"/>
      <c r="D90" s="17"/>
      <c r="E90" s="76" t="s">
        <v>177</v>
      </c>
      <c r="F90" s="258"/>
      <c r="G90" s="259"/>
      <c r="H90" s="259"/>
      <c r="I90" s="259"/>
      <c r="J90" s="259"/>
      <c r="K90" s="259"/>
      <c r="L90" s="259"/>
      <c r="M90" s="259"/>
      <c r="N90" s="260"/>
      <c r="O90" s="78"/>
      <c r="P90" s="78"/>
      <c r="Q90" s="79"/>
      <c r="R90" s="78"/>
      <c r="S90" s="74"/>
      <c r="T90" s="81"/>
      <c r="U90" s="74"/>
      <c r="V90" s="1"/>
      <c r="W90" s="4"/>
      <c r="X90" s="4"/>
      <c r="Y90" s="4"/>
      <c r="Z90" s="4"/>
    </row>
    <row r="91" spans="1:26" ht="15" customHeight="1" x14ac:dyDescent="0.3">
      <c r="A91" s="12"/>
      <c r="B91" s="12"/>
      <c r="C91" s="12"/>
      <c r="D91" s="12"/>
      <c r="E91" s="12"/>
      <c r="F91" s="12"/>
      <c r="G91" s="12"/>
      <c r="H91" s="12"/>
      <c r="I91" s="12"/>
      <c r="J91" s="12"/>
      <c r="K91" s="12"/>
      <c r="L91" s="149" t="s">
        <v>178</v>
      </c>
      <c r="M91" s="149"/>
      <c r="N91" s="149"/>
      <c r="O91" s="83">
        <f t="shared" ref="O91:P91" si="6">SUM(O90)</f>
        <v>0</v>
      </c>
      <c r="P91" s="83">
        <f t="shared" si="6"/>
        <v>0</v>
      </c>
      <c r="Q91" s="84"/>
      <c r="R91" s="83">
        <f>SUM(R90)</f>
        <v>0</v>
      </c>
      <c r="S91" s="84"/>
      <c r="T91" s="85">
        <f>SUM(T90)</f>
        <v>0</v>
      </c>
      <c r="U91" s="84"/>
      <c r="V91" s="12"/>
      <c r="W91" s="4"/>
      <c r="X91" s="4"/>
      <c r="Y91" s="4"/>
      <c r="Z91" s="4"/>
    </row>
    <row r="92" spans="1:26" ht="14.25" customHeight="1" x14ac:dyDescent="0.3">
      <c r="A92" s="1"/>
      <c r="B92" s="1"/>
      <c r="C92" s="1"/>
      <c r="D92" s="1"/>
      <c r="E92" s="1"/>
      <c r="F92" s="1"/>
      <c r="G92" s="4"/>
      <c r="H92" s="4"/>
      <c r="I92" s="4"/>
      <c r="J92" s="4"/>
      <c r="K92" s="4"/>
      <c r="L92" s="4"/>
      <c r="M92" s="4"/>
      <c r="N92" s="1"/>
      <c r="O92" s="1"/>
      <c r="P92" s="1"/>
      <c r="Q92" s="45"/>
      <c r="R92" s="7"/>
      <c r="S92" s="45"/>
      <c r="T92" s="7"/>
      <c r="U92" s="45"/>
      <c r="V92" s="4"/>
      <c r="W92" s="4"/>
      <c r="X92" s="4"/>
      <c r="Y92" s="4"/>
      <c r="Z92" s="4"/>
    </row>
    <row r="93" spans="1:26" ht="14.25" customHeight="1" x14ac:dyDescent="0.3">
      <c r="A93" s="1"/>
      <c r="B93" s="1"/>
      <c r="C93" s="1"/>
      <c r="D93" s="1"/>
      <c r="E93" s="1"/>
      <c r="F93" s="1"/>
      <c r="G93" s="4"/>
      <c r="H93" s="4"/>
      <c r="I93" s="4"/>
      <c r="J93" s="4"/>
      <c r="K93" s="4"/>
      <c r="L93" s="4"/>
      <c r="M93" s="4"/>
      <c r="N93" s="1"/>
      <c r="O93" s="1"/>
      <c r="P93" s="1"/>
      <c r="Q93" s="45"/>
      <c r="R93" s="7"/>
      <c r="S93" s="45"/>
      <c r="T93" s="7"/>
      <c r="U93" s="45"/>
      <c r="V93" s="4"/>
      <c r="W93" s="4"/>
      <c r="X93" s="4"/>
      <c r="Y93" s="4"/>
      <c r="Z93" s="4"/>
    </row>
    <row r="94" spans="1:26" ht="14.25" customHeight="1" thickBot="1" x14ac:dyDescent="0.35">
      <c r="A94" s="1"/>
      <c r="B94" s="1"/>
      <c r="C94" s="1"/>
      <c r="D94" s="1"/>
      <c r="E94" s="1"/>
      <c r="F94" s="1"/>
      <c r="G94" s="4"/>
      <c r="H94" s="4"/>
      <c r="I94" s="4"/>
      <c r="J94" s="4"/>
      <c r="K94" s="4"/>
      <c r="L94" s="4"/>
      <c r="M94" s="4"/>
      <c r="N94" s="1"/>
      <c r="O94" s="1"/>
      <c r="P94" s="1"/>
      <c r="Q94" s="45"/>
      <c r="R94" s="7"/>
      <c r="S94" s="45"/>
      <c r="T94" s="7"/>
      <c r="U94" s="45"/>
      <c r="V94" s="4"/>
      <c r="W94" s="4"/>
      <c r="X94" s="4"/>
      <c r="Y94" s="4"/>
      <c r="Z94" s="4"/>
    </row>
    <row r="95" spans="1:26" ht="54" customHeight="1" thickBot="1" x14ac:dyDescent="0.45">
      <c r="A95" s="12"/>
      <c r="B95" s="12"/>
      <c r="C95" s="12"/>
      <c r="D95" s="12"/>
      <c r="E95" s="12"/>
      <c r="F95" s="12"/>
      <c r="G95" s="20"/>
      <c r="H95" s="257" t="s">
        <v>179</v>
      </c>
      <c r="I95" s="213"/>
      <c r="J95" s="213"/>
      <c r="K95" s="213"/>
      <c r="L95" s="213"/>
      <c r="M95" s="213"/>
      <c r="N95" s="214"/>
      <c r="O95" s="54">
        <v>2160.84</v>
      </c>
      <c r="P95" s="83">
        <v>0</v>
      </c>
      <c r="Q95" s="209"/>
      <c r="R95" s="83">
        <v>0</v>
      </c>
      <c r="S95" s="83"/>
      <c r="T95" s="85">
        <v>0</v>
      </c>
      <c r="U95" s="83"/>
      <c r="V95" s="12"/>
      <c r="W95" s="4"/>
      <c r="X95" s="4"/>
      <c r="Y95" s="4"/>
      <c r="Z95" s="4"/>
    </row>
    <row r="96" spans="1:26" ht="14.25" customHeight="1" x14ac:dyDescent="0.3">
      <c r="A96" s="1"/>
      <c r="B96" s="1"/>
      <c r="C96" s="1"/>
      <c r="D96" s="1"/>
      <c r="E96" s="1"/>
      <c r="F96" s="1"/>
      <c r="G96" s="4"/>
      <c r="H96" s="4"/>
      <c r="I96" s="4"/>
      <c r="J96" s="4"/>
      <c r="K96" s="4"/>
      <c r="L96" s="4"/>
      <c r="M96" s="4"/>
      <c r="N96" s="1"/>
      <c r="O96" s="1"/>
      <c r="P96" s="1"/>
      <c r="Q96" s="45"/>
      <c r="R96" s="7"/>
      <c r="S96" s="45"/>
      <c r="T96" s="7"/>
      <c r="U96" s="45"/>
      <c r="V96" s="4"/>
      <c r="W96" s="4"/>
      <c r="X96" s="4"/>
      <c r="Y96" s="4"/>
      <c r="Z96" s="4"/>
    </row>
    <row r="97" spans="1:26" ht="14.25" customHeight="1" x14ac:dyDescent="0.3">
      <c r="A97" s="1"/>
      <c r="B97" s="1"/>
      <c r="C97" s="1"/>
      <c r="D97" s="1"/>
      <c r="E97" s="1"/>
      <c r="F97" s="1"/>
      <c r="G97" s="4"/>
      <c r="H97" s="4"/>
      <c r="I97" s="4"/>
      <c r="J97" s="4"/>
      <c r="K97" s="4"/>
      <c r="L97" s="4"/>
      <c r="M97" s="4"/>
      <c r="N97" s="1"/>
      <c r="O97" s="1"/>
      <c r="P97" s="1"/>
      <c r="Q97" s="45"/>
      <c r="R97" s="7"/>
      <c r="S97" s="45"/>
      <c r="T97" s="7"/>
      <c r="U97" s="45"/>
      <c r="V97" s="4"/>
      <c r="W97" s="4"/>
      <c r="X97" s="4"/>
      <c r="Y97" s="4"/>
      <c r="Z97" s="4"/>
    </row>
    <row r="98" spans="1:26" ht="24" customHeight="1" x14ac:dyDescent="0.45">
      <c r="A98" s="150"/>
      <c r="B98" s="150"/>
      <c r="C98" s="150"/>
      <c r="D98" s="150"/>
      <c r="E98" s="256" t="s">
        <v>180</v>
      </c>
      <c r="F98" s="213"/>
      <c r="G98" s="213"/>
      <c r="H98" s="213"/>
      <c r="I98" s="213"/>
      <c r="J98" s="213"/>
      <c r="K98" s="213"/>
      <c r="L98" s="213"/>
      <c r="M98" s="213"/>
      <c r="N98" s="214"/>
      <c r="O98" s="151">
        <f t="shared" ref="O98:P98" si="7">SUM(O95,O91,O85)</f>
        <v>45377.759999999995</v>
      </c>
      <c r="P98" s="151">
        <f t="shared" si="7"/>
        <v>0</v>
      </c>
      <c r="Q98" s="151"/>
      <c r="R98" s="151">
        <f>SUM(R95,R91,R85)</f>
        <v>0</v>
      </c>
      <c r="S98" s="151"/>
      <c r="T98" s="153">
        <f>SUM(T95,T91,T85)</f>
        <v>0</v>
      </c>
      <c r="U98" s="155"/>
      <c r="V98" s="150"/>
      <c r="W98" s="4"/>
      <c r="X98" s="4"/>
      <c r="Y98" s="4"/>
      <c r="Z98" s="4"/>
    </row>
    <row r="99" spans="1:26" ht="14.25" customHeight="1" x14ac:dyDescent="0.3">
      <c r="A99" s="1"/>
      <c r="B99" s="1"/>
      <c r="C99" s="1"/>
      <c r="D99" s="1"/>
      <c r="E99" s="1"/>
      <c r="F99" s="1"/>
      <c r="G99" s="4"/>
      <c r="H99" s="4"/>
      <c r="I99" s="4"/>
      <c r="J99" s="4"/>
      <c r="K99" s="4"/>
      <c r="L99" s="4"/>
      <c r="M99" s="4"/>
      <c r="N99" s="1"/>
      <c r="O99" s="1"/>
      <c r="P99" s="1"/>
      <c r="Q99" s="45"/>
      <c r="R99" s="7"/>
      <c r="S99" s="45"/>
      <c r="T99" s="7"/>
      <c r="U99" s="45"/>
      <c r="V99" s="4"/>
      <c r="W99" s="4"/>
      <c r="X99" s="4"/>
      <c r="Y99" s="4"/>
      <c r="Z99" s="4"/>
    </row>
    <row r="100" spans="1:26" ht="14.4"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4"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4"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4"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4"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4"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4"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4"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4"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4"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4"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4"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4"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4"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4"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4"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4"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4"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4"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4"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4"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4"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4"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4"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4"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4"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4"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4"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4"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4"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4"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4"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4"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4"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4"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4"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4"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4"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4"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4"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4"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4"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4"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4"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4"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4"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4"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4"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4"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4"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4"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4"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4"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4"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4"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4"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4"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4"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4"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4"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4"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4"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4"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4"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4"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4"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4"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4"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4"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4"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4"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4"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4"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4"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4"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4"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4"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4"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4"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4"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4"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4"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4"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4"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4"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4"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4"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4"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4"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4"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4"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4"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4"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4"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4"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4"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4"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4"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4"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4"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4"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4"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4"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4"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4"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4"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4"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4"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4"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4"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4"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4"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4"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4"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4"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4"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4"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4"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4"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4"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4"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4"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4"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4" x14ac:dyDescent="0.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4" x14ac:dyDescent="0.3">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4" x14ac:dyDescent="0.3">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4" x14ac:dyDescent="0.3">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4" x14ac:dyDescent="0.3">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4" x14ac:dyDescent="0.3">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4" x14ac:dyDescent="0.3">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4" x14ac:dyDescent="0.3">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4" x14ac:dyDescent="0.3">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4" x14ac:dyDescent="0.3">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4" x14ac:dyDescent="0.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4" x14ac:dyDescent="0.3">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4" x14ac:dyDescent="0.3">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4" x14ac:dyDescent="0.3">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4" x14ac:dyDescent="0.3">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4" x14ac:dyDescent="0.3">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4" x14ac:dyDescent="0.3">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4" x14ac:dyDescent="0.3">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4" x14ac:dyDescent="0.3">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4" x14ac:dyDescent="0.3">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4" x14ac:dyDescent="0.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4" x14ac:dyDescent="0.3">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4" x14ac:dyDescent="0.3">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4" x14ac:dyDescent="0.3">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4" x14ac:dyDescent="0.3">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4" x14ac:dyDescent="0.3">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4" x14ac:dyDescent="0.3">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4" x14ac:dyDescent="0.3">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4" x14ac:dyDescent="0.3">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4" x14ac:dyDescent="0.3">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4" x14ac:dyDescent="0.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4" x14ac:dyDescent="0.3">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4" x14ac:dyDescent="0.3">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4" x14ac:dyDescent="0.3">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4" x14ac:dyDescent="0.3">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4" x14ac:dyDescent="0.3">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4" x14ac:dyDescent="0.3">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4" x14ac:dyDescent="0.3">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4" x14ac:dyDescent="0.3">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4" x14ac:dyDescent="0.3">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4" x14ac:dyDescent="0.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4" x14ac:dyDescent="0.3">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4" x14ac:dyDescent="0.3">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4" x14ac:dyDescent="0.3">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4" x14ac:dyDescent="0.3">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4" x14ac:dyDescent="0.3">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4" x14ac:dyDescent="0.3">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4" x14ac:dyDescent="0.3">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4" x14ac:dyDescent="0.3">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4" x14ac:dyDescent="0.3">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4" x14ac:dyDescent="0.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4" x14ac:dyDescent="0.3">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4" x14ac:dyDescent="0.3">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4" x14ac:dyDescent="0.3">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4" x14ac:dyDescent="0.3">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4" x14ac:dyDescent="0.3">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4" x14ac:dyDescent="0.3">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4" x14ac:dyDescent="0.3">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4" x14ac:dyDescent="0.3">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4" x14ac:dyDescent="0.3">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4" x14ac:dyDescent="0.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4" x14ac:dyDescent="0.3">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4" x14ac:dyDescent="0.3">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4" x14ac:dyDescent="0.3">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4" x14ac:dyDescent="0.3">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4" x14ac:dyDescent="0.3">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4" x14ac:dyDescent="0.3">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4" x14ac:dyDescent="0.3">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4" x14ac:dyDescent="0.3">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4" x14ac:dyDescent="0.3">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4" x14ac:dyDescent="0.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4" x14ac:dyDescent="0.3">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4" x14ac:dyDescent="0.3">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4" x14ac:dyDescent="0.3">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4" x14ac:dyDescent="0.3">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4" x14ac:dyDescent="0.3">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4" x14ac:dyDescent="0.3">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4" x14ac:dyDescent="0.3">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4" x14ac:dyDescent="0.3">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4" x14ac:dyDescent="0.3">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4" x14ac:dyDescent="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4" x14ac:dyDescent="0.3">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4" x14ac:dyDescent="0.3">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4" x14ac:dyDescent="0.3">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4" x14ac:dyDescent="0.3">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4" x14ac:dyDescent="0.3">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4" x14ac:dyDescent="0.3">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4" x14ac:dyDescent="0.3">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4" x14ac:dyDescent="0.3">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4" x14ac:dyDescent="0.3">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4" x14ac:dyDescent="0.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4" x14ac:dyDescent="0.3">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4" x14ac:dyDescent="0.3">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4" x14ac:dyDescent="0.3">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4" x14ac:dyDescent="0.3">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4" x14ac:dyDescent="0.3">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4" x14ac:dyDescent="0.3">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4" x14ac:dyDescent="0.3">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4" x14ac:dyDescent="0.3">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4" x14ac:dyDescent="0.3">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4" x14ac:dyDescent="0.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4" x14ac:dyDescent="0.3">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4" x14ac:dyDescent="0.3">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4" x14ac:dyDescent="0.3">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4" x14ac:dyDescent="0.3">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4" x14ac:dyDescent="0.3">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4" x14ac:dyDescent="0.3">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4" x14ac:dyDescent="0.3">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4" x14ac:dyDescent="0.3">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4" x14ac:dyDescent="0.3">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4" x14ac:dyDescent="0.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4" x14ac:dyDescent="0.3">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4" x14ac:dyDescent="0.3">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4" x14ac:dyDescent="0.3">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4" x14ac:dyDescent="0.3">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4" x14ac:dyDescent="0.3">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4" x14ac:dyDescent="0.3">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4" x14ac:dyDescent="0.3">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4" x14ac:dyDescent="0.3">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4" x14ac:dyDescent="0.3">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4" x14ac:dyDescent="0.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4" x14ac:dyDescent="0.3">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4" x14ac:dyDescent="0.3">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4" x14ac:dyDescent="0.3">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4" x14ac:dyDescent="0.3">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4" x14ac:dyDescent="0.3">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4" x14ac:dyDescent="0.3">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4" x14ac:dyDescent="0.3">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4" x14ac:dyDescent="0.3">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4" x14ac:dyDescent="0.3">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4" x14ac:dyDescent="0.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4" x14ac:dyDescent="0.3">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4" x14ac:dyDescent="0.3">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4" x14ac:dyDescent="0.3">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4" x14ac:dyDescent="0.3">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4" x14ac:dyDescent="0.3">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4" x14ac:dyDescent="0.3">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4" x14ac:dyDescent="0.3">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4" x14ac:dyDescent="0.3">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4" x14ac:dyDescent="0.3">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4" x14ac:dyDescent="0.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4" x14ac:dyDescent="0.3">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4" x14ac:dyDescent="0.3">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4" x14ac:dyDescent="0.3">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4" x14ac:dyDescent="0.3">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4" x14ac:dyDescent="0.3">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4" x14ac:dyDescent="0.3">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4" x14ac:dyDescent="0.3">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4" x14ac:dyDescent="0.3">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4" x14ac:dyDescent="0.3">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4" x14ac:dyDescent="0.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4" x14ac:dyDescent="0.3">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4" x14ac:dyDescent="0.3">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4" x14ac:dyDescent="0.3">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4" x14ac:dyDescent="0.3">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4" x14ac:dyDescent="0.3">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4" x14ac:dyDescent="0.3">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4" x14ac:dyDescent="0.3">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4" x14ac:dyDescent="0.3">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4" x14ac:dyDescent="0.3">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4" x14ac:dyDescent="0.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4" x14ac:dyDescent="0.3">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4" x14ac:dyDescent="0.3">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4" x14ac:dyDescent="0.3">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4" x14ac:dyDescent="0.3">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4" x14ac:dyDescent="0.3">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4" x14ac:dyDescent="0.3">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4" x14ac:dyDescent="0.3">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4" x14ac:dyDescent="0.3">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4" x14ac:dyDescent="0.3">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4" x14ac:dyDescent="0.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4" x14ac:dyDescent="0.3">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4" x14ac:dyDescent="0.3">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4" x14ac:dyDescent="0.3">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4" x14ac:dyDescent="0.3">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4" x14ac:dyDescent="0.3">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4" x14ac:dyDescent="0.3">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4" x14ac:dyDescent="0.3">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4" x14ac:dyDescent="0.3">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4" x14ac:dyDescent="0.3">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4" x14ac:dyDescent="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4" x14ac:dyDescent="0.3">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4" x14ac:dyDescent="0.3">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4" x14ac:dyDescent="0.3">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4" x14ac:dyDescent="0.3">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4" x14ac:dyDescent="0.3">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4" x14ac:dyDescent="0.3">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4" x14ac:dyDescent="0.3">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4" x14ac:dyDescent="0.3">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4" x14ac:dyDescent="0.3">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4" x14ac:dyDescent="0.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4" x14ac:dyDescent="0.3">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4" x14ac:dyDescent="0.3">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4" x14ac:dyDescent="0.3">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4" x14ac:dyDescent="0.3">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4" x14ac:dyDescent="0.3">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4" x14ac:dyDescent="0.3">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4" x14ac:dyDescent="0.3">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4" x14ac:dyDescent="0.3">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4" x14ac:dyDescent="0.3">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4" x14ac:dyDescent="0.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4" x14ac:dyDescent="0.3">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4" x14ac:dyDescent="0.3">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4" x14ac:dyDescent="0.3">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4" x14ac:dyDescent="0.3">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4" x14ac:dyDescent="0.3">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4" x14ac:dyDescent="0.3">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4" x14ac:dyDescent="0.3">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4" x14ac:dyDescent="0.3">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4" x14ac:dyDescent="0.3">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4" x14ac:dyDescent="0.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4" x14ac:dyDescent="0.3">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4" x14ac:dyDescent="0.3">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4" x14ac:dyDescent="0.3">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4" x14ac:dyDescent="0.3">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4" x14ac:dyDescent="0.3">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4" x14ac:dyDescent="0.3">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4" x14ac:dyDescent="0.3">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4" x14ac:dyDescent="0.3">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4" x14ac:dyDescent="0.3">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4" x14ac:dyDescent="0.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4" x14ac:dyDescent="0.3">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4" x14ac:dyDescent="0.3">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4" x14ac:dyDescent="0.3">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4" x14ac:dyDescent="0.3">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4" x14ac:dyDescent="0.3">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4" x14ac:dyDescent="0.3">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4" x14ac:dyDescent="0.3">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4" x14ac:dyDescent="0.3">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4" x14ac:dyDescent="0.3">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4" x14ac:dyDescent="0.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4" x14ac:dyDescent="0.3">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4" x14ac:dyDescent="0.3">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4" x14ac:dyDescent="0.3">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4" x14ac:dyDescent="0.3">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4" x14ac:dyDescent="0.3">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4" x14ac:dyDescent="0.3">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4" x14ac:dyDescent="0.3">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4" x14ac:dyDescent="0.3">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4" x14ac:dyDescent="0.3">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4" x14ac:dyDescent="0.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4" x14ac:dyDescent="0.3">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4" x14ac:dyDescent="0.3">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4" x14ac:dyDescent="0.3">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4" x14ac:dyDescent="0.3">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4" x14ac:dyDescent="0.3">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4" x14ac:dyDescent="0.3">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4" x14ac:dyDescent="0.3">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4" x14ac:dyDescent="0.3">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4" x14ac:dyDescent="0.3">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4" x14ac:dyDescent="0.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4" x14ac:dyDescent="0.3">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4" x14ac:dyDescent="0.3">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4" x14ac:dyDescent="0.3">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4" x14ac:dyDescent="0.3">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4" x14ac:dyDescent="0.3">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4" x14ac:dyDescent="0.3">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4" x14ac:dyDescent="0.3">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4" x14ac:dyDescent="0.3">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4" x14ac:dyDescent="0.3">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4" x14ac:dyDescent="0.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4" x14ac:dyDescent="0.3">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4" x14ac:dyDescent="0.3">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4" x14ac:dyDescent="0.3">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4" x14ac:dyDescent="0.3">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4" x14ac:dyDescent="0.3">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4" x14ac:dyDescent="0.3">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4" x14ac:dyDescent="0.3">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4" x14ac:dyDescent="0.3">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4" x14ac:dyDescent="0.3">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4" x14ac:dyDescent="0.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4" x14ac:dyDescent="0.3">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4" x14ac:dyDescent="0.3">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4" x14ac:dyDescent="0.3">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4" x14ac:dyDescent="0.3">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4" x14ac:dyDescent="0.3">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4" x14ac:dyDescent="0.3">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4" x14ac:dyDescent="0.3">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4" x14ac:dyDescent="0.3">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4" x14ac:dyDescent="0.3">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4" x14ac:dyDescent="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4" x14ac:dyDescent="0.3">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4" x14ac:dyDescent="0.3">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4" x14ac:dyDescent="0.3">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4" x14ac:dyDescent="0.3">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4" x14ac:dyDescent="0.3">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4" x14ac:dyDescent="0.3">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4" x14ac:dyDescent="0.3">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4" x14ac:dyDescent="0.3">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4" x14ac:dyDescent="0.3">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4" x14ac:dyDescent="0.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4" x14ac:dyDescent="0.3">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4" x14ac:dyDescent="0.3">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4" x14ac:dyDescent="0.3">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4" x14ac:dyDescent="0.3">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4" x14ac:dyDescent="0.3">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4" x14ac:dyDescent="0.3">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4" x14ac:dyDescent="0.3">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4" x14ac:dyDescent="0.3">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4" x14ac:dyDescent="0.3">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4" x14ac:dyDescent="0.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4" x14ac:dyDescent="0.3">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4" x14ac:dyDescent="0.3">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4" x14ac:dyDescent="0.3">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4" x14ac:dyDescent="0.3">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4" x14ac:dyDescent="0.3">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4" x14ac:dyDescent="0.3">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4" x14ac:dyDescent="0.3">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4" x14ac:dyDescent="0.3">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4" x14ac:dyDescent="0.3">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4" x14ac:dyDescent="0.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4" x14ac:dyDescent="0.3">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4" x14ac:dyDescent="0.3">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4" x14ac:dyDescent="0.3">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4" x14ac:dyDescent="0.3">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4" x14ac:dyDescent="0.3">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4" x14ac:dyDescent="0.3">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4" x14ac:dyDescent="0.3">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4" x14ac:dyDescent="0.3">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4" x14ac:dyDescent="0.3">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4" x14ac:dyDescent="0.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4" x14ac:dyDescent="0.3">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4" x14ac:dyDescent="0.3">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4" x14ac:dyDescent="0.3">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4" x14ac:dyDescent="0.3">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4" x14ac:dyDescent="0.3">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4" x14ac:dyDescent="0.3">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4" x14ac:dyDescent="0.3">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4" x14ac:dyDescent="0.3">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4" x14ac:dyDescent="0.3">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4" x14ac:dyDescent="0.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4" x14ac:dyDescent="0.3">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4" x14ac:dyDescent="0.3">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4" x14ac:dyDescent="0.3">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4" x14ac:dyDescent="0.3">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4" x14ac:dyDescent="0.3">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4" x14ac:dyDescent="0.3">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4" x14ac:dyDescent="0.3">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4" x14ac:dyDescent="0.3">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4" x14ac:dyDescent="0.3">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4" x14ac:dyDescent="0.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4" x14ac:dyDescent="0.3">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4" x14ac:dyDescent="0.3">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4" x14ac:dyDescent="0.3">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4" x14ac:dyDescent="0.3">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4" x14ac:dyDescent="0.3">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4" x14ac:dyDescent="0.3">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4" x14ac:dyDescent="0.3">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4" x14ac:dyDescent="0.3">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4" x14ac:dyDescent="0.3">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4" x14ac:dyDescent="0.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4" x14ac:dyDescent="0.3">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4" x14ac:dyDescent="0.3">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4" x14ac:dyDescent="0.3">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4" x14ac:dyDescent="0.3">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4" x14ac:dyDescent="0.3">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4" x14ac:dyDescent="0.3">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4" x14ac:dyDescent="0.3">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4" x14ac:dyDescent="0.3">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4" x14ac:dyDescent="0.3">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4" x14ac:dyDescent="0.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4" x14ac:dyDescent="0.3">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4" x14ac:dyDescent="0.3">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4" x14ac:dyDescent="0.3">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4" x14ac:dyDescent="0.3">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4" x14ac:dyDescent="0.3">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4" x14ac:dyDescent="0.3">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4" x14ac:dyDescent="0.3">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4" x14ac:dyDescent="0.3">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4" x14ac:dyDescent="0.3">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4" x14ac:dyDescent="0.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4" x14ac:dyDescent="0.3">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4" x14ac:dyDescent="0.3">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4" x14ac:dyDescent="0.3">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4" x14ac:dyDescent="0.3">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4" x14ac:dyDescent="0.3">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4" x14ac:dyDescent="0.3">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4" x14ac:dyDescent="0.3">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4" x14ac:dyDescent="0.3">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4" x14ac:dyDescent="0.3">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4" x14ac:dyDescent="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4" x14ac:dyDescent="0.3">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4" x14ac:dyDescent="0.3">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4" x14ac:dyDescent="0.3">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4" x14ac:dyDescent="0.3">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4" x14ac:dyDescent="0.3">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4" x14ac:dyDescent="0.3">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4" x14ac:dyDescent="0.3">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4" x14ac:dyDescent="0.3">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4" x14ac:dyDescent="0.3">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4" x14ac:dyDescent="0.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4" x14ac:dyDescent="0.3">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4" x14ac:dyDescent="0.3">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4" x14ac:dyDescent="0.3">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4" x14ac:dyDescent="0.3">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4" x14ac:dyDescent="0.3">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4" x14ac:dyDescent="0.3">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4" x14ac:dyDescent="0.3">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4" x14ac:dyDescent="0.3">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4" x14ac:dyDescent="0.3">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4" x14ac:dyDescent="0.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4" x14ac:dyDescent="0.3">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4" x14ac:dyDescent="0.3">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4" x14ac:dyDescent="0.3">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4" x14ac:dyDescent="0.3">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4" x14ac:dyDescent="0.3">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4" x14ac:dyDescent="0.3">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4" x14ac:dyDescent="0.3">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4" x14ac:dyDescent="0.3">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4" x14ac:dyDescent="0.3">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4" x14ac:dyDescent="0.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4" x14ac:dyDescent="0.3">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4" x14ac:dyDescent="0.3">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4" x14ac:dyDescent="0.3">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4" x14ac:dyDescent="0.3">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4" x14ac:dyDescent="0.3">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4" x14ac:dyDescent="0.3">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4" x14ac:dyDescent="0.3">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4" x14ac:dyDescent="0.3">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4" x14ac:dyDescent="0.3">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4" x14ac:dyDescent="0.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4" x14ac:dyDescent="0.3">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4" x14ac:dyDescent="0.3">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4" x14ac:dyDescent="0.3">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4" x14ac:dyDescent="0.3">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4" x14ac:dyDescent="0.3">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4" x14ac:dyDescent="0.3">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4" x14ac:dyDescent="0.3">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4" x14ac:dyDescent="0.3">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4" x14ac:dyDescent="0.3">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4" x14ac:dyDescent="0.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4" x14ac:dyDescent="0.3">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4" x14ac:dyDescent="0.3">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4" x14ac:dyDescent="0.3">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4" x14ac:dyDescent="0.3">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4" x14ac:dyDescent="0.3">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4" x14ac:dyDescent="0.3">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4" x14ac:dyDescent="0.3">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4" x14ac:dyDescent="0.3">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4" x14ac:dyDescent="0.3">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4" x14ac:dyDescent="0.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4" x14ac:dyDescent="0.3">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4" x14ac:dyDescent="0.3">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4" x14ac:dyDescent="0.3">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4" x14ac:dyDescent="0.3">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4" x14ac:dyDescent="0.3">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4" x14ac:dyDescent="0.3">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4" x14ac:dyDescent="0.3">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4" x14ac:dyDescent="0.3">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4" x14ac:dyDescent="0.3">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4" x14ac:dyDescent="0.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4" x14ac:dyDescent="0.3">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4" x14ac:dyDescent="0.3">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4" x14ac:dyDescent="0.3">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4" x14ac:dyDescent="0.3">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4" x14ac:dyDescent="0.3">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4" x14ac:dyDescent="0.3">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4" x14ac:dyDescent="0.3">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4" x14ac:dyDescent="0.3">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4" x14ac:dyDescent="0.3">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4" x14ac:dyDescent="0.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4" x14ac:dyDescent="0.3">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4" x14ac:dyDescent="0.3">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4" x14ac:dyDescent="0.3">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4" x14ac:dyDescent="0.3">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4" x14ac:dyDescent="0.3">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4" x14ac:dyDescent="0.3">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4" x14ac:dyDescent="0.3">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4" x14ac:dyDescent="0.3">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4" x14ac:dyDescent="0.3">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4" x14ac:dyDescent="0.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4" x14ac:dyDescent="0.3">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4" x14ac:dyDescent="0.3">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4" x14ac:dyDescent="0.3">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4" x14ac:dyDescent="0.3">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4" x14ac:dyDescent="0.3">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4" x14ac:dyDescent="0.3">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4" x14ac:dyDescent="0.3">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4" x14ac:dyDescent="0.3">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4" x14ac:dyDescent="0.3">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4" x14ac:dyDescent="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4" x14ac:dyDescent="0.3">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4" x14ac:dyDescent="0.3">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4" x14ac:dyDescent="0.3">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4" x14ac:dyDescent="0.3">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4" x14ac:dyDescent="0.3">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4" x14ac:dyDescent="0.3">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4" x14ac:dyDescent="0.3">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4" x14ac:dyDescent="0.3">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4" x14ac:dyDescent="0.3">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4" x14ac:dyDescent="0.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4" x14ac:dyDescent="0.3">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4" x14ac:dyDescent="0.3">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4" x14ac:dyDescent="0.3">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4" x14ac:dyDescent="0.3">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4" x14ac:dyDescent="0.3">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4" x14ac:dyDescent="0.3">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4" x14ac:dyDescent="0.3">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4" x14ac:dyDescent="0.3">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4" x14ac:dyDescent="0.3">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4" x14ac:dyDescent="0.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4" x14ac:dyDescent="0.3">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4" x14ac:dyDescent="0.3">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4" x14ac:dyDescent="0.3">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4" x14ac:dyDescent="0.3">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4" x14ac:dyDescent="0.3">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4" x14ac:dyDescent="0.3">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4" x14ac:dyDescent="0.3">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4" x14ac:dyDescent="0.3">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4" x14ac:dyDescent="0.3">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4" x14ac:dyDescent="0.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4" x14ac:dyDescent="0.3">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4" x14ac:dyDescent="0.3">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4" x14ac:dyDescent="0.3">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4" x14ac:dyDescent="0.3">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4" x14ac:dyDescent="0.3">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4" x14ac:dyDescent="0.3">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4" x14ac:dyDescent="0.3">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4" x14ac:dyDescent="0.3">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4" x14ac:dyDescent="0.3">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4" x14ac:dyDescent="0.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4" x14ac:dyDescent="0.3">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4" x14ac:dyDescent="0.3">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4" x14ac:dyDescent="0.3">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4" x14ac:dyDescent="0.3">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4" x14ac:dyDescent="0.3">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4" x14ac:dyDescent="0.3">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4" x14ac:dyDescent="0.3">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4" x14ac:dyDescent="0.3">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4" x14ac:dyDescent="0.3">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4" x14ac:dyDescent="0.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4" x14ac:dyDescent="0.3">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4" x14ac:dyDescent="0.3">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4" x14ac:dyDescent="0.3">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4" x14ac:dyDescent="0.3">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4" x14ac:dyDescent="0.3">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4" x14ac:dyDescent="0.3">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4" x14ac:dyDescent="0.3">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4" x14ac:dyDescent="0.3">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4" x14ac:dyDescent="0.3">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4" x14ac:dyDescent="0.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4" x14ac:dyDescent="0.3">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4" x14ac:dyDescent="0.3">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4" x14ac:dyDescent="0.3">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4" x14ac:dyDescent="0.3">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4" x14ac:dyDescent="0.3">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4" x14ac:dyDescent="0.3">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4" x14ac:dyDescent="0.3">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4" x14ac:dyDescent="0.3">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4" x14ac:dyDescent="0.3">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4" x14ac:dyDescent="0.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4" x14ac:dyDescent="0.3">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4" x14ac:dyDescent="0.3">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4" x14ac:dyDescent="0.3">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4" x14ac:dyDescent="0.3">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4" x14ac:dyDescent="0.3">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4" x14ac:dyDescent="0.3">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4" x14ac:dyDescent="0.3">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4" x14ac:dyDescent="0.3">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4" x14ac:dyDescent="0.3">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4" x14ac:dyDescent="0.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4" x14ac:dyDescent="0.3">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4" x14ac:dyDescent="0.3">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4" x14ac:dyDescent="0.3">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4" x14ac:dyDescent="0.3">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4" x14ac:dyDescent="0.3">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4" x14ac:dyDescent="0.3">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4" x14ac:dyDescent="0.3">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4" x14ac:dyDescent="0.3">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4" x14ac:dyDescent="0.3">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4" x14ac:dyDescent="0.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4" x14ac:dyDescent="0.3">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4" x14ac:dyDescent="0.3">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4" x14ac:dyDescent="0.3">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4" x14ac:dyDescent="0.3">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4" x14ac:dyDescent="0.3">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4" x14ac:dyDescent="0.3">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4" x14ac:dyDescent="0.3">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4" x14ac:dyDescent="0.3">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4" x14ac:dyDescent="0.3">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4" x14ac:dyDescent="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4" x14ac:dyDescent="0.3">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4" x14ac:dyDescent="0.3">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4" x14ac:dyDescent="0.3">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4" x14ac:dyDescent="0.3">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4" x14ac:dyDescent="0.3">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4" x14ac:dyDescent="0.3">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4" x14ac:dyDescent="0.3">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4" x14ac:dyDescent="0.3">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4" x14ac:dyDescent="0.3">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4" x14ac:dyDescent="0.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4" x14ac:dyDescent="0.3">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4" x14ac:dyDescent="0.3">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4" x14ac:dyDescent="0.3">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4" x14ac:dyDescent="0.3">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4" x14ac:dyDescent="0.3">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4" x14ac:dyDescent="0.3">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4" x14ac:dyDescent="0.3">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4" x14ac:dyDescent="0.3">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4" x14ac:dyDescent="0.3">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4" x14ac:dyDescent="0.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4" x14ac:dyDescent="0.3">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4" x14ac:dyDescent="0.3">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4" x14ac:dyDescent="0.3">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4" x14ac:dyDescent="0.3">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4" x14ac:dyDescent="0.3">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4" x14ac:dyDescent="0.3">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4" x14ac:dyDescent="0.3">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4" x14ac:dyDescent="0.3">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4" x14ac:dyDescent="0.3">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4" x14ac:dyDescent="0.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4" x14ac:dyDescent="0.3">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4" x14ac:dyDescent="0.3">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4" x14ac:dyDescent="0.3">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4" x14ac:dyDescent="0.3">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4" x14ac:dyDescent="0.3">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4" x14ac:dyDescent="0.3">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4" x14ac:dyDescent="0.3">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4" x14ac:dyDescent="0.3">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4" x14ac:dyDescent="0.3">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4" x14ac:dyDescent="0.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4" x14ac:dyDescent="0.3">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4" x14ac:dyDescent="0.3">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4" x14ac:dyDescent="0.3">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4" x14ac:dyDescent="0.3">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4" x14ac:dyDescent="0.3">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4" x14ac:dyDescent="0.3">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4" x14ac:dyDescent="0.3">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4" x14ac:dyDescent="0.3">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4" x14ac:dyDescent="0.3">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4" x14ac:dyDescent="0.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4" x14ac:dyDescent="0.3">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4" x14ac:dyDescent="0.3">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4" x14ac:dyDescent="0.3">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4" x14ac:dyDescent="0.3">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4" x14ac:dyDescent="0.3">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4" x14ac:dyDescent="0.3">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4" x14ac:dyDescent="0.3">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4" x14ac:dyDescent="0.3">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4" x14ac:dyDescent="0.3">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4" x14ac:dyDescent="0.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4" x14ac:dyDescent="0.3">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4" x14ac:dyDescent="0.3">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4" x14ac:dyDescent="0.3">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4" x14ac:dyDescent="0.3">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4" x14ac:dyDescent="0.3">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4" x14ac:dyDescent="0.3">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4" x14ac:dyDescent="0.3">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4" x14ac:dyDescent="0.3">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4" x14ac:dyDescent="0.3">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4" x14ac:dyDescent="0.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4" x14ac:dyDescent="0.3">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4" x14ac:dyDescent="0.3">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4" x14ac:dyDescent="0.3">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4" x14ac:dyDescent="0.3">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4" x14ac:dyDescent="0.3">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4" x14ac:dyDescent="0.3">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4" x14ac:dyDescent="0.3">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4" x14ac:dyDescent="0.3">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4" x14ac:dyDescent="0.3">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4" x14ac:dyDescent="0.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4" x14ac:dyDescent="0.3">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4" x14ac:dyDescent="0.3">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4" x14ac:dyDescent="0.3">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4" x14ac:dyDescent="0.3">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4" x14ac:dyDescent="0.3">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4" x14ac:dyDescent="0.3">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4" x14ac:dyDescent="0.3">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4" x14ac:dyDescent="0.3">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4" x14ac:dyDescent="0.3">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4" x14ac:dyDescent="0.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4" x14ac:dyDescent="0.3">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4" x14ac:dyDescent="0.3">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4" x14ac:dyDescent="0.3">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4" x14ac:dyDescent="0.3">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4" x14ac:dyDescent="0.3">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4" x14ac:dyDescent="0.3">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4" x14ac:dyDescent="0.3">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4" x14ac:dyDescent="0.3">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4" x14ac:dyDescent="0.3">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4" x14ac:dyDescent="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4" x14ac:dyDescent="0.3">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4" x14ac:dyDescent="0.3">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4" x14ac:dyDescent="0.3">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4" x14ac:dyDescent="0.3">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4" x14ac:dyDescent="0.3">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4" x14ac:dyDescent="0.3">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4" x14ac:dyDescent="0.3">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4" x14ac:dyDescent="0.3">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4" x14ac:dyDescent="0.3">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4" x14ac:dyDescent="0.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4" x14ac:dyDescent="0.3">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4" x14ac:dyDescent="0.3">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4" x14ac:dyDescent="0.3">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4" x14ac:dyDescent="0.3">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4" x14ac:dyDescent="0.3">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4" x14ac:dyDescent="0.3">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4" x14ac:dyDescent="0.3">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4" x14ac:dyDescent="0.3">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4" x14ac:dyDescent="0.3">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4" x14ac:dyDescent="0.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4" x14ac:dyDescent="0.3">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4" x14ac:dyDescent="0.3">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4" x14ac:dyDescent="0.3">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4" x14ac:dyDescent="0.3">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4" x14ac:dyDescent="0.3">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4" x14ac:dyDescent="0.3">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4" x14ac:dyDescent="0.3">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4" x14ac:dyDescent="0.3">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4" x14ac:dyDescent="0.3">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4" x14ac:dyDescent="0.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4" x14ac:dyDescent="0.3">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4" x14ac:dyDescent="0.3">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4" x14ac:dyDescent="0.3">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4" x14ac:dyDescent="0.3">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4" x14ac:dyDescent="0.3">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4" x14ac:dyDescent="0.3">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4" x14ac:dyDescent="0.3">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4" x14ac:dyDescent="0.3">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4" x14ac:dyDescent="0.3">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4" x14ac:dyDescent="0.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4" x14ac:dyDescent="0.3">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4" x14ac:dyDescent="0.3">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4" x14ac:dyDescent="0.3">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4" x14ac:dyDescent="0.3">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4" x14ac:dyDescent="0.3">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4" x14ac:dyDescent="0.3">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4" x14ac:dyDescent="0.3">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4" x14ac:dyDescent="0.3">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4" x14ac:dyDescent="0.3">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4" x14ac:dyDescent="0.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4" x14ac:dyDescent="0.3">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4" x14ac:dyDescent="0.3">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4" x14ac:dyDescent="0.3">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4" x14ac:dyDescent="0.3">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4" x14ac:dyDescent="0.3">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4" x14ac:dyDescent="0.3">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4" x14ac:dyDescent="0.3">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4" x14ac:dyDescent="0.3">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4" x14ac:dyDescent="0.3">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4" x14ac:dyDescent="0.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4" x14ac:dyDescent="0.3">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4" x14ac:dyDescent="0.3">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4" x14ac:dyDescent="0.3">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4" x14ac:dyDescent="0.3">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4" x14ac:dyDescent="0.3">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4" x14ac:dyDescent="0.3">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4" x14ac:dyDescent="0.3">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4" x14ac:dyDescent="0.3">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4" x14ac:dyDescent="0.3">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4" x14ac:dyDescent="0.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4" x14ac:dyDescent="0.3">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4" x14ac:dyDescent="0.3">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4" x14ac:dyDescent="0.3">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4" x14ac:dyDescent="0.3">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4" x14ac:dyDescent="0.3">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4" x14ac:dyDescent="0.3">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4" x14ac:dyDescent="0.3">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4" x14ac:dyDescent="0.3">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4" x14ac:dyDescent="0.3">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4" x14ac:dyDescent="0.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4" x14ac:dyDescent="0.3">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4" x14ac:dyDescent="0.3">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4" x14ac:dyDescent="0.3">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4" x14ac:dyDescent="0.3">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4" x14ac:dyDescent="0.3">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4" x14ac:dyDescent="0.3">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4" x14ac:dyDescent="0.3">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4" x14ac:dyDescent="0.3">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4" x14ac:dyDescent="0.3">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4" x14ac:dyDescent="0.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4" x14ac:dyDescent="0.3">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4" x14ac:dyDescent="0.3">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4" x14ac:dyDescent="0.3">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4" x14ac:dyDescent="0.3">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4" x14ac:dyDescent="0.3">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4.4" x14ac:dyDescent="0.3">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4.4" x14ac:dyDescent="0.3">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4.4" x14ac:dyDescent="0.3">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4.4" x14ac:dyDescent="0.3">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39">
    <mergeCell ref="F28:N28"/>
    <mergeCell ref="F68:N68"/>
    <mergeCell ref="F67:N67"/>
    <mergeCell ref="F65:N65"/>
    <mergeCell ref="F66:N66"/>
    <mergeCell ref="F50:N50"/>
    <mergeCell ref="F60:N60"/>
    <mergeCell ref="F52:L52"/>
    <mergeCell ref="F22:N22"/>
    <mergeCell ref="F23:N23"/>
    <mergeCell ref="F45:N45"/>
    <mergeCell ref="A1:D1"/>
    <mergeCell ref="H95:N95"/>
    <mergeCell ref="F90:N90"/>
    <mergeCell ref="F81:N81"/>
    <mergeCell ref="F80:N80"/>
    <mergeCell ref="F53:L53"/>
    <mergeCell ref="F51:N51"/>
    <mergeCell ref="F21:N21"/>
    <mergeCell ref="A18:D18"/>
    <mergeCell ref="A11:Q15"/>
    <mergeCell ref="F30:N30"/>
    <mergeCell ref="F35:N35"/>
    <mergeCell ref="F29:N29"/>
    <mergeCell ref="A40:D40"/>
    <mergeCell ref="K39:N39"/>
    <mergeCell ref="E98:N98"/>
    <mergeCell ref="E85:N85"/>
    <mergeCell ref="F79:N79"/>
    <mergeCell ref="F54:L54"/>
    <mergeCell ref="F59:N59"/>
    <mergeCell ref="F76:N76"/>
    <mergeCell ref="F77:N77"/>
    <mergeCell ref="F71:N71"/>
    <mergeCell ref="F70:N70"/>
    <mergeCell ref="F78:N78"/>
    <mergeCell ref="F69:N69"/>
    <mergeCell ref="F43:N43"/>
    <mergeCell ref="F44:N44"/>
  </mergeCells>
  <dataValidations count="8">
    <dataValidation type="list" allowBlank="1" showErrorMessage="1" sqref="E90">
      <formula1>Salaries</formula1>
    </dataValidation>
    <dataValidation type="list" allowBlank="1" showInputMessage="1" showErrorMessage="1" prompt="Please Select from the Drop Down Menu" sqref="E59:E60">
      <formula1>Telephone</formula1>
    </dataValidation>
    <dataValidation type="list" allowBlank="1" showErrorMessage="1" sqref="E76:E81">
      <formula1>Other</formula1>
    </dataValidation>
    <dataValidation type="list" allowBlank="1" showInputMessage="1" showErrorMessage="1" prompt="Please Select from the Drop Down Menu" sqref="E50:E54">
      <formula1>Supplies</formula1>
    </dataValidation>
    <dataValidation type="list" allowBlank="1" showErrorMessage="1" sqref="C21:D23 C28:D30 C35:D35 C90:D90 C59:D60 C65:D71 C76:D81 C43:D45 C50:D54">
      <formula1>Quarter1</formula1>
    </dataValidation>
    <dataValidation type="list" allowBlank="1" showInputMessage="1" showErrorMessage="1" prompt="Please select from the drop down menu" sqref="E21:E23">
      <formula1>Salary</formula1>
    </dataValidation>
    <dataValidation type="list" allowBlank="1" showErrorMessage="1" sqref="H8">
      <formula1>YesNo</formula1>
    </dataValidation>
    <dataValidation type="list" allowBlank="1" showInputMessage="1" showErrorMessage="1" prompt="Please Select from the Drop Down Menu" sqref="E43 E44 E45">
      <formula1>ContractedServices</formula1>
    </dataValidation>
  </dataValidation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C16" sqref="C16"/>
    </sheetView>
  </sheetViews>
  <sheetFormatPr defaultColWidth="12.6640625" defaultRowHeight="15" customHeight="1" x14ac:dyDescent="0.3"/>
  <cols>
    <col min="1" max="1" width="3" bestFit="1" customWidth="1"/>
    <col min="2" max="2" width="22.109375" customWidth="1"/>
    <col min="3" max="3" width="12.6640625" customWidth="1"/>
    <col min="4" max="4" width="7" customWidth="1"/>
    <col min="5" max="5" width="3" bestFit="1" customWidth="1"/>
    <col min="6" max="6" width="21.44140625" customWidth="1"/>
    <col min="7" max="7" width="12.88671875" customWidth="1"/>
    <col min="8" max="8" width="5.109375" customWidth="1"/>
    <col min="9" max="9" width="3" bestFit="1" customWidth="1"/>
    <col min="10" max="10" width="21" customWidth="1"/>
    <col min="11" max="11" width="12.88671875" customWidth="1"/>
    <col min="12" max="12" width="5.6640625" customWidth="1"/>
    <col min="13" max="13" width="3" bestFit="1" customWidth="1"/>
    <col min="14" max="14" width="21" customWidth="1"/>
    <col min="15" max="15" width="12.6640625" customWidth="1"/>
    <col min="16" max="16" width="5" customWidth="1"/>
    <col min="17" max="17" width="6.6640625" customWidth="1"/>
    <col min="18" max="18" width="2.109375" customWidth="1"/>
    <col min="19" max="19" width="21" customWidth="1"/>
    <col min="20" max="21" width="6.6640625" customWidth="1"/>
    <col min="22" max="22" width="21" customWidth="1"/>
    <col min="23" max="25" width="6.6640625" customWidth="1"/>
    <col min="26" max="26" width="11" customWidth="1"/>
  </cols>
  <sheetData>
    <row r="1" spans="1:26" ht="14.25" customHeight="1" x14ac:dyDescent="0.3">
      <c r="A1" s="1"/>
      <c r="B1" s="1"/>
      <c r="C1" s="1"/>
      <c r="D1" s="1"/>
      <c r="E1" s="1"/>
      <c r="F1" s="5" t="s">
        <v>1</v>
      </c>
      <c r="G1" s="6"/>
      <c r="H1" s="1"/>
      <c r="I1" s="1"/>
      <c r="J1" s="5" t="s">
        <v>1</v>
      </c>
      <c r="K1" s="6"/>
      <c r="L1" s="1"/>
      <c r="M1" s="1"/>
      <c r="N1" s="5" t="s">
        <v>1</v>
      </c>
      <c r="O1" s="6"/>
      <c r="P1" s="1"/>
      <c r="Q1" s="4"/>
      <c r="R1" s="1"/>
      <c r="S1" s="1"/>
      <c r="T1" s="4"/>
      <c r="U1" s="4"/>
      <c r="V1" s="1"/>
      <c r="W1" s="4"/>
      <c r="X1" s="4"/>
      <c r="Y1" s="4"/>
      <c r="Z1" s="4"/>
    </row>
    <row r="2" spans="1:26" ht="18" customHeight="1" x14ac:dyDescent="0.35">
      <c r="A2" s="279" t="s">
        <v>4</v>
      </c>
      <c r="B2" s="216"/>
      <c r="C2" s="216"/>
      <c r="D2" s="9"/>
      <c r="E2" s="279" t="s">
        <v>8</v>
      </c>
      <c r="F2" s="216"/>
      <c r="G2" s="216"/>
      <c r="H2" s="1"/>
      <c r="I2" s="279" t="s">
        <v>10</v>
      </c>
      <c r="J2" s="216"/>
      <c r="K2" s="216"/>
      <c r="L2" s="10"/>
      <c r="M2" s="279" t="s">
        <v>11</v>
      </c>
      <c r="N2" s="216"/>
      <c r="O2" s="216"/>
      <c r="P2" s="1"/>
      <c r="Q2" s="4"/>
      <c r="R2" s="1"/>
      <c r="S2" s="1"/>
      <c r="T2" s="4"/>
      <c r="U2" s="4"/>
      <c r="V2" s="1"/>
      <c r="W2" s="4"/>
      <c r="X2" s="4"/>
      <c r="Y2" s="4"/>
      <c r="Z2" s="4"/>
    </row>
    <row r="3" spans="1:26" ht="14.25" customHeight="1" x14ac:dyDescent="0.3">
      <c r="A3" s="280" t="s">
        <v>12</v>
      </c>
      <c r="B3" s="225"/>
      <c r="C3" s="12" t="s">
        <v>14</v>
      </c>
      <c r="D3" s="12"/>
      <c r="E3" s="280" t="s">
        <v>12</v>
      </c>
      <c r="F3" s="225"/>
      <c r="G3" s="12" t="s">
        <v>14</v>
      </c>
      <c r="H3" s="1"/>
      <c r="I3" s="280" t="s">
        <v>12</v>
      </c>
      <c r="J3" s="225"/>
      <c r="K3" s="12" t="s">
        <v>14</v>
      </c>
      <c r="L3" s="12"/>
      <c r="M3" s="280" t="s">
        <v>12</v>
      </c>
      <c r="N3" s="225"/>
      <c r="O3" s="12" t="s">
        <v>14</v>
      </c>
      <c r="P3" s="1"/>
      <c r="Q3" s="4"/>
      <c r="R3" s="1"/>
      <c r="S3" s="1"/>
      <c r="T3" s="4"/>
      <c r="U3" s="4"/>
      <c r="V3" s="1"/>
      <c r="W3" s="4"/>
      <c r="X3" s="4"/>
      <c r="Y3" s="4"/>
      <c r="Z3" s="4"/>
    </row>
    <row r="4" spans="1:26" ht="14.25" customHeight="1" x14ac:dyDescent="0.3">
      <c r="A4" s="285" t="s">
        <v>16</v>
      </c>
      <c r="B4" s="267"/>
      <c r="C4" s="15"/>
      <c r="D4" s="16"/>
      <c r="E4" s="284" t="s">
        <v>16</v>
      </c>
      <c r="F4" s="267"/>
      <c r="G4" s="15"/>
      <c r="H4" s="1"/>
      <c r="I4" s="285" t="s">
        <v>16</v>
      </c>
      <c r="J4" s="267"/>
      <c r="K4" s="15"/>
      <c r="L4" s="16"/>
      <c r="M4" s="285" t="s">
        <v>16</v>
      </c>
      <c r="N4" s="267"/>
      <c r="O4" s="15"/>
      <c r="P4" s="1"/>
      <c r="Q4" s="4"/>
      <c r="R4" s="1"/>
      <c r="S4" s="1"/>
      <c r="T4" s="4"/>
      <c r="U4" s="4"/>
      <c r="V4" s="1"/>
      <c r="W4" s="4"/>
      <c r="X4" s="4"/>
      <c r="Y4" s="4"/>
      <c r="Z4" s="4"/>
    </row>
    <row r="5" spans="1:26" ht="14.25" customHeight="1" x14ac:dyDescent="0.3">
      <c r="A5" s="17">
        <v>1</v>
      </c>
      <c r="B5" s="18" t="s">
        <v>25</v>
      </c>
      <c r="C5" s="15">
        <f ca="1">SUMIF('Budget Detail &amp; Amendments'!E21:E23, B5, 'Budget Detail &amp; Amendments'!O21)</f>
        <v>12405</v>
      </c>
      <c r="D5" s="16"/>
      <c r="E5" s="19">
        <v>1</v>
      </c>
      <c r="F5" s="18" t="s">
        <v>25</v>
      </c>
      <c r="G5" s="15">
        <f>SUMIF('Budget Detail &amp; Amendments'!E21, 'Budget Roll-Up'!F5, 'Budget Detail &amp; Amendments'!P21)</f>
        <v>0</v>
      </c>
      <c r="H5" s="1"/>
      <c r="I5" s="17">
        <v>1</v>
      </c>
      <c r="J5" s="18" t="s">
        <v>25</v>
      </c>
      <c r="K5" s="15">
        <f>SUMIF('Budget Detail &amp; Amendments'!E21, 'Budget Roll-Up'!J5, 'Budget Detail &amp; Amendments'!R21)</f>
        <v>0</v>
      </c>
      <c r="L5" s="16"/>
      <c r="M5" s="17">
        <v>1</v>
      </c>
      <c r="N5" s="18" t="s">
        <v>25</v>
      </c>
      <c r="O5" s="15">
        <f>SUMIF('Budget Detail &amp; Amendments'!E21, 'Budget Roll-Up'!N5, 'Budget Detail &amp; Amendments'!T21)</f>
        <v>0</v>
      </c>
      <c r="P5" s="1"/>
      <c r="Q5" s="4"/>
      <c r="R5" s="1"/>
      <c r="S5" s="1"/>
      <c r="T5" s="4"/>
      <c r="U5" s="4"/>
      <c r="V5" s="1"/>
      <c r="W5" s="4"/>
      <c r="X5" s="4"/>
      <c r="Y5" s="4"/>
      <c r="Z5" s="4"/>
    </row>
    <row r="6" spans="1:26" ht="14.25" customHeight="1" x14ac:dyDescent="0.3">
      <c r="A6" s="17">
        <v>2</v>
      </c>
      <c r="B6" s="18" t="s">
        <v>38</v>
      </c>
      <c r="C6" s="15">
        <f>SUMIF('Budget Detail &amp; Amendments'!E21, B6, 'Budget Detail &amp; Amendments'!O21)</f>
        <v>0</v>
      </c>
      <c r="D6" s="16"/>
      <c r="E6" s="19">
        <v>2</v>
      </c>
      <c r="F6" s="18" t="s">
        <v>38</v>
      </c>
      <c r="G6" s="15">
        <f>SUMIF('Budget Detail &amp; Amendments'!E21, 'Budget Roll-Up'!F6, 'Budget Detail &amp; Amendments'!P21)</f>
        <v>0</v>
      </c>
      <c r="H6" s="1"/>
      <c r="I6" s="17">
        <v>2</v>
      </c>
      <c r="J6" s="18" t="s">
        <v>38</v>
      </c>
      <c r="K6" s="15">
        <f>SUMIF('Budget Detail &amp; Amendments'!E21, 'Budget Roll-Up'!J6, 'Budget Detail &amp; Amendments'!R21)</f>
        <v>0</v>
      </c>
      <c r="L6" s="16"/>
      <c r="M6" s="17">
        <v>2</v>
      </c>
      <c r="N6" s="18" t="s">
        <v>38</v>
      </c>
      <c r="O6" s="15">
        <f>SUMIF('Budget Detail &amp; Amendments'!E21, 'Budget Roll-Up'!N6, 'Budget Detail &amp; Amendments'!T21)</f>
        <v>0</v>
      </c>
      <c r="P6" s="1"/>
      <c r="Q6" s="4"/>
      <c r="R6" s="1"/>
      <c r="S6" s="1"/>
      <c r="T6" s="4"/>
      <c r="U6" s="4"/>
      <c r="V6" s="1"/>
      <c r="W6" s="4"/>
      <c r="X6" s="4"/>
      <c r="Y6" s="4"/>
      <c r="Z6" s="4"/>
    </row>
    <row r="7" spans="1:26" ht="14.25" customHeight="1" x14ac:dyDescent="0.3">
      <c r="A7" s="17">
        <v>3</v>
      </c>
      <c r="B7" s="18" t="s">
        <v>40</v>
      </c>
      <c r="C7" s="15">
        <f>SUM('Budget Detail &amp; Amendments'!O31,'Budget Detail &amp; Amendments'!O36)</f>
        <v>1414.12</v>
      </c>
      <c r="D7" s="16"/>
      <c r="E7" s="19">
        <v>3</v>
      </c>
      <c r="F7" s="18" t="s">
        <v>40</v>
      </c>
      <c r="G7" s="15">
        <f>SUM('Budget Detail &amp; Amendments'!P31,'Budget Detail &amp; Amendments'!P36)</f>
        <v>0</v>
      </c>
      <c r="H7" s="1"/>
      <c r="I7" s="17">
        <v>3</v>
      </c>
      <c r="J7" s="18" t="s">
        <v>40</v>
      </c>
      <c r="K7" s="15">
        <f>SUM('Budget Detail &amp; Amendments'!R31,'Budget Detail &amp; Amendments'!R36)</f>
        <v>0</v>
      </c>
      <c r="L7" s="16"/>
      <c r="M7" s="17">
        <v>3</v>
      </c>
      <c r="N7" s="18" t="s">
        <v>40</v>
      </c>
      <c r="O7" s="15">
        <f>SUM('Budget Detail &amp; Amendments'!T31,'Budget Detail &amp; Amendments'!T36)</f>
        <v>0</v>
      </c>
      <c r="P7" s="1"/>
      <c r="Q7" s="4"/>
      <c r="R7" s="1"/>
      <c r="S7" s="1"/>
      <c r="T7" s="4"/>
      <c r="U7" s="4"/>
      <c r="V7" s="1"/>
      <c r="W7" s="4"/>
      <c r="X7" s="4"/>
      <c r="Y7" s="4"/>
      <c r="Z7" s="4"/>
    </row>
    <row r="8" spans="1:26" ht="14.25" customHeight="1" x14ac:dyDescent="0.3">
      <c r="A8" s="21">
        <v>4</v>
      </c>
      <c r="B8" s="22" t="s">
        <v>47</v>
      </c>
      <c r="C8" s="23">
        <f ca="1">SUM(C5:C7)</f>
        <v>13819.119999999999</v>
      </c>
      <c r="D8" s="24"/>
      <c r="E8" s="25">
        <v>4</v>
      </c>
      <c r="F8" s="22" t="s">
        <v>47</v>
      </c>
      <c r="G8" s="23">
        <f>SUM(G5:G7)</f>
        <v>0</v>
      </c>
      <c r="H8" s="1"/>
      <c r="I8" s="21">
        <v>4</v>
      </c>
      <c r="J8" s="22" t="s">
        <v>47</v>
      </c>
      <c r="K8" s="23">
        <f>SUM(K5:K7)</f>
        <v>0</v>
      </c>
      <c r="L8" s="24"/>
      <c r="M8" s="21">
        <v>4</v>
      </c>
      <c r="N8" s="22" t="s">
        <v>47</v>
      </c>
      <c r="O8" s="23">
        <f>SUM(O5:O7)</f>
        <v>0</v>
      </c>
      <c r="P8" s="1"/>
      <c r="Q8" s="4"/>
      <c r="R8" s="1"/>
      <c r="S8" s="1"/>
      <c r="T8" s="4"/>
      <c r="U8" s="4"/>
      <c r="V8" s="1"/>
      <c r="W8" s="4"/>
      <c r="X8" s="4"/>
      <c r="Y8" s="4"/>
      <c r="Z8" s="4"/>
    </row>
    <row r="9" spans="1:26" ht="14.25" customHeight="1" x14ac:dyDescent="0.3">
      <c r="A9" s="1"/>
      <c r="B9" s="1"/>
      <c r="C9" s="1"/>
      <c r="D9" s="1"/>
      <c r="E9" s="1"/>
      <c r="F9" s="1"/>
      <c r="G9" s="16"/>
      <c r="H9" s="1"/>
      <c r="I9" s="1"/>
      <c r="J9" s="1"/>
      <c r="K9" s="16"/>
      <c r="L9" s="16"/>
      <c r="M9" s="1"/>
      <c r="N9" s="1"/>
      <c r="O9" s="16"/>
      <c r="P9" s="1"/>
      <c r="Q9" s="4"/>
      <c r="R9" s="1"/>
      <c r="S9" s="1"/>
      <c r="T9" s="4"/>
      <c r="U9" s="4"/>
      <c r="V9" s="1"/>
      <c r="W9" s="4"/>
      <c r="X9" s="4"/>
      <c r="Y9" s="4"/>
      <c r="Z9" s="4"/>
    </row>
    <row r="10" spans="1:26" ht="14.25" customHeight="1" x14ac:dyDescent="0.3">
      <c r="A10" s="280" t="s">
        <v>51</v>
      </c>
      <c r="B10" s="225"/>
      <c r="C10" s="1"/>
      <c r="D10" s="1"/>
      <c r="E10" s="280" t="s">
        <v>51</v>
      </c>
      <c r="F10" s="225"/>
      <c r="G10" s="16"/>
      <c r="H10" s="1"/>
      <c r="I10" s="280" t="s">
        <v>51</v>
      </c>
      <c r="J10" s="225"/>
      <c r="K10" s="16"/>
      <c r="L10" s="16"/>
      <c r="M10" s="280" t="s">
        <v>51</v>
      </c>
      <c r="N10" s="225"/>
      <c r="O10" s="16"/>
      <c r="P10" s="1"/>
      <c r="Q10" s="4"/>
      <c r="R10" s="1"/>
      <c r="S10" s="1"/>
      <c r="T10" s="4"/>
      <c r="U10" s="4"/>
      <c r="V10" s="1"/>
      <c r="W10" s="4"/>
      <c r="X10" s="4"/>
      <c r="Y10" s="4"/>
      <c r="Z10" s="4"/>
    </row>
    <row r="11" spans="1:26" ht="14.25" customHeight="1" x14ac:dyDescent="0.3">
      <c r="A11" s="17">
        <v>5</v>
      </c>
      <c r="B11" s="18" t="s">
        <v>53</v>
      </c>
      <c r="C11" s="15">
        <f ca="1">SUMIF('Budget Detail &amp; Amendments'!E42:E45, B11, 'Budget Detail &amp; Amendments'!O45)</f>
        <v>800</v>
      </c>
      <c r="D11" s="16"/>
      <c r="E11" s="19">
        <v>5</v>
      </c>
      <c r="F11" s="18" t="s">
        <v>53</v>
      </c>
      <c r="G11" s="15">
        <f>SUMIF('Budget Detail &amp; Amendments'!E45, 'Budget Roll-Up'!F11, 'Budget Detail &amp; Amendments'!P45)</f>
        <v>0</v>
      </c>
      <c r="H11" s="1"/>
      <c r="I11" s="17">
        <v>5</v>
      </c>
      <c r="J11" s="18" t="s">
        <v>53</v>
      </c>
      <c r="K11" s="15">
        <f>SUMIF('Budget Detail &amp; Amendments'!E45, 'Budget Roll-Up'!J11, 'Budget Detail &amp; Amendments'!R45)</f>
        <v>0</v>
      </c>
      <c r="L11" s="16"/>
      <c r="M11" s="17">
        <v>5</v>
      </c>
      <c r="N11" s="18" t="s">
        <v>53</v>
      </c>
      <c r="O11" s="15">
        <f>SUMIF('Budget Detail &amp; Amendments'!E45, 'Budget Roll-Up'!N11, 'Budget Detail &amp; Amendments'!T45)</f>
        <v>0</v>
      </c>
      <c r="P11" s="1"/>
      <c r="Q11" s="4"/>
      <c r="R11" s="1"/>
      <c r="S11" s="1"/>
      <c r="T11" s="4"/>
      <c r="U11" s="4"/>
      <c r="V11" s="1"/>
      <c r="W11" s="4"/>
      <c r="X11" s="4"/>
      <c r="Y11" s="4"/>
      <c r="Z11" s="4"/>
    </row>
    <row r="12" spans="1:26" ht="14.25" customHeight="1" x14ac:dyDescent="0.3">
      <c r="A12" s="17">
        <v>6</v>
      </c>
      <c r="B12" s="18" t="s">
        <v>56</v>
      </c>
      <c r="C12" s="15"/>
      <c r="D12" s="16"/>
      <c r="E12" s="19">
        <v>6</v>
      </c>
      <c r="F12" s="18" t="s">
        <v>56</v>
      </c>
      <c r="G12" s="15"/>
      <c r="H12" s="1"/>
      <c r="I12" s="17">
        <v>6</v>
      </c>
      <c r="J12" s="18" t="s">
        <v>56</v>
      </c>
      <c r="K12" s="15"/>
      <c r="L12" s="16"/>
      <c r="M12" s="17">
        <v>6</v>
      </c>
      <c r="N12" s="18" t="s">
        <v>56</v>
      </c>
      <c r="O12" s="15"/>
      <c r="P12" s="1"/>
      <c r="Q12" s="4"/>
      <c r="R12" s="1"/>
      <c r="S12" s="1"/>
      <c r="T12" s="4"/>
      <c r="U12" s="4"/>
      <c r="V12" s="1"/>
      <c r="W12" s="4"/>
      <c r="X12" s="4"/>
      <c r="Y12" s="4"/>
      <c r="Z12" s="4"/>
    </row>
    <row r="13" spans="1:26" ht="14.25" customHeight="1" x14ac:dyDescent="0.3">
      <c r="A13" s="17">
        <v>7</v>
      </c>
      <c r="B13" s="18" t="s">
        <v>57</v>
      </c>
      <c r="C13" s="15">
        <f>SUMIF('Budget Detail &amp; Amendments'!E45, 'Budget Roll-Up'!B13, 'Budget Detail &amp; Amendments'!O45)</f>
        <v>0</v>
      </c>
      <c r="D13" s="16"/>
      <c r="E13" s="19">
        <v>7</v>
      </c>
      <c r="F13" s="18" t="s">
        <v>57</v>
      </c>
      <c r="G13" s="15">
        <f>SUMIF('Budget Detail &amp; Amendments'!E45, 'Budget Roll-Up'!F13, 'Budget Detail &amp; Amendments'!P45)</f>
        <v>0</v>
      </c>
      <c r="H13" s="1"/>
      <c r="I13" s="17">
        <v>7</v>
      </c>
      <c r="J13" s="18" t="s">
        <v>57</v>
      </c>
      <c r="K13" s="15">
        <f>SUMIF('Budget Detail &amp; Amendments'!E45, 'Budget Roll-Up'!J13, 'Budget Detail &amp; Amendments'!R45)</f>
        <v>0</v>
      </c>
      <c r="L13" s="16"/>
      <c r="M13" s="17">
        <v>7</v>
      </c>
      <c r="N13" s="18" t="s">
        <v>57</v>
      </c>
      <c r="O13" s="15">
        <f>SUMIF('Budget Detail &amp; Amendments'!E45, 'Budget Roll-Up'!N13, 'Budget Detail &amp; Amendments'!T45)</f>
        <v>0</v>
      </c>
      <c r="P13" s="1"/>
      <c r="Q13" s="4"/>
      <c r="R13" s="1"/>
      <c r="S13" s="1"/>
      <c r="T13" s="4"/>
      <c r="U13" s="4"/>
      <c r="V13" s="1"/>
      <c r="W13" s="4"/>
      <c r="X13" s="4"/>
      <c r="Y13" s="4"/>
      <c r="Z13" s="4"/>
    </row>
    <row r="14" spans="1:26" ht="14.25" customHeight="1" x14ac:dyDescent="0.3">
      <c r="A14" s="17">
        <v>8</v>
      </c>
      <c r="B14" s="18" t="s">
        <v>60</v>
      </c>
      <c r="C14" s="15">
        <f>SUMIF('Budget Detail &amp; Amendments'!E50:E52, 'Budget Roll-Up'!B14, 'Budget Detail &amp; Amendments'!O50:O52)</f>
        <v>0</v>
      </c>
      <c r="D14" s="16"/>
      <c r="E14" s="19">
        <v>8</v>
      </c>
      <c r="F14" s="18" t="s">
        <v>60</v>
      </c>
      <c r="G14" s="15">
        <f>SUMIF('Budget Detail &amp; Amendments'!E50:E52, 'Budget Roll-Up'!F14, 'Budget Detail &amp; Amendments'!P50:P52)</f>
        <v>0</v>
      </c>
      <c r="H14" s="1"/>
      <c r="I14" s="17">
        <v>8</v>
      </c>
      <c r="J14" s="18" t="s">
        <v>60</v>
      </c>
      <c r="K14" s="15">
        <f>SUMIF('Budget Detail &amp; Amendments'!E50:E52, 'Budget Roll-Up'!J14, 'Budget Detail &amp; Amendments'!R50:R52)</f>
        <v>0</v>
      </c>
      <c r="L14" s="16"/>
      <c r="M14" s="17">
        <v>8</v>
      </c>
      <c r="N14" s="18" t="s">
        <v>60</v>
      </c>
      <c r="O14" s="15">
        <f>SUMIF('Budget Detail &amp; Amendments'!E50:E52, 'Budget Roll-Up'!N14, 'Budget Detail &amp; Amendments'!T50:T52)</f>
        <v>0</v>
      </c>
      <c r="P14" s="1"/>
      <c r="Q14" s="4"/>
      <c r="R14" s="1"/>
      <c r="S14" s="1"/>
      <c r="T14" s="4"/>
      <c r="U14" s="4"/>
      <c r="V14" s="1"/>
      <c r="W14" s="4"/>
      <c r="X14" s="4"/>
      <c r="Y14" s="4"/>
      <c r="Z14" s="4"/>
    </row>
    <row r="15" spans="1:26" ht="14.25" customHeight="1" x14ac:dyDescent="0.3">
      <c r="A15" s="17">
        <v>9</v>
      </c>
      <c r="B15" s="18" t="s">
        <v>62</v>
      </c>
      <c r="C15" s="15">
        <f ca="1">SUMIF('Budget Detail &amp; Amendments'!E50:E53, 'Budget Roll-Up'!B15, 'Budget Detail &amp; Amendments'!O50:O52)</f>
        <v>6075</v>
      </c>
      <c r="D15" s="16"/>
      <c r="E15" s="19">
        <v>9</v>
      </c>
      <c r="F15" s="18" t="s">
        <v>62</v>
      </c>
      <c r="G15" s="15">
        <f>SUMIF('Budget Detail &amp; Amendments'!E50:E52, 'Budget Roll-Up'!F15, 'Budget Detail &amp; Amendments'!P50:P52)</f>
        <v>0</v>
      </c>
      <c r="H15" s="1"/>
      <c r="I15" s="17">
        <v>9</v>
      </c>
      <c r="J15" s="18" t="s">
        <v>62</v>
      </c>
      <c r="K15" s="15">
        <f>SUMIF('Budget Detail &amp; Amendments'!E50:E52, 'Budget Roll-Up'!J15, 'Budget Detail &amp; Amendments'!R50:R52)</f>
        <v>0</v>
      </c>
      <c r="L15" s="16"/>
      <c r="M15" s="17">
        <v>9</v>
      </c>
      <c r="N15" s="18" t="s">
        <v>62</v>
      </c>
      <c r="O15" s="15">
        <f>SUMIF('Budget Detail &amp; Amendments'!E50:E52, 'Budget Roll-Up'!N15, 'Budget Detail &amp; Amendments'!T50:T52)</f>
        <v>0</v>
      </c>
      <c r="P15" s="1"/>
      <c r="Q15" s="4"/>
      <c r="R15" s="1"/>
      <c r="S15" s="1"/>
      <c r="T15" s="4"/>
      <c r="U15" s="4"/>
      <c r="V15" s="1"/>
      <c r="W15" s="4"/>
      <c r="X15" s="4"/>
      <c r="Y15" s="4"/>
      <c r="Z15" s="4"/>
    </row>
    <row r="16" spans="1:26" ht="14.25" customHeight="1" x14ac:dyDescent="0.3">
      <c r="A16" s="17">
        <v>10</v>
      </c>
      <c r="B16" s="18" t="s">
        <v>70</v>
      </c>
      <c r="C16" s="15"/>
      <c r="D16" s="16"/>
      <c r="E16" s="19">
        <v>10</v>
      </c>
      <c r="F16" s="18" t="s">
        <v>70</v>
      </c>
      <c r="G16" s="15">
        <f>SUMIF('Budget Detail &amp; Amendments'!E59:E60, 'Budget Roll-Up'!F16, 'Budget Detail &amp; Amendments'!P59:P60)</f>
        <v>0</v>
      </c>
      <c r="H16" s="1"/>
      <c r="I16" s="17">
        <v>10</v>
      </c>
      <c r="J16" s="18" t="s">
        <v>70</v>
      </c>
      <c r="K16" s="15">
        <f>SUMIF('Budget Detail &amp; Amendments'!E59:E60, 'Budget Roll-Up'!J16, 'Budget Detail &amp; Amendments'!R59:R60)</f>
        <v>0</v>
      </c>
      <c r="L16" s="16"/>
      <c r="M16" s="17">
        <v>10</v>
      </c>
      <c r="N16" s="18" t="s">
        <v>70</v>
      </c>
      <c r="O16" s="15">
        <f>SUMIF('Budget Detail &amp; Amendments'!E59:E60, 'Budget Roll-Up'!N16, 'Budget Detail &amp; Amendments'!T59:T60)</f>
        <v>0</v>
      </c>
      <c r="P16" s="1"/>
      <c r="Q16" s="4"/>
      <c r="R16" s="1"/>
      <c r="S16" s="1"/>
      <c r="T16" s="4"/>
      <c r="U16" s="4"/>
      <c r="V16" s="1"/>
      <c r="W16" s="4"/>
      <c r="X16" s="4"/>
      <c r="Y16" s="4"/>
      <c r="Z16" s="4"/>
    </row>
    <row r="17" spans="1:26" ht="14.25" customHeight="1" x14ac:dyDescent="0.3">
      <c r="A17" s="17">
        <v>11</v>
      </c>
      <c r="B17" s="18" t="s">
        <v>71</v>
      </c>
      <c r="C17" s="15">
        <f>SUMIF('Budget Detail &amp; Amendments'!E59:E60, 'Budget Roll-Up'!B17, 'Budget Detail &amp; Amendments'!O59:O60)</f>
        <v>0</v>
      </c>
      <c r="D17" s="16"/>
      <c r="E17" s="19">
        <v>11</v>
      </c>
      <c r="F17" s="18" t="s">
        <v>71</v>
      </c>
      <c r="G17" s="15">
        <f>SUMIF('Budget Detail &amp; Amendments'!E59:E60, 'Budget Roll-Up'!F17, 'Budget Detail &amp; Amendments'!P59:P60)</f>
        <v>0</v>
      </c>
      <c r="H17" s="1"/>
      <c r="I17" s="17">
        <v>11</v>
      </c>
      <c r="J17" s="18" t="s">
        <v>71</v>
      </c>
      <c r="K17" s="15">
        <f>SUMIF('Budget Detail &amp; Amendments'!E59:E60, 'Budget Roll-Up'!J17, 'Budget Detail &amp; Amendments'!R59:R60)</f>
        <v>0</v>
      </c>
      <c r="L17" s="16"/>
      <c r="M17" s="17">
        <v>11</v>
      </c>
      <c r="N17" s="18" t="s">
        <v>71</v>
      </c>
      <c r="O17" s="15">
        <f>SUMIF('Budget Detail &amp; Amendments'!E59:E60, 'Budget Roll-Up'!N17, 'Budget Detail &amp; Amendments'!T59:T60)</f>
        <v>0</v>
      </c>
      <c r="P17" s="1"/>
      <c r="Q17" s="4"/>
      <c r="R17" s="1"/>
      <c r="S17" s="1"/>
      <c r="T17" s="4"/>
      <c r="U17" s="4"/>
      <c r="V17" s="1"/>
      <c r="W17" s="4"/>
      <c r="X17" s="4"/>
      <c r="Y17" s="4"/>
      <c r="Z17" s="4"/>
    </row>
    <row r="18" spans="1:26" ht="14.25" customHeight="1" x14ac:dyDescent="0.3">
      <c r="A18" s="17">
        <v>12</v>
      </c>
      <c r="B18" s="18" t="s">
        <v>74</v>
      </c>
      <c r="C18" s="15">
        <f>'Budget Detail &amp; Amendments'!O72</f>
        <v>17056.800000000003</v>
      </c>
      <c r="D18" s="16"/>
      <c r="E18" s="19">
        <v>12</v>
      </c>
      <c r="F18" s="18" t="s">
        <v>74</v>
      </c>
      <c r="G18" s="15">
        <f>SUM('Budget Detail &amp; Amendments'!P72)</f>
        <v>0</v>
      </c>
      <c r="H18" s="1"/>
      <c r="I18" s="17">
        <v>12</v>
      </c>
      <c r="J18" s="18" t="s">
        <v>74</v>
      </c>
      <c r="K18" s="15">
        <f>SUM('Budget Detail &amp; Amendments'!R72)</f>
        <v>0</v>
      </c>
      <c r="L18" s="16"/>
      <c r="M18" s="17">
        <v>12</v>
      </c>
      <c r="N18" s="18" t="s">
        <v>74</v>
      </c>
      <c r="O18" s="15">
        <f>SUM('Budget Detail &amp; Amendments'!T72)</f>
        <v>0</v>
      </c>
      <c r="P18" s="1"/>
      <c r="Q18" s="4"/>
      <c r="R18" s="1"/>
      <c r="S18" s="1"/>
      <c r="T18" s="4"/>
      <c r="U18" s="4"/>
      <c r="V18" s="1"/>
      <c r="W18" s="4"/>
      <c r="X18" s="4"/>
      <c r="Y18" s="4"/>
      <c r="Z18" s="4"/>
    </row>
    <row r="19" spans="1:26" ht="14.25" customHeight="1" x14ac:dyDescent="0.3">
      <c r="A19" s="17">
        <v>13</v>
      </c>
      <c r="B19" s="18" t="s">
        <v>76</v>
      </c>
      <c r="C19" s="15"/>
      <c r="D19" s="16"/>
      <c r="E19" s="19">
        <v>13</v>
      </c>
      <c r="F19" s="18" t="s">
        <v>76</v>
      </c>
      <c r="G19" s="15"/>
      <c r="H19" s="1"/>
      <c r="I19" s="17">
        <v>13</v>
      </c>
      <c r="J19" s="18" t="s">
        <v>76</v>
      </c>
      <c r="K19" s="15"/>
      <c r="L19" s="16"/>
      <c r="M19" s="17">
        <v>13</v>
      </c>
      <c r="N19" s="18" t="s">
        <v>76</v>
      </c>
      <c r="O19" s="15"/>
      <c r="P19" s="1"/>
      <c r="Q19" s="4"/>
      <c r="R19" s="1"/>
      <c r="S19" s="1"/>
      <c r="T19" s="4"/>
      <c r="U19" s="4"/>
      <c r="V19" s="1"/>
      <c r="W19" s="4"/>
      <c r="X19" s="4"/>
      <c r="Y19" s="4"/>
      <c r="Z19" s="4"/>
    </row>
    <row r="20" spans="1:26" ht="14.25" customHeight="1" x14ac:dyDescent="0.3">
      <c r="A20" s="17">
        <v>14</v>
      </c>
      <c r="B20" s="18" t="s">
        <v>78</v>
      </c>
      <c r="C20" s="15"/>
      <c r="D20" s="16"/>
      <c r="E20" s="19">
        <v>14</v>
      </c>
      <c r="F20" s="18" t="s">
        <v>78</v>
      </c>
      <c r="G20" s="15"/>
      <c r="H20" s="1"/>
      <c r="I20" s="17">
        <v>14</v>
      </c>
      <c r="J20" s="18" t="s">
        <v>78</v>
      </c>
      <c r="K20" s="15"/>
      <c r="L20" s="16"/>
      <c r="M20" s="17">
        <v>14</v>
      </c>
      <c r="N20" s="18" t="s">
        <v>78</v>
      </c>
      <c r="O20" s="15"/>
      <c r="P20" s="1"/>
      <c r="Q20" s="4"/>
      <c r="R20" s="1"/>
      <c r="S20" s="1"/>
      <c r="T20" s="4"/>
      <c r="U20" s="4"/>
      <c r="V20" s="1"/>
      <c r="W20" s="4"/>
      <c r="X20" s="4"/>
      <c r="Y20" s="4"/>
      <c r="Z20" s="4"/>
    </row>
    <row r="21" spans="1:26" ht="14.25" customHeight="1" x14ac:dyDescent="0.3">
      <c r="A21" s="17">
        <v>15</v>
      </c>
      <c r="B21" s="18" t="s">
        <v>79</v>
      </c>
      <c r="C21" s="15"/>
      <c r="D21" s="16"/>
      <c r="E21" s="19">
        <v>15</v>
      </c>
      <c r="F21" s="18" t="s">
        <v>79</v>
      </c>
      <c r="G21" s="15"/>
      <c r="H21" s="1"/>
      <c r="I21" s="17">
        <v>15</v>
      </c>
      <c r="J21" s="18" t="s">
        <v>79</v>
      </c>
      <c r="K21" s="15"/>
      <c r="L21" s="16"/>
      <c r="M21" s="17">
        <v>15</v>
      </c>
      <c r="N21" s="18" t="s">
        <v>79</v>
      </c>
      <c r="O21" s="15"/>
      <c r="P21" s="1"/>
      <c r="Q21" s="4"/>
      <c r="R21" s="1"/>
      <c r="S21" s="1"/>
      <c r="T21" s="4"/>
      <c r="U21" s="4"/>
      <c r="V21" s="1"/>
      <c r="W21" s="4"/>
      <c r="X21" s="4"/>
      <c r="Y21" s="4"/>
      <c r="Z21" s="4"/>
    </row>
    <row r="22" spans="1:26" ht="14.25" customHeight="1" x14ac:dyDescent="0.3">
      <c r="A22" s="17">
        <v>16</v>
      </c>
      <c r="B22" s="18" t="s">
        <v>80</v>
      </c>
      <c r="C22" s="15">
        <f>SUMIF('Budget Detail &amp; Amendments'!E76:E81, 'Budget Roll-Up'!B22, 'Budget Detail &amp; Amendments'!O76:O81)</f>
        <v>620</v>
      </c>
      <c r="D22" s="16"/>
      <c r="E22" s="19">
        <v>16</v>
      </c>
      <c r="F22" s="18" t="s">
        <v>80</v>
      </c>
      <c r="G22" s="15">
        <f>SUMIF('Budget Detail &amp; Amendments'!E76:E81, 'Budget Roll-Up'!F22, 'Budget Detail &amp; Amendments'!P76:P81)</f>
        <v>0</v>
      </c>
      <c r="H22" s="1"/>
      <c r="I22" s="17">
        <v>16</v>
      </c>
      <c r="J22" s="18" t="s">
        <v>80</v>
      </c>
      <c r="K22" s="15">
        <f>SUMIF('Budget Detail &amp; Amendments'!E76:E81, 'Budget Roll-Up'!J22, 'Budget Detail &amp; Amendments'!R76:R81)</f>
        <v>0</v>
      </c>
      <c r="L22" s="16"/>
      <c r="M22" s="17">
        <v>16</v>
      </c>
      <c r="N22" s="18" t="s">
        <v>80</v>
      </c>
      <c r="O22" s="15">
        <f>SUMIF('Budget Detail &amp; Amendments'!E76:E81, 'Budget Roll-Up'!N22, 'Budget Detail &amp; Amendments'!T76:T81)</f>
        <v>0</v>
      </c>
      <c r="P22" s="1"/>
      <c r="Q22" s="4"/>
      <c r="R22" s="1"/>
      <c r="S22" s="1"/>
      <c r="T22" s="4"/>
      <c r="U22" s="4"/>
      <c r="V22" s="1"/>
      <c r="W22" s="4"/>
      <c r="X22" s="4"/>
      <c r="Y22" s="4"/>
      <c r="Z22" s="4"/>
    </row>
    <row r="23" spans="1:26" ht="14.25" customHeight="1" x14ac:dyDescent="0.3">
      <c r="A23" s="17">
        <v>17</v>
      </c>
      <c r="B23" s="18" t="s">
        <v>82</v>
      </c>
      <c r="C23" s="15">
        <f>SUMIF('Budget Detail &amp; Amendments'!E76:E81, 'Budget Roll-Up'!B23, 'Budget Detail &amp; Amendments'!O76:O81)</f>
        <v>3040</v>
      </c>
      <c r="D23" s="16"/>
      <c r="E23" s="19">
        <v>17</v>
      </c>
      <c r="F23" s="18" t="s">
        <v>82</v>
      </c>
      <c r="G23" s="15">
        <f>SUMIF('Budget Detail &amp; Amendments'!E76:E81, 'Budget Roll-Up'!F23, 'Budget Detail &amp; Amendments'!P76:P81)</f>
        <v>0</v>
      </c>
      <c r="H23" s="1"/>
      <c r="I23" s="17">
        <v>17</v>
      </c>
      <c r="J23" s="18" t="s">
        <v>82</v>
      </c>
      <c r="K23" s="15">
        <f>SUMIF('Budget Detail &amp; Amendments'!E76:E81, 'Budget Roll-Up'!J23, 'Budget Detail &amp; Amendments'!R76:R81)</f>
        <v>0</v>
      </c>
      <c r="L23" s="16"/>
      <c r="M23" s="17">
        <v>17</v>
      </c>
      <c r="N23" s="18" t="s">
        <v>82</v>
      </c>
      <c r="O23" s="15">
        <f>SUMIF('Budget Detail &amp; Amendments'!E76:E81, 'Budget Roll-Up'!N23, 'Budget Detail &amp; Amendments'!T76:T81)</f>
        <v>0</v>
      </c>
      <c r="P23" s="1"/>
      <c r="Q23" s="4"/>
      <c r="R23" s="1"/>
      <c r="S23" s="1"/>
      <c r="T23" s="4"/>
      <c r="U23" s="4"/>
      <c r="V23" s="1"/>
      <c r="W23" s="4"/>
      <c r="X23" s="4"/>
      <c r="Y23" s="4"/>
      <c r="Z23" s="4"/>
    </row>
    <row r="24" spans="1:26" ht="14.25" customHeight="1" x14ac:dyDescent="0.3">
      <c r="A24" s="17">
        <v>18</v>
      </c>
      <c r="B24" s="18" t="s">
        <v>84</v>
      </c>
      <c r="C24" s="15">
        <f>SUMIF('Budget Detail &amp; Amendments'!E76:E81, 'Budget Roll-Up'!B24, 'Budget Detail &amp; Amendments'!O76:O81)</f>
        <v>1500</v>
      </c>
      <c r="D24" s="16"/>
      <c r="E24" s="19">
        <v>18</v>
      </c>
      <c r="F24" s="18" t="s">
        <v>84</v>
      </c>
      <c r="G24" s="15">
        <f>SUMIF('Budget Detail &amp; Amendments'!E76:E81, 'Budget Roll-Up'!F24, 'Budget Detail &amp; Amendments'!P76:P81)</f>
        <v>0</v>
      </c>
      <c r="H24" s="1"/>
      <c r="I24" s="17">
        <v>18</v>
      </c>
      <c r="J24" s="18" t="s">
        <v>84</v>
      </c>
      <c r="K24" s="15">
        <f>SUMIF('Budget Detail &amp; Amendments'!E76:E81, 'Budget Roll-Up'!J24, 'Budget Detail &amp; Amendments'!R76:R81)</f>
        <v>0</v>
      </c>
      <c r="L24" s="16"/>
      <c r="M24" s="17">
        <v>18</v>
      </c>
      <c r="N24" s="18" t="s">
        <v>84</v>
      </c>
      <c r="O24" s="15">
        <f>SUMIF('Budget Detail &amp; Amendments'!E76:E81, 'Budget Roll-Up'!N24, 'Budget Detail &amp; Amendments'!T76:T81)</f>
        <v>0</v>
      </c>
      <c r="P24" s="1"/>
      <c r="Q24" s="4"/>
      <c r="R24" s="1"/>
      <c r="S24" s="1"/>
      <c r="T24" s="4"/>
      <c r="U24" s="4"/>
      <c r="V24" s="1"/>
      <c r="W24" s="4"/>
      <c r="X24" s="4"/>
      <c r="Y24" s="4"/>
      <c r="Z24" s="4"/>
    </row>
    <row r="25" spans="1:26" ht="14.25" customHeight="1" x14ac:dyDescent="0.3">
      <c r="A25" s="21">
        <v>19</v>
      </c>
      <c r="B25" s="22" t="s">
        <v>86</v>
      </c>
      <c r="C25" s="15">
        <f ca="1">SUM(C11:C24)</f>
        <v>29091.800000000003</v>
      </c>
      <c r="D25" s="16"/>
      <c r="E25" s="25">
        <v>19</v>
      </c>
      <c r="F25" s="22" t="s">
        <v>86</v>
      </c>
      <c r="G25" s="15">
        <f>SUM(G11:G24)</f>
        <v>0</v>
      </c>
      <c r="H25" s="1"/>
      <c r="I25" s="21">
        <v>19</v>
      </c>
      <c r="J25" s="22" t="s">
        <v>86</v>
      </c>
      <c r="K25" s="15">
        <f>SUM(K11:K24)</f>
        <v>0</v>
      </c>
      <c r="L25" s="16"/>
      <c r="M25" s="21">
        <v>19</v>
      </c>
      <c r="N25" s="22" t="s">
        <v>86</v>
      </c>
      <c r="O25" s="15">
        <f>SUM(O11:O24)</f>
        <v>0</v>
      </c>
      <c r="P25" s="1"/>
      <c r="Q25" s="4"/>
      <c r="R25" s="1"/>
      <c r="S25" s="1"/>
      <c r="T25" s="4"/>
      <c r="U25" s="4"/>
      <c r="V25" s="1"/>
      <c r="W25" s="4"/>
      <c r="X25" s="4"/>
      <c r="Y25" s="4"/>
      <c r="Z25" s="4"/>
    </row>
    <row r="26" spans="1:26" ht="14.25" customHeight="1" x14ac:dyDescent="0.3">
      <c r="A26" s="1"/>
      <c r="B26" s="1"/>
      <c r="C26" s="16"/>
      <c r="D26" s="16"/>
      <c r="E26" s="1"/>
      <c r="F26" s="1"/>
      <c r="G26" s="16"/>
      <c r="H26" s="1"/>
      <c r="I26" s="1"/>
      <c r="J26" s="1"/>
      <c r="K26" s="16"/>
      <c r="L26" s="16"/>
      <c r="M26" s="1"/>
      <c r="N26" s="1"/>
      <c r="O26" s="16"/>
      <c r="P26" s="1"/>
      <c r="Q26" s="4"/>
      <c r="R26" s="1"/>
      <c r="S26" s="1"/>
      <c r="T26" s="4"/>
      <c r="U26" s="4"/>
      <c r="V26" s="1"/>
      <c r="W26" s="4"/>
      <c r="X26" s="4"/>
      <c r="Y26" s="4"/>
      <c r="Z26" s="4"/>
    </row>
    <row r="27" spans="1:26" ht="14.25" customHeight="1" x14ac:dyDescent="0.3">
      <c r="A27" s="21">
        <v>20</v>
      </c>
      <c r="B27" s="22" t="s">
        <v>88</v>
      </c>
      <c r="C27" s="15">
        <f>'Budget Detail &amp; Amendments'!O95</f>
        <v>2160.84</v>
      </c>
      <c r="D27" s="16"/>
      <c r="E27" s="25">
        <v>20</v>
      </c>
      <c r="F27" s="22" t="s">
        <v>88</v>
      </c>
      <c r="G27" s="15">
        <f>'Budget Detail &amp; Amendments'!P95</f>
        <v>0</v>
      </c>
      <c r="H27" s="1"/>
      <c r="I27" s="21">
        <v>20</v>
      </c>
      <c r="J27" s="22" t="s">
        <v>88</v>
      </c>
      <c r="K27" s="15">
        <f>SUM('Budget Detail &amp; Amendments'!R95)</f>
        <v>0</v>
      </c>
      <c r="L27" s="16"/>
      <c r="M27" s="21">
        <v>20</v>
      </c>
      <c r="N27" s="22" t="s">
        <v>88</v>
      </c>
      <c r="O27" s="15">
        <f>SUM('Budget Detail &amp; Amendments'!T95)</f>
        <v>0</v>
      </c>
      <c r="P27" s="1"/>
      <c r="Q27" s="4"/>
      <c r="R27" s="1"/>
      <c r="S27" s="1"/>
      <c r="T27" s="4"/>
      <c r="U27" s="4"/>
      <c r="V27" s="1"/>
      <c r="W27" s="4"/>
      <c r="X27" s="4"/>
      <c r="Y27" s="4"/>
      <c r="Z27" s="4"/>
    </row>
    <row r="28" spans="1:26" ht="14.25" customHeight="1" x14ac:dyDescent="0.3">
      <c r="A28" s="12"/>
      <c r="B28" s="12"/>
      <c r="C28" s="16"/>
      <c r="D28" s="16"/>
      <c r="E28" s="12"/>
      <c r="F28" s="12"/>
      <c r="G28" s="16"/>
      <c r="H28" s="1"/>
      <c r="I28" s="12"/>
      <c r="J28" s="12"/>
      <c r="K28" s="16"/>
      <c r="L28" s="16"/>
      <c r="M28" s="12"/>
      <c r="N28" s="12"/>
      <c r="O28" s="16"/>
      <c r="P28" s="1"/>
      <c r="Q28" s="4"/>
      <c r="R28" s="1"/>
      <c r="S28" s="1"/>
      <c r="T28" s="4"/>
      <c r="U28" s="4"/>
      <c r="V28" s="1"/>
      <c r="W28" s="4"/>
      <c r="X28" s="4"/>
      <c r="Y28" s="4"/>
      <c r="Z28" s="4"/>
    </row>
    <row r="29" spans="1:26" ht="14.25" customHeight="1" x14ac:dyDescent="0.3">
      <c r="A29" s="21">
        <v>21</v>
      </c>
      <c r="B29" s="22" t="s">
        <v>89</v>
      </c>
      <c r="C29" s="15">
        <f>'Budget Detail &amp; Amendments'!O91</f>
        <v>0</v>
      </c>
      <c r="D29" s="16"/>
      <c r="E29" s="25">
        <v>21</v>
      </c>
      <c r="F29" s="22" t="s">
        <v>89</v>
      </c>
      <c r="G29" s="15">
        <f>SUM('Budget Detail &amp; Amendments'!P91)</f>
        <v>0</v>
      </c>
      <c r="H29" s="1"/>
      <c r="I29" s="21">
        <v>21</v>
      </c>
      <c r="J29" s="22" t="s">
        <v>89</v>
      </c>
      <c r="K29" s="15">
        <f>SUM('Budget Detail &amp; Amendments'!R91)</f>
        <v>0</v>
      </c>
      <c r="L29" s="16"/>
      <c r="M29" s="21">
        <v>21</v>
      </c>
      <c r="N29" s="22" t="s">
        <v>89</v>
      </c>
      <c r="O29" s="15">
        <f>SUM('Budget Detail &amp; Amendments'!T91)</f>
        <v>0</v>
      </c>
      <c r="P29" s="1"/>
      <c r="Q29" s="4"/>
      <c r="R29" s="1"/>
      <c r="S29" s="1"/>
      <c r="T29" s="4"/>
      <c r="U29" s="4"/>
      <c r="V29" s="1"/>
      <c r="W29" s="4"/>
      <c r="X29" s="4"/>
      <c r="Y29" s="4"/>
      <c r="Z29" s="4"/>
    </row>
    <row r="30" spans="1:26" ht="14.25" customHeight="1" x14ac:dyDescent="0.3">
      <c r="A30" s="20"/>
      <c r="B30" s="12"/>
      <c r="C30" s="16"/>
      <c r="D30" s="16"/>
      <c r="E30" s="20"/>
      <c r="F30" s="12"/>
      <c r="G30" s="16"/>
      <c r="H30" s="1"/>
      <c r="I30" s="20"/>
      <c r="J30" s="12"/>
      <c r="K30" s="16"/>
      <c r="L30" s="16"/>
      <c r="M30" s="20"/>
      <c r="N30" s="12"/>
      <c r="O30" s="16"/>
      <c r="P30" s="1"/>
      <c r="Q30" s="4"/>
      <c r="R30" s="1"/>
      <c r="S30" s="1"/>
      <c r="T30" s="4"/>
      <c r="U30" s="4"/>
      <c r="V30" s="1"/>
      <c r="W30" s="4"/>
      <c r="X30" s="4"/>
      <c r="Y30" s="4"/>
      <c r="Z30" s="4"/>
    </row>
    <row r="31" spans="1:26" ht="14.25" customHeight="1" x14ac:dyDescent="0.3">
      <c r="A31" s="21">
        <v>22</v>
      </c>
      <c r="B31" s="22" t="s">
        <v>90</v>
      </c>
      <c r="C31" s="15">
        <f ca="1">SUM(C8,C25,C27,C29)</f>
        <v>45071.759999999995</v>
      </c>
      <c r="D31" s="16"/>
      <c r="E31" s="25">
        <v>22</v>
      </c>
      <c r="F31" s="22" t="s">
        <v>90</v>
      </c>
      <c r="G31" s="15">
        <f>SUM(G8,G25,G27,G29)</f>
        <v>0</v>
      </c>
      <c r="H31" s="1"/>
      <c r="I31" s="21">
        <v>22</v>
      </c>
      <c r="J31" s="22" t="s">
        <v>90</v>
      </c>
      <c r="K31" s="15">
        <f>SUM(K8,K25,K27,K29)</f>
        <v>0</v>
      </c>
      <c r="L31" s="16"/>
      <c r="M31" s="21">
        <v>22</v>
      </c>
      <c r="N31" s="22" t="s">
        <v>90</v>
      </c>
      <c r="O31" s="15">
        <f>SUM(O8,O25,O27,O29)</f>
        <v>0</v>
      </c>
      <c r="P31" s="1"/>
      <c r="Q31" s="4"/>
      <c r="R31" s="1"/>
      <c r="S31" s="1"/>
      <c r="T31" s="4"/>
      <c r="U31" s="4"/>
      <c r="V31" s="1"/>
      <c r="W31" s="4"/>
      <c r="X31" s="4"/>
      <c r="Y31" s="4"/>
      <c r="Z31" s="4"/>
    </row>
    <row r="32" spans="1:26" ht="14.25" customHeight="1" x14ac:dyDescent="0.3">
      <c r="A32" s="1"/>
      <c r="B32" s="1"/>
      <c r="C32" s="1"/>
      <c r="D32" s="1"/>
      <c r="E32" s="1"/>
      <c r="F32" s="1"/>
      <c r="G32" s="1"/>
      <c r="H32" s="1"/>
      <c r="I32" s="1"/>
      <c r="J32" s="1"/>
      <c r="K32" s="1"/>
      <c r="L32" s="1"/>
      <c r="M32" s="1"/>
      <c r="N32" s="1"/>
      <c r="O32" s="1"/>
      <c r="P32" s="1"/>
      <c r="Q32" s="4"/>
      <c r="R32" s="1"/>
      <c r="S32" s="1"/>
      <c r="T32" s="4"/>
      <c r="U32" s="4"/>
      <c r="V32" s="1"/>
      <c r="W32" s="4"/>
      <c r="X32" s="4"/>
      <c r="Y32" s="4"/>
      <c r="Z32" s="4"/>
    </row>
    <row r="33" spans="1:26" ht="14.25" customHeight="1" x14ac:dyDescent="0.3">
      <c r="A33" s="1"/>
      <c r="B33" s="1"/>
      <c r="C33" s="1"/>
      <c r="D33" s="1"/>
      <c r="E33" s="1"/>
      <c r="F33" s="1"/>
      <c r="G33" s="1"/>
      <c r="H33" s="1"/>
      <c r="I33" s="1"/>
      <c r="J33" s="1"/>
      <c r="K33" s="1"/>
      <c r="L33" s="1"/>
      <c r="M33" s="1"/>
      <c r="N33" s="1"/>
      <c r="O33" s="1"/>
      <c r="P33" s="1"/>
      <c r="Q33" s="4"/>
      <c r="R33" s="1"/>
      <c r="S33" s="1"/>
      <c r="T33" s="4"/>
      <c r="U33" s="4"/>
      <c r="V33" s="1"/>
      <c r="W33" s="4"/>
      <c r="X33" s="4"/>
      <c r="Y33" s="4"/>
      <c r="Z33" s="4"/>
    </row>
    <row r="34" spans="1:26" ht="14.25" customHeight="1" x14ac:dyDescent="0.3">
      <c r="A34" s="1"/>
      <c r="B34" s="1"/>
      <c r="C34" s="1"/>
      <c r="D34" s="1"/>
      <c r="E34" s="1"/>
      <c r="F34" s="1"/>
      <c r="G34" s="1"/>
      <c r="H34" s="1"/>
      <c r="I34" s="1"/>
      <c r="J34" s="1"/>
      <c r="K34" s="1"/>
      <c r="L34" s="1"/>
      <c r="M34" s="1"/>
      <c r="N34" s="1"/>
      <c r="O34" s="1"/>
      <c r="P34" s="1"/>
      <c r="Q34" s="4"/>
      <c r="R34" s="1"/>
      <c r="S34" s="1"/>
      <c r="T34" s="4"/>
      <c r="U34" s="4"/>
      <c r="V34" s="1"/>
      <c r="W34" s="4"/>
      <c r="X34" s="4"/>
      <c r="Y34" s="4"/>
      <c r="Z34" s="4"/>
    </row>
    <row r="35" spans="1:26" ht="15" customHeight="1" x14ac:dyDescent="0.3">
      <c r="A35" s="281" t="s">
        <v>95</v>
      </c>
      <c r="B35" s="282"/>
      <c r="C35" s="282"/>
      <c r="D35" s="282"/>
      <c r="E35" s="282"/>
      <c r="F35" s="282"/>
      <c r="G35" s="283"/>
      <c r="H35" s="1"/>
      <c r="I35" s="1"/>
      <c r="J35" s="1"/>
      <c r="K35" s="1"/>
      <c r="L35" s="1"/>
      <c r="M35" s="1"/>
      <c r="N35" s="1"/>
      <c r="O35" s="1"/>
      <c r="P35" s="1"/>
      <c r="Q35" s="4"/>
      <c r="R35" s="1"/>
      <c r="S35" s="1"/>
      <c r="T35" s="4"/>
      <c r="U35" s="4"/>
      <c r="V35" s="1"/>
      <c r="W35" s="4"/>
      <c r="X35" s="4"/>
      <c r="Y35" s="4"/>
      <c r="Z35" s="4"/>
    </row>
    <row r="36" spans="1:26" ht="14.25" customHeight="1" x14ac:dyDescent="0.3">
      <c r="A36" s="29"/>
      <c r="B36" s="1"/>
      <c r="C36" s="29"/>
      <c r="D36" s="29"/>
      <c r="E36" s="29"/>
      <c r="F36" s="29"/>
      <c r="G36" s="1"/>
      <c r="H36" s="1"/>
      <c r="I36" s="1"/>
      <c r="J36" s="1"/>
      <c r="K36" s="1"/>
      <c r="L36" s="1"/>
      <c r="M36" s="1"/>
      <c r="N36" s="1"/>
      <c r="O36" s="1"/>
      <c r="P36" s="1"/>
      <c r="Q36" s="4"/>
      <c r="R36" s="1"/>
      <c r="S36" s="1"/>
      <c r="T36" s="4"/>
      <c r="U36" s="4"/>
      <c r="V36" s="1"/>
      <c r="W36" s="4"/>
      <c r="X36" s="4"/>
      <c r="Y36" s="4"/>
      <c r="Z36" s="4"/>
    </row>
    <row r="37" spans="1:26" ht="14.25" customHeight="1" x14ac:dyDescent="0.3">
      <c r="A37" s="1"/>
      <c r="B37" s="1"/>
      <c r="C37" s="1"/>
      <c r="D37" s="1"/>
      <c r="E37" s="1"/>
      <c r="F37" s="1"/>
      <c r="G37" s="1"/>
      <c r="H37" s="1"/>
      <c r="I37" s="1"/>
      <c r="J37" s="1"/>
      <c r="K37" s="1"/>
      <c r="L37" s="1"/>
      <c r="M37" s="1"/>
      <c r="N37" s="1"/>
      <c r="O37" s="1"/>
      <c r="P37" s="1"/>
      <c r="Q37" s="4"/>
      <c r="R37" s="1"/>
      <c r="S37" s="1"/>
      <c r="T37" s="4"/>
      <c r="U37" s="4"/>
      <c r="V37" s="1"/>
      <c r="W37" s="4"/>
      <c r="X37" s="4"/>
      <c r="Y37" s="4"/>
      <c r="Z37" s="4"/>
    </row>
    <row r="38" spans="1:26" ht="14.4" x14ac:dyDescent="0.3">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4" x14ac:dyDescent="0.3">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4" x14ac:dyDescent="0.3">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4" x14ac:dyDescent="0.3">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4" x14ac:dyDescent="0.3">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4" x14ac:dyDescent="0.3">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4" x14ac:dyDescent="0.3">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4" x14ac:dyDescent="0.3">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4" x14ac:dyDescent="0.3">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4" x14ac:dyDescent="0.3">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4" x14ac:dyDescent="0.3">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4" x14ac:dyDescent="0.3">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4" x14ac:dyDescent="0.3">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4" x14ac:dyDescent="0.3">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4" x14ac:dyDescent="0.3">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4" x14ac:dyDescent="0.3">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4" x14ac:dyDescent="0.3">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4" x14ac:dyDescent="0.3">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4" x14ac:dyDescent="0.3">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4" x14ac:dyDescent="0.3">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4" x14ac:dyDescent="0.3">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4" x14ac:dyDescent="0.3">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4" x14ac:dyDescent="0.3">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4" x14ac:dyDescent="0.3">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4" x14ac:dyDescent="0.3">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4" x14ac:dyDescent="0.3">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4" x14ac:dyDescent="0.3">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4" x14ac:dyDescent="0.3">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4" x14ac:dyDescent="0.3">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4" x14ac:dyDescent="0.3">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4" x14ac:dyDescent="0.3">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4" x14ac:dyDescent="0.3">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4" x14ac:dyDescent="0.3">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4" x14ac:dyDescent="0.3">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4" x14ac:dyDescent="0.3">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4" x14ac:dyDescent="0.3">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4" x14ac:dyDescent="0.3">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4" x14ac:dyDescent="0.3">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4" x14ac:dyDescent="0.3">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4" x14ac:dyDescent="0.3">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4" x14ac:dyDescent="0.3">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4" x14ac:dyDescent="0.3">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4" x14ac:dyDescent="0.3">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4" x14ac:dyDescent="0.3">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4" x14ac:dyDescent="0.3">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4" x14ac:dyDescent="0.3">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4" x14ac:dyDescent="0.3">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4" x14ac:dyDescent="0.3">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4" x14ac:dyDescent="0.3">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4" x14ac:dyDescent="0.3">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4" x14ac:dyDescent="0.3">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4" x14ac:dyDescent="0.3">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4" x14ac:dyDescent="0.3">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4" x14ac:dyDescent="0.3">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4" x14ac:dyDescent="0.3">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4" x14ac:dyDescent="0.3">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4" x14ac:dyDescent="0.3">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4" x14ac:dyDescent="0.3">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4" x14ac:dyDescent="0.3">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4" x14ac:dyDescent="0.3">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4" x14ac:dyDescent="0.3">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4" x14ac:dyDescent="0.3">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4"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4"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4"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4"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4"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4"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4"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4"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4"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4"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4"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4"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4"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4"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4"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4"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4"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4"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4"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4"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4"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4"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4"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4"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4"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4"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4"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4"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4"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4"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4"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4"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4"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4"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4"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4"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4"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4"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4"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4"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4"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4"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4"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4"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4"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4"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4"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4"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4"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4"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4"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4"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4"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4"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4"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4"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4"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4"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4"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4"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4"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4"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4"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4"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4"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4"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4"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4"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4"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4"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4"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4"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4"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4"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4"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4"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4"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4"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4"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4"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4"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4"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4"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4"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4"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4"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4"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4"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4"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4"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4"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4"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4"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4"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4"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4"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4"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4"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4"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4"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4"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4"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4"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4"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4"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4"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4"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4"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4"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4"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4"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4"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4"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4"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4"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4"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4"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4"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4"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4"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4"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4"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4"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4" x14ac:dyDescent="0.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4" x14ac:dyDescent="0.3">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4" x14ac:dyDescent="0.3">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4" x14ac:dyDescent="0.3">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4" x14ac:dyDescent="0.3">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4" x14ac:dyDescent="0.3">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4" x14ac:dyDescent="0.3">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4" x14ac:dyDescent="0.3">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4" x14ac:dyDescent="0.3">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4" x14ac:dyDescent="0.3">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4" x14ac:dyDescent="0.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4" x14ac:dyDescent="0.3">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4" x14ac:dyDescent="0.3">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4" x14ac:dyDescent="0.3">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4" x14ac:dyDescent="0.3">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4" x14ac:dyDescent="0.3">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4" x14ac:dyDescent="0.3">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4" x14ac:dyDescent="0.3">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4" x14ac:dyDescent="0.3">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4" x14ac:dyDescent="0.3">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4" x14ac:dyDescent="0.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4" x14ac:dyDescent="0.3">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4" x14ac:dyDescent="0.3">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4" x14ac:dyDescent="0.3">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4" x14ac:dyDescent="0.3">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4" x14ac:dyDescent="0.3">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4" x14ac:dyDescent="0.3">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4" x14ac:dyDescent="0.3">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4" x14ac:dyDescent="0.3">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4" x14ac:dyDescent="0.3">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4" x14ac:dyDescent="0.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4" x14ac:dyDescent="0.3">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4" x14ac:dyDescent="0.3">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4" x14ac:dyDescent="0.3">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4" x14ac:dyDescent="0.3">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4" x14ac:dyDescent="0.3">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4" x14ac:dyDescent="0.3">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4" x14ac:dyDescent="0.3">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4" x14ac:dyDescent="0.3">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4" x14ac:dyDescent="0.3">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4" x14ac:dyDescent="0.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4" x14ac:dyDescent="0.3">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4" x14ac:dyDescent="0.3">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4" x14ac:dyDescent="0.3">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4" x14ac:dyDescent="0.3">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4" x14ac:dyDescent="0.3">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4" x14ac:dyDescent="0.3">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4" x14ac:dyDescent="0.3">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4" x14ac:dyDescent="0.3">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4" x14ac:dyDescent="0.3">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4" x14ac:dyDescent="0.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4" x14ac:dyDescent="0.3">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4" x14ac:dyDescent="0.3">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4" x14ac:dyDescent="0.3">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4" x14ac:dyDescent="0.3">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4" x14ac:dyDescent="0.3">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4" x14ac:dyDescent="0.3">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4" x14ac:dyDescent="0.3">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4" x14ac:dyDescent="0.3">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4" x14ac:dyDescent="0.3">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4" x14ac:dyDescent="0.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4" x14ac:dyDescent="0.3">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4" x14ac:dyDescent="0.3">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4" x14ac:dyDescent="0.3">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4" x14ac:dyDescent="0.3">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4" x14ac:dyDescent="0.3">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4" x14ac:dyDescent="0.3">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4" x14ac:dyDescent="0.3">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4" x14ac:dyDescent="0.3">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4" x14ac:dyDescent="0.3">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4" x14ac:dyDescent="0.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4" x14ac:dyDescent="0.3">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4" x14ac:dyDescent="0.3">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4" x14ac:dyDescent="0.3">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4" x14ac:dyDescent="0.3">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4" x14ac:dyDescent="0.3">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4" x14ac:dyDescent="0.3">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4" x14ac:dyDescent="0.3">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4" x14ac:dyDescent="0.3">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4" x14ac:dyDescent="0.3">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4" x14ac:dyDescent="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4" x14ac:dyDescent="0.3">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4" x14ac:dyDescent="0.3">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4" x14ac:dyDescent="0.3">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4" x14ac:dyDescent="0.3">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4" x14ac:dyDescent="0.3">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4" x14ac:dyDescent="0.3">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4" x14ac:dyDescent="0.3">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4" x14ac:dyDescent="0.3">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4" x14ac:dyDescent="0.3">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4" x14ac:dyDescent="0.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4" x14ac:dyDescent="0.3">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4" x14ac:dyDescent="0.3">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4" x14ac:dyDescent="0.3">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4" x14ac:dyDescent="0.3">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4" x14ac:dyDescent="0.3">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4" x14ac:dyDescent="0.3">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4" x14ac:dyDescent="0.3">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4" x14ac:dyDescent="0.3">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4" x14ac:dyDescent="0.3">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4" x14ac:dyDescent="0.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4" x14ac:dyDescent="0.3">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4" x14ac:dyDescent="0.3">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4" x14ac:dyDescent="0.3">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4" x14ac:dyDescent="0.3">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4" x14ac:dyDescent="0.3">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4" x14ac:dyDescent="0.3">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4" x14ac:dyDescent="0.3">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4" x14ac:dyDescent="0.3">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4" x14ac:dyDescent="0.3">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4" x14ac:dyDescent="0.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4" x14ac:dyDescent="0.3">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4" x14ac:dyDescent="0.3">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4" x14ac:dyDescent="0.3">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4" x14ac:dyDescent="0.3">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4" x14ac:dyDescent="0.3">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4" x14ac:dyDescent="0.3">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4" x14ac:dyDescent="0.3">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4" x14ac:dyDescent="0.3">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4" x14ac:dyDescent="0.3">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4" x14ac:dyDescent="0.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4" x14ac:dyDescent="0.3">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4" x14ac:dyDescent="0.3">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4" x14ac:dyDescent="0.3">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4" x14ac:dyDescent="0.3">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4" x14ac:dyDescent="0.3">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4" x14ac:dyDescent="0.3">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4" x14ac:dyDescent="0.3">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4" x14ac:dyDescent="0.3">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4" x14ac:dyDescent="0.3">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4" x14ac:dyDescent="0.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4" x14ac:dyDescent="0.3">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4" x14ac:dyDescent="0.3">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4" x14ac:dyDescent="0.3">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4" x14ac:dyDescent="0.3">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4" x14ac:dyDescent="0.3">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4" x14ac:dyDescent="0.3">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4" x14ac:dyDescent="0.3">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4" x14ac:dyDescent="0.3">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4" x14ac:dyDescent="0.3">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4" x14ac:dyDescent="0.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4" x14ac:dyDescent="0.3">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4" x14ac:dyDescent="0.3">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4" x14ac:dyDescent="0.3">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4" x14ac:dyDescent="0.3">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4" x14ac:dyDescent="0.3">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4" x14ac:dyDescent="0.3">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4" x14ac:dyDescent="0.3">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4" x14ac:dyDescent="0.3">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4" x14ac:dyDescent="0.3">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4" x14ac:dyDescent="0.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4" x14ac:dyDescent="0.3">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4" x14ac:dyDescent="0.3">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4" x14ac:dyDescent="0.3">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4" x14ac:dyDescent="0.3">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4" x14ac:dyDescent="0.3">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4" x14ac:dyDescent="0.3">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4" x14ac:dyDescent="0.3">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4" x14ac:dyDescent="0.3">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4" x14ac:dyDescent="0.3">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4" x14ac:dyDescent="0.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4" x14ac:dyDescent="0.3">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4" x14ac:dyDescent="0.3">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4" x14ac:dyDescent="0.3">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4" x14ac:dyDescent="0.3">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4" x14ac:dyDescent="0.3">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4" x14ac:dyDescent="0.3">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4" x14ac:dyDescent="0.3">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4" x14ac:dyDescent="0.3">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4" x14ac:dyDescent="0.3">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4" x14ac:dyDescent="0.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4" x14ac:dyDescent="0.3">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4" x14ac:dyDescent="0.3">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4" x14ac:dyDescent="0.3">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4" x14ac:dyDescent="0.3">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4" x14ac:dyDescent="0.3">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4" x14ac:dyDescent="0.3">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4" x14ac:dyDescent="0.3">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4" x14ac:dyDescent="0.3">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4" x14ac:dyDescent="0.3">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4" x14ac:dyDescent="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4" x14ac:dyDescent="0.3">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4" x14ac:dyDescent="0.3">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4" x14ac:dyDescent="0.3">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4" x14ac:dyDescent="0.3">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4" x14ac:dyDescent="0.3">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4" x14ac:dyDescent="0.3">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4" x14ac:dyDescent="0.3">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4" x14ac:dyDescent="0.3">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4" x14ac:dyDescent="0.3">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4" x14ac:dyDescent="0.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4" x14ac:dyDescent="0.3">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4" x14ac:dyDescent="0.3">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4" x14ac:dyDescent="0.3">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4" x14ac:dyDescent="0.3">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4" x14ac:dyDescent="0.3">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4" x14ac:dyDescent="0.3">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4" x14ac:dyDescent="0.3">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4" x14ac:dyDescent="0.3">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4" x14ac:dyDescent="0.3">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4" x14ac:dyDescent="0.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4" x14ac:dyDescent="0.3">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4" x14ac:dyDescent="0.3">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4" x14ac:dyDescent="0.3">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4" x14ac:dyDescent="0.3">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4" x14ac:dyDescent="0.3">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4" x14ac:dyDescent="0.3">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4" x14ac:dyDescent="0.3">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4" x14ac:dyDescent="0.3">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4" x14ac:dyDescent="0.3">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4" x14ac:dyDescent="0.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4" x14ac:dyDescent="0.3">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4" x14ac:dyDescent="0.3">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4" x14ac:dyDescent="0.3">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4" x14ac:dyDescent="0.3">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4" x14ac:dyDescent="0.3">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4" x14ac:dyDescent="0.3">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4" x14ac:dyDescent="0.3">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4" x14ac:dyDescent="0.3">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4" x14ac:dyDescent="0.3">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4" x14ac:dyDescent="0.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4" x14ac:dyDescent="0.3">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4" x14ac:dyDescent="0.3">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4" x14ac:dyDescent="0.3">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4" x14ac:dyDescent="0.3">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4" x14ac:dyDescent="0.3">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4" x14ac:dyDescent="0.3">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4" x14ac:dyDescent="0.3">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4" x14ac:dyDescent="0.3">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4" x14ac:dyDescent="0.3">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4" x14ac:dyDescent="0.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4" x14ac:dyDescent="0.3">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4" x14ac:dyDescent="0.3">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4" x14ac:dyDescent="0.3">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4" x14ac:dyDescent="0.3">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4" x14ac:dyDescent="0.3">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4" x14ac:dyDescent="0.3">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4" x14ac:dyDescent="0.3">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4" x14ac:dyDescent="0.3">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4" x14ac:dyDescent="0.3">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4" x14ac:dyDescent="0.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4" x14ac:dyDescent="0.3">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4" x14ac:dyDescent="0.3">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4" x14ac:dyDescent="0.3">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4" x14ac:dyDescent="0.3">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4" x14ac:dyDescent="0.3">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4" x14ac:dyDescent="0.3">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4" x14ac:dyDescent="0.3">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4" x14ac:dyDescent="0.3">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4" x14ac:dyDescent="0.3">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4" x14ac:dyDescent="0.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4" x14ac:dyDescent="0.3">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4" x14ac:dyDescent="0.3">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4" x14ac:dyDescent="0.3">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4" x14ac:dyDescent="0.3">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4" x14ac:dyDescent="0.3">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4" x14ac:dyDescent="0.3">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4" x14ac:dyDescent="0.3">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4" x14ac:dyDescent="0.3">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4" x14ac:dyDescent="0.3">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4" x14ac:dyDescent="0.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4" x14ac:dyDescent="0.3">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4" x14ac:dyDescent="0.3">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4" x14ac:dyDescent="0.3">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4" x14ac:dyDescent="0.3">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4" x14ac:dyDescent="0.3">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4" x14ac:dyDescent="0.3">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4" x14ac:dyDescent="0.3">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4" x14ac:dyDescent="0.3">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4" x14ac:dyDescent="0.3">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4" x14ac:dyDescent="0.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4" x14ac:dyDescent="0.3">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4" x14ac:dyDescent="0.3">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4" x14ac:dyDescent="0.3">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4" x14ac:dyDescent="0.3">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4" x14ac:dyDescent="0.3">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4" x14ac:dyDescent="0.3">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4" x14ac:dyDescent="0.3">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4" x14ac:dyDescent="0.3">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4" x14ac:dyDescent="0.3">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4" x14ac:dyDescent="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4" x14ac:dyDescent="0.3">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4" x14ac:dyDescent="0.3">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4" x14ac:dyDescent="0.3">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4" x14ac:dyDescent="0.3">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4" x14ac:dyDescent="0.3">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4" x14ac:dyDescent="0.3">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4" x14ac:dyDescent="0.3">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4" x14ac:dyDescent="0.3">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4" x14ac:dyDescent="0.3">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4" x14ac:dyDescent="0.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4" x14ac:dyDescent="0.3">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4" x14ac:dyDescent="0.3">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4" x14ac:dyDescent="0.3">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4" x14ac:dyDescent="0.3">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4" x14ac:dyDescent="0.3">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4" x14ac:dyDescent="0.3">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4" x14ac:dyDescent="0.3">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4" x14ac:dyDescent="0.3">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4" x14ac:dyDescent="0.3">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4" x14ac:dyDescent="0.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4" x14ac:dyDescent="0.3">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4" x14ac:dyDescent="0.3">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4" x14ac:dyDescent="0.3">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4" x14ac:dyDescent="0.3">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4" x14ac:dyDescent="0.3">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4" x14ac:dyDescent="0.3">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4" x14ac:dyDescent="0.3">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4" x14ac:dyDescent="0.3">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4" x14ac:dyDescent="0.3">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4" x14ac:dyDescent="0.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4" x14ac:dyDescent="0.3">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4" x14ac:dyDescent="0.3">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4" x14ac:dyDescent="0.3">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4" x14ac:dyDescent="0.3">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4" x14ac:dyDescent="0.3">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4" x14ac:dyDescent="0.3">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4" x14ac:dyDescent="0.3">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4" x14ac:dyDescent="0.3">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4" x14ac:dyDescent="0.3">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4" x14ac:dyDescent="0.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4" x14ac:dyDescent="0.3">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4" x14ac:dyDescent="0.3">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4" x14ac:dyDescent="0.3">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4" x14ac:dyDescent="0.3">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4" x14ac:dyDescent="0.3">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4" x14ac:dyDescent="0.3">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4" x14ac:dyDescent="0.3">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4" x14ac:dyDescent="0.3">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4" x14ac:dyDescent="0.3">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4" x14ac:dyDescent="0.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4" x14ac:dyDescent="0.3">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4" x14ac:dyDescent="0.3">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4" x14ac:dyDescent="0.3">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4" x14ac:dyDescent="0.3">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4" x14ac:dyDescent="0.3">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4" x14ac:dyDescent="0.3">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4" x14ac:dyDescent="0.3">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4" x14ac:dyDescent="0.3">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4" x14ac:dyDescent="0.3">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4" x14ac:dyDescent="0.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4" x14ac:dyDescent="0.3">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4" x14ac:dyDescent="0.3">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4" x14ac:dyDescent="0.3">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4" x14ac:dyDescent="0.3">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4" x14ac:dyDescent="0.3">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4" x14ac:dyDescent="0.3">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4" x14ac:dyDescent="0.3">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4" x14ac:dyDescent="0.3">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4" x14ac:dyDescent="0.3">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4" x14ac:dyDescent="0.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4" x14ac:dyDescent="0.3">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4" x14ac:dyDescent="0.3">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4" x14ac:dyDescent="0.3">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4" x14ac:dyDescent="0.3">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4" x14ac:dyDescent="0.3">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4" x14ac:dyDescent="0.3">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4" x14ac:dyDescent="0.3">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4" x14ac:dyDescent="0.3">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4" x14ac:dyDescent="0.3">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4" x14ac:dyDescent="0.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4" x14ac:dyDescent="0.3">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4" x14ac:dyDescent="0.3">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4" x14ac:dyDescent="0.3">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4" x14ac:dyDescent="0.3">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4" x14ac:dyDescent="0.3">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4" x14ac:dyDescent="0.3">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4" x14ac:dyDescent="0.3">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4" x14ac:dyDescent="0.3">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4" x14ac:dyDescent="0.3">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4" x14ac:dyDescent="0.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4" x14ac:dyDescent="0.3">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4" x14ac:dyDescent="0.3">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4" x14ac:dyDescent="0.3">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4" x14ac:dyDescent="0.3">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4" x14ac:dyDescent="0.3">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4" x14ac:dyDescent="0.3">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4" x14ac:dyDescent="0.3">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4" x14ac:dyDescent="0.3">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4" x14ac:dyDescent="0.3">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4" x14ac:dyDescent="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4" x14ac:dyDescent="0.3">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4" x14ac:dyDescent="0.3">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4" x14ac:dyDescent="0.3">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4" x14ac:dyDescent="0.3">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4" x14ac:dyDescent="0.3">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4" x14ac:dyDescent="0.3">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4" x14ac:dyDescent="0.3">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4" x14ac:dyDescent="0.3">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4" x14ac:dyDescent="0.3">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4" x14ac:dyDescent="0.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4" x14ac:dyDescent="0.3">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4" x14ac:dyDescent="0.3">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4" x14ac:dyDescent="0.3">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4" x14ac:dyDescent="0.3">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4" x14ac:dyDescent="0.3">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4" x14ac:dyDescent="0.3">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4" x14ac:dyDescent="0.3">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4" x14ac:dyDescent="0.3">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4" x14ac:dyDescent="0.3">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4" x14ac:dyDescent="0.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4" x14ac:dyDescent="0.3">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4" x14ac:dyDescent="0.3">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4" x14ac:dyDescent="0.3">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4" x14ac:dyDescent="0.3">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4" x14ac:dyDescent="0.3">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4" x14ac:dyDescent="0.3">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4" x14ac:dyDescent="0.3">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4" x14ac:dyDescent="0.3">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4" x14ac:dyDescent="0.3">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4" x14ac:dyDescent="0.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4" x14ac:dyDescent="0.3">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4" x14ac:dyDescent="0.3">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4" x14ac:dyDescent="0.3">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4" x14ac:dyDescent="0.3">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4" x14ac:dyDescent="0.3">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4" x14ac:dyDescent="0.3">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4" x14ac:dyDescent="0.3">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4" x14ac:dyDescent="0.3">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4" x14ac:dyDescent="0.3">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4" x14ac:dyDescent="0.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4" x14ac:dyDescent="0.3">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4" x14ac:dyDescent="0.3">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4" x14ac:dyDescent="0.3">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4" x14ac:dyDescent="0.3">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4" x14ac:dyDescent="0.3">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4" x14ac:dyDescent="0.3">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4" x14ac:dyDescent="0.3">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4" x14ac:dyDescent="0.3">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4" x14ac:dyDescent="0.3">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4" x14ac:dyDescent="0.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4" x14ac:dyDescent="0.3">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4" x14ac:dyDescent="0.3">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4" x14ac:dyDescent="0.3">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4" x14ac:dyDescent="0.3">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4" x14ac:dyDescent="0.3">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4" x14ac:dyDescent="0.3">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4" x14ac:dyDescent="0.3">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4" x14ac:dyDescent="0.3">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4" x14ac:dyDescent="0.3">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4" x14ac:dyDescent="0.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4" x14ac:dyDescent="0.3">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4" x14ac:dyDescent="0.3">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4" x14ac:dyDescent="0.3">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4" x14ac:dyDescent="0.3">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4" x14ac:dyDescent="0.3">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4" x14ac:dyDescent="0.3">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4" x14ac:dyDescent="0.3">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4" x14ac:dyDescent="0.3">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4" x14ac:dyDescent="0.3">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4" x14ac:dyDescent="0.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4" x14ac:dyDescent="0.3">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4" x14ac:dyDescent="0.3">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4" x14ac:dyDescent="0.3">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4" x14ac:dyDescent="0.3">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4" x14ac:dyDescent="0.3">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4" x14ac:dyDescent="0.3">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4" x14ac:dyDescent="0.3">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4" x14ac:dyDescent="0.3">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4" x14ac:dyDescent="0.3">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4" x14ac:dyDescent="0.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4" x14ac:dyDescent="0.3">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4" x14ac:dyDescent="0.3">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4" x14ac:dyDescent="0.3">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4" x14ac:dyDescent="0.3">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4" x14ac:dyDescent="0.3">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4" x14ac:dyDescent="0.3">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4" x14ac:dyDescent="0.3">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4" x14ac:dyDescent="0.3">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4" x14ac:dyDescent="0.3">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4" x14ac:dyDescent="0.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4" x14ac:dyDescent="0.3">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4" x14ac:dyDescent="0.3">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4" x14ac:dyDescent="0.3">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4" x14ac:dyDescent="0.3">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4" x14ac:dyDescent="0.3">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4" x14ac:dyDescent="0.3">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4" x14ac:dyDescent="0.3">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4" x14ac:dyDescent="0.3">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4" x14ac:dyDescent="0.3">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4" x14ac:dyDescent="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4" x14ac:dyDescent="0.3">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4" x14ac:dyDescent="0.3">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4" x14ac:dyDescent="0.3">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4" x14ac:dyDescent="0.3">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4" x14ac:dyDescent="0.3">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4" x14ac:dyDescent="0.3">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4" x14ac:dyDescent="0.3">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4" x14ac:dyDescent="0.3">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4" x14ac:dyDescent="0.3">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4" x14ac:dyDescent="0.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4" x14ac:dyDescent="0.3">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4" x14ac:dyDescent="0.3">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4" x14ac:dyDescent="0.3">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4" x14ac:dyDescent="0.3">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4" x14ac:dyDescent="0.3">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4" x14ac:dyDescent="0.3">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4" x14ac:dyDescent="0.3">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4" x14ac:dyDescent="0.3">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4" x14ac:dyDescent="0.3">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4" x14ac:dyDescent="0.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4" x14ac:dyDescent="0.3">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4" x14ac:dyDescent="0.3">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4" x14ac:dyDescent="0.3">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4" x14ac:dyDescent="0.3">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4" x14ac:dyDescent="0.3">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4" x14ac:dyDescent="0.3">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4" x14ac:dyDescent="0.3">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4" x14ac:dyDescent="0.3">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4" x14ac:dyDescent="0.3">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4" x14ac:dyDescent="0.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4" x14ac:dyDescent="0.3">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4" x14ac:dyDescent="0.3">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4" x14ac:dyDescent="0.3">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4" x14ac:dyDescent="0.3">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4" x14ac:dyDescent="0.3">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4" x14ac:dyDescent="0.3">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4" x14ac:dyDescent="0.3">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4" x14ac:dyDescent="0.3">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4" x14ac:dyDescent="0.3">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4" x14ac:dyDescent="0.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4" x14ac:dyDescent="0.3">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4" x14ac:dyDescent="0.3">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4" x14ac:dyDescent="0.3">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4" x14ac:dyDescent="0.3">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4" x14ac:dyDescent="0.3">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4" x14ac:dyDescent="0.3">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4" x14ac:dyDescent="0.3">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4" x14ac:dyDescent="0.3">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4" x14ac:dyDescent="0.3">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4" x14ac:dyDescent="0.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4" x14ac:dyDescent="0.3">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4" x14ac:dyDescent="0.3">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4" x14ac:dyDescent="0.3">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4" x14ac:dyDescent="0.3">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4" x14ac:dyDescent="0.3">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4" x14ac:dyDescent="0.3">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4" x14ac:dyDescent="0.3">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4" x14ac:dyDescent="0.3">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4" x14ac:dyDescent="0.3">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4" x14ac:dyDescent="0.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4" x14ac:dyDescent="0.3">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4" x14ac:dyDescent="0.3">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4" x14ac:dyDescent="0.3">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4" x14ac:dyDescent="0.3">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4" x14ac:dyDescent="0.3">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4" x14ac:dyDescent="0.3">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4" x14ac:dyDescent="0.3">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4" x14ac:dyDescent="0.3">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4" x14ac:dyDescent="0.3">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4" x14ac:dyDescent="0.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4" x14ac:dyDescent="0.3">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4" x14ac:dyDescent="0.3">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4" x14ac:dyDescent="0.3">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4" x14ac:dyDescent="0.3">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4" x14ac:dyDescent="0.3">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4" x14ac:dyDescent="0.3">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4" x14ac:dyDescent="0.3">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4" x14ac:dyDescent="0.3">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4" x14ac:dyDescent="0.3">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4" x14ac:dyDescent="0.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4" x14ac:dyDescent="0.3">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4" x14ac:dyDescent="0.3">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4" x14ac:dyDescent="0.3">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4" x14ac:dyDescent="0.3">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4" x14ac:dyDescent="0.3">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4" x14ac:dyDescent="0.3">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4" x14ac:dyDescent="0.3">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4" x14ac:dyDescent="0.3">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4" x14ac:dyDescent="0.3">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4" x14ac:dyDescent="0.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4" x14ac:dyDescent="0.3">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4" x14ac:dyDescent="0.3">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4" x14ac:dyDescent="0.3">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4" x14ac:dyDescent="0.3">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4" x14ac:dyDescent="0.3">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4" x14ac:dyDescent="0.3">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4" x14ac:dyDescent="0.3">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4" x14ac:dyDescent="0.3">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4" x14ac:dyDescent="0.3">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4" x14ac:dyDescent="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4" x14ac:dyDescent="0.3">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4" x14ac:dyDescent="0.3">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4" x14ac:dyDescent="0.3">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4" x14ac:dyDescent="0.3">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4" x14ac:dyDescent="0.3">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4" x14ac:dyDescent="0.3">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4" x14ac:dyDescent="0.3">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4" x14ac:dyDescent="0.3">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4" x14ac:dyDescent="0.3">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4" x14ac:dyDescent="0.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4" x14ac:dyDescent="0.3">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4" x14ac:dyDescent="0.3">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4" x14ac:dyDescent="0.3">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4" x14ac:dyDescent="0.3">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4" x14ac:dyDescent="0.3">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4" x14ac:dyDescent="0.3">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4" x14ac:dyDescent="0.3">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4" x14ac:dyDescent="0.3">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4" x14ac:dyDescent="0.3">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4" x14ac:dyDescent="0.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4" x14ac:dyDescent="0.3">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4" x14ac:dyDescent="0.3">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4" x14ac:dyDescent="0.3">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4" x14ac:dyDescent="0.3">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4" x14ac:dyDescent="0.3">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4" x14ac:dyDescent="0.3">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4" x14ac:dyDescent="0.3">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4" x14ac:dyDescent="0.3">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4" x14ac:dyDescent="0.3">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4" x14ac:dyDescent="0.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4" x14ac:dyDescent="0.3">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4" x14ac:dyDescent="0.3">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4" x14ac:dyDescent="0.3">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4" x14ac:dyDescent="0.3">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4" x14ac:dyDescent="0.3">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4" x14ac:dyDescent="0.3">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4" x14ac:dyDescent="0.3">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4" x14ac:dyDescent="0.3">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4" x14ac:dyDescent="0.3">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4" x14ac:dyDescent="0.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4" x14ac:dyDescent="0.3">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4" x14ac:dyDescent="0.3">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4" x14ac:dyDescent="0.3">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4" x14ac:dyDescent="0.3">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4" x14ac:dyDescent="0.3">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4" x14ac:dyDescent="0.3">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4" x14ac:dyDescent="0.3">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4" x14ac:dyDescent="0.3">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4" x14ac:dyDescent="0.3">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4" x14ac:dyDescent="0.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4" x14ac:dyDescent="0.3">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4" x14ac:dyDescent="0.3">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4" x14ac:dyDescent="0.3">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4" x14ac:dyDescent="0.3">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4" x14ac:dyDescent="0.3">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4" x14ac:dyDescent="0.3">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4" x14ac:dyDescent="0.3">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4" x14ac:dyDescent="0.3">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4" x14ac:dyDescent="0.3">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4" x14ac:dyDescent="0.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4" x14ac:dyDescent="0.3">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4" x14ac:dyDescent="0.3">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4" x14ac:dyDescent="0.3">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4" x14ac:dyDescent="0.3">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4" x14ac:dyDescent="0.3">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4" x14ac:dyDescent="0.3">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4" x14ac:dyDescent="0.3">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4" x14ac:dyDescent="0.3">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4" x14ac:dyDescent="0.3">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4" x14ac:dyDescent="0.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4" x14ac:dyDescent="0.3">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4" x14ac:dyDescent="0.3">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4" x14ac:dyDescent="0.3">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4" x14ac:dyDescent="0.3">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4" x14ac:dyDescent="0.3">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4" x14ac:dyDescent="0.3">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4" x14ac:dyDescent="0.3">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4" x14ac:dyDescent="0.3">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4" x14ac:dyDescent="0.3">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4" x14ac:dyDescent="0.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4" x14ac:dyDescent="0.3">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4" x14ac:dyDescent="0.3">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4" x14ac:dyDescent="0.3">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4" x14ac:dyDescent="0.3">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4" x14ac:dyDescent="0.3">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4" x14ac:dyDescent="0.3">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4" x14ac:dyDescent="0.3">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4" x14ac:dyDescent="0.3">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4" x14ac:dyDescent="0.3">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4" x14ac:dyDescent="0.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4" x14ac:dyDescent="0.3">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4" x14ac:dyDescent="0.3">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4" x14ac:dyDescent="0.3">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4" x14ac:dyDescent="0.3">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4" x14ac:dyDescent="0.3">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4" x14ac:dyDescent="0.3">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4" x14ac:dyDescent="0.3">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4" x14ac:dyDescent="0.3">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4" x14ac:dyDescent="0.3">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4" x14ac:dyDescent="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4" x14ac:dyDescent="0.3">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4" x14ac:dyDescent="0.3">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4" x14ac:dyDescent="0.3">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4" x14ac:dyDescent="0.3">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4" x14ac:dyDescent="0.3">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4" x14ac:dyDescent="0.3">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4" x14ac:dyDescent="0.3">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4" x14ac:dyDescent="0.3">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4" x14ac:dyDescent="0.3">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4" x14ac:dyDescent="0.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4" x14ac:dyDescent="0.3">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4" x14ac:dyDescent="0.3">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4" x14ac:dyDescent="0.3">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4" x14ac:dyDescent="0.3">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4" x14ac:dyDescent="0.3">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4" x14ac:dyDescent="0.3">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4" x14ac:dyDescent="0.3">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4" x14ac:dyDescent="0.3">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4" x14ac:dyDescent="0.3">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4" x14ac:dyDescent="0.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4" x14ac:dyDescent="0.3">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4" x14ac:dyDescent="0.3">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4" x14ac:dyDescent="0.3">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4" x14ac:dyDescent="0.3">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4" x14ac:dyDescent="0.3">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4" x14ac:dyDescent="0.3">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4" x14ac:dyDescent="0.3">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4" x14ac:dyDescent="0.3">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4" x14ac:dyDescent="0.3">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4" x14ac:dyDescent="0.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4" x14ac:dyDescent="0.3">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4" x14ac:dyDescent="0.3">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4" x14ac:dyDescent="0.3">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4" x14ac:dyDescent="0.3">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4" x14ac:dyDescent="0.3">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4" x14ac:dyDescent="0.3">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4" x14ac:dyDescent="0.3">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4" x14ac:dyDescent="0.3">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4" x14ac:dyDescent="0.3">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4" x14ac:dyDescent="0.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4" x14ac:dyDescent="0.3">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4" x14ac:dyDescent="0.3">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4" x14ac:dyDescent="0.3">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4" x14ac:dyDescent="0.3">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4" x14ac:dyDescent="0.3">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4" x14ac:dyDescent="0.3">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4" x14ac:dyDescent="0.3">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4" x14ac:dyDescent="0.3">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4" x14ac:dyDescent="0.3">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4" x14ac:dyDescent="0.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4" x14ac:dyDescent="0.3">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4" x14ac:dyDescent="0.3">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4" x14ac:dyDescent="0.3">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4" x14ac:dyDescent="0.3">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4" x14ac:dyDescent="0.3">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4" x14ac:dyDescent="0.3">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4" x14ac:dyDescent="0.3">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4" x14ac:dyDescent="0.3">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4" x14ac:dyDescent="0.3">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4" x14ac:dyDescent="0.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4" x14ac:dyDescent="0.3">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4" x14ac:dyDescent="0.3">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4" x14ac:dyDescent="0.3">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4" x14ac:dyDescent="0.3">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4" x14ac:dyDescent="0.3">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4" x14ac:dyDescent="0.3">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4" x14ac:dyDescent="0.3">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4" x14ac:dyDescent="0.3">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4" x14ac:dyDescent="0.3">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4" x14ac:dyDescent="0.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4" x14ac:dyDescent="0.3">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4" x14ac:dyDescent="0.3">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4" x14ac:dyDescent="0.3">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4" x14ac:dyDescent="0.3">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4" x14ac:dyDescent="0.3">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4" x14ac:dyDescent="0.3">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4" x14ac:dyDescent="0.3">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4" x14ac:dyDescent="0.3">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4" x14ac:dyDescent="0.3">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4" x14ac:dyDescent="0.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4" x14ac:dyDescent="0.3">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4" x14ac:dyDescent="0.3">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4" x14ac:dyDescent="0.3">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4" x14ac:dyDescent="0.3">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4" x14ac:dyDescent="0.3">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4" x14ac:dyDescent="0.3">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4" x14ac:dyDescent="0.3">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4" x14ac:dyDescent="0.3">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4" x14ac:dyDescent="0.3">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4" x14ac:dyDescent="0.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4" x14ac:dyDescent="0.3">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4" x14ac:dyDescent="0.3">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4" x14ac:dyDescent="0.3">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4" x14ac:dyDescent="0.3">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4" x14ac:dyDescent="0.3">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4.4" x14ac:dyDescent="0.3">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4.4" x14ac:dyDescent="0.3">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7">
    <mergeCell ref="M10:N10"/>
    <mergeCell ref="I10:J10"/>
    <mergeCell ref="M4:N4"/>
    <mergeCell ref="M2:O2"/>
    <mergeCell ref="M3:N3"/>
    <mergeCell ref="I2:K2"/>
    <mergeCell ref="I3:J3"/>
    <mergeCell ref="I4:J4"/>
    <mergeCell ref="A2:C2"/>
    <mergeCell ref="A3:B3"/>
    <mergeCell ref="A35:G35"/>
    <mergeCell ref="E2:G2"/>
    <mergeCell ref="E10:F10"/>
    <mergeCell ref="A10:B10"/>
    <mergeCell ref="E4:F4"/>
    <mergeCell ref="E3:F3"/>
    <mergeCell ref="A4:B4"/>
  </mergeCell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showGridLines="0" workbookViewId="0">
      <selection sqref="A1:K1"/>
    </sheetView>
  </sheetViews>
  <sheetFormatPr defaultColWidth="12.6640625" defaultRowHeight="15" customHeight="1" x14ac:dyDescent="0.3"/>
  <cols>
    <col min="1" max="1" width="2.33203125" customWidth="1"/>
    <col min="2" max="8" width="3" customWidth="1"/>
    <col min="9" max="9" width="1.33203125" customWidth="1"/>
    <col min="10" max="10" width="6.44140625" customWidth="1"/>
    <col min="11" max="11" width="24.44140625" customWidth="1"/>
    <col min="12" max="12" width="3.6640625" customWidth="1"/>
    <col min="13" max="19" width="3" customWidth="1"/>
    <col min="20" max="20" width="1.33203125" customWidth="1"/>
    <col min="21" max="21" width="3.109375" customWidth="1"/>
    <col min="22" max="22" width="23.33203125" customWidth="1"/>
    <col min="23" max="23" width="2.109375" customWidth="1"/>
    <col min="24" max="24" width="2.33203125" customWidth="1"/>
    <col min="25" max="25" width="5.88671875" customWidth="1"/>
    <col min="26" max="32" width="7" customWidth="1"/>
  </cols>
  <sheetData>
    <row r="1" spans="1:32" ht="18" customHeight="1" x14ac:dyDescent="0.3">
      <c r="A1" s="289" t="s">
        <v>102</v>
      </c>
      <c r="B1" s="216"/>
      <c r="C1" s="216"/>
      <c r="D1" s="216"/>
      <c r="E1" s="216"/>
      <c r="F1" s="216"/>
      <c r="G1" s="216"/>
      <c r="H1" s="216"/>
      <c r="I1" s="216"/>
      <c r="J1" s="216"/>
      <c r="K1" s="216"/>
      <c r="L1" s="30"/>
      <c r="M1" s="30"/>
      <c r="N1" s="30"/>
      <c r="O1" s="30"/>
      <c r="P1" s="30"/>
      <c r="Q1" s="30"/>
      <c r="R1" s="30"/>
      <c r="S1" s="30"/>
      <c r="T1" s="30"/>
      <c r="U1" s="30"/>
      <c r="V1" s="30"/>
      <c r="W1" s="31"/>
      <c r="X1" s="32"/>
      <c r="Y1" s="33"/>
      <c r="Z1" s="32"/>
      <c r="AA1" s="32"/>
      <c r="AB1" s="32"/>
      <c r="AC1" s="32"/>
      <c r="AD1" s="32"/>
      <c r="AE1" s="32"/>
      <c r="AF1" s="32"/>
    </row>
    <row r="2" spans="1:32" ht="12" customHeight="1" x14ac:dyDescent="0.3">
      <c r="A2" s="290" t="str">
        <f>HYPERLINK("http://www.vertex42.com/calendars/school-calendar.html","http://www.vertex42.com/calendars/school-calendar.html")</f>
        <v>http://www.vertex42.com/calendars/school-calendar.html</v>
      </c>
      <c r="B2" s="216"/>
      <c r="C2" s="216"/>
      <c r="D2" s="216"/>
      <c r="E2" s="216"/>
      <c r="F2" s="216"/>
      <c r="G2" s="216"/>
      <c r="H2" s="216"/>
      <c r="I2" s="216"/>
      <c r="J2" s="216"/>
      <c r="K2" s="216"/>
      <c r="L2" s="31"/>
      <c r="M2" s="34"/>
      <c r="N2" s="34"/>
      <c r="O2" s="34"/>
      <c r="P2" s="34"/>
      <c r="Q2" s="34"/>
      <c r="R2" s="34"/>
      <c r="S2" s="34"/>
      <c r="T2" s="34"/>
      <c r="U2" s="31"/>
      <c r="V2" s="35" t="s">
        <v>103</v>
      </c>
      <c r="W2" s="31"/>
      <c r="X2" s="32"/>
      <c r="Y2" s="36"/>
      <c r="Z2" s="32"/>
      <c r="AA2" s="32"/>
      <c r="AB2" s="32"/>
      <c r="AC2" s="32"/>
      <c r="AD2" s="32"/>
      <c r="AE2" s="32"/>
      <c r="AF2" s="32"/>
    </row>
    <row r="3" spans="1:32" ht="12" customHeight="1" x14ac:dyDescent="0.3">
      <c r="A3" s="31"/>
      <c r="B3" s="31"/>
      <c r="C3" s="31"/>
      <c r="D3" s="37"/>
      <c r="E3" s="37"/>
      <c r="F3" s="31"/>
      <c r="G3" s="31"/>
      <c r="H3" s="31"/>
      <c r="I3" s="38"/>
      <c r="J3" s="39"/>
      <c r="K3" s="31"/>
      <c r="L3" s="31"/>
      <c r="M3" s="31"/>
      <c r="N3" s="31"/>
      <c r="O3" s="37"/>
      <c r="P3" s="37"/>
      <c r="Q3" s="31"/>
      <c r="R3" s="31"/>
      <c r="S3" s="31"/>
      <c r="T3" s="38"/>
      <c r="U3" s="40"/>
      <c r="V3" s="31"/>
      <c r="W3" s="31"/>
      <c r="X3" s="32"/>
      <c r="Y3" s="33"/>
      <c r="Z3" s="32"/>
      <c r="AA3" s="32"/>
      <c r="AB3" s="32"/>
      <c r="AC3" s="32"/>
      <c r="AD3" s="32"/>
      <c r="AE3" s="32"/>
      <c r="AF3" s="32"/>
    </row>
    <row r="4" spans="1:32" ht="12" customHeight="1" x14ac:dyDescent="0.3">
      <c r="A4" s="31"/>
      <c r="B4" s="31"/>
      <c r="C4" s="31"/>
      <c r="D4" s="291" t="s">
        <v>104</v>
      </c>
      <c r="E4" s="292"/>
      <c r="F4" s="287">
        <v>2017</v>
      </c>
      <c r="G4" s="259"/>
      <c r="H4" s="260"/>
      <c r="I4" s="31"/>
      <c r="J4" s="39"/>
      <c r="K4" s="291" t="s">
        <v>105</v>
      </c>
      <c r="L4" s="292"/>
      <c r="M4" s="287">
        <v>1</v>
      </c>
      <c r="N4" s="260"/>
      <c r="O4" s="288"/>
      <c r="P4" s="216"/>
      <c r="Q4" s="216"/>
      <c r="R4" s="216"/>
      <c r="S4" s="216"/>
      <c r="T4" s="31"/>
      <c r="U4" s="31"/>
      <c r="V4" s="31"/>
      <c r="W4" s="31"/>
      <c r="X4" s="32"/>
      <c r="Y4" s="36"/>
      <c r="Z4" s="32"/>
      <c r="AA4" s="32"/>
      <c r="AB4" s="32"/>
      <c r="AC4" s="32"/>
      <c r="AD4" s="32"/>
      <c r="AE4" s="32"/>
      <c r="AF4" s="32"/>
    </row>
    <row r="5" spans="1:32" ht="12" customHeight="1" x14ac:dyDescent="0.3">
      <c r="A5" s="31"/>
      <c r="B5" s="31"/>
      <c r="C5" s="31"/>
      <c r="D5" s="31"/>
      <c r="E5" s="31"/>
      <c r="F5" s="31"/>
      <c r="G5" s="31"/>
      <c r="H5" s="31"/>
      <c r="I5" s="31"/>
      <c r="J5" s="39"/>
      <c r="K5" s="31"/>
      <c r="L5" s="31"/>
      <c r="M5" s="31"/>
      <c r="N5" s="31"/>
      <c r="O5" s="31"/>
      <c r="P5" s="31"/>
      <c r="Q5" s="31"/>
      <c r="R5" s="31"/>
      <c r="S5" s="31"/>
      <c r="T5" s="31"/>
      <c r="U5" s="31"/>
      <c r="V5" s="31"/>
      <c r="W5" s="31"/>
      <c r="X5" s="32"/>
      <c r="Y5" s="41"/>
      <c r="Z5" s="32"/>
      <c r="AA5" s="32"/>
      <c r="AB5" s="32"/>
      <c r="AC5" s="32"/>
      <c r="AD5" s="32"/>
      <c r="AE5" s="32"/>
      <c r="AF5" s="32"/>
    </row>
    <row r="6" spans="1:32" ht="12" customHeight="1" x14ac:dyDescent="0.3">
      <c r="A6" s="32"/>
      <c r="B6" s="32"/>
      <c r="C6" s="32"/>
      <c r="D6" s="32"/>
      <c r="E6" s="32"/>
      <c r="F6" s="32"/>
      <c r="G6" s="32"/>
      <c r="H6" s="32"/>
      <c r="I6" s="32"/>
      <c r="J6" s="33"/>
      <c r="K6" s="32"/>
      <c r="L6" s="32"/>
      <c r="M6" s="32"/>
      <c r="N6" s="32"/>
      <c r="O6" s="32"/>
      <c r="P6" s="32"/>
      <c r="Q6" s="32"/>
      <c r="R6" s="32"/>
      <c r="S6" s="32"/>
      <c r="T6" s="32"/>
      <c r="U6" s="32"/>
      <c r="V6" s="32"/>
      <c r="W6" s="32"/>
      <c r="X6" s="32"/>
      <c r="Y6" s="42"/>
      <c r="Z6" s="32"/>
      <c r="AA6" s="32"/>
      <c r="AB6" s="32"/>
      <c r="AC6" s="32"/>
      <c r="AD6" s="32"/>
      <c r="AE6" s="32"/>
      <c r="AF6" s="32"/>
    </row>
    <row r="7" spans="1:32" ht="18" customHeight="1" x14ac:dyDescent="0.3">
      <c r="A7" s="32"/>
      <c r="B7" s="296" t="s">
        <v>106</v>
      </c>
      <c r="C7" s="225"/>
      <c r="D7" s="225"/>
      <c r="E7" s="225"/>
      <c r="F7" s="225"/>
      <c r="G7" s="225"/>
      <c r="H7" s="225"/>
      <c r="I7" s="225"/>
      <c r="J7" s="225"/>
      <c r="K7" s="225"/>
      <c r="L7" s="225"/>
      <c r="M7" s="225"/>
      <c r="N7" s="225"/>
      <c r="O7" s="225"/>
      <c r="P7" s="225"/>
      <c r="Q7" s="225"/>
      <c r="R7" s="225"/>
      <c r="S7" s="225"/>
      <c r="T7" s="225"/>
      <c r="U7" s="225"/>
      <c r="V7" s="225"/>
      <c r="W7" s="32"/>
      <c r="X7" s="32"/>
      <c r="Y7" s="286"/>
      <c r="Z7" s="32"/>
      <c r="AA7" s="32"/>
      <c r="AB7" s="32"/>
      <c r="AC7" s="32"/>
      <c r="AD7" s="32"/>
      <c r="AE7" s="32"/>
      <c r="AF7" s="32"/>
    </row>
    <row r="8" spans="1:32" ht="6" customHeight="1" x14ac:dyDescent="0.3">
      <c r="A8" s="44"/>
      <c r="B8" s="46"/>
      <c r="C8" s="46"/>
      <c r="D8" s="46"/>
      <c r="E8" s="46"/>
      <c r="F8" s="46"/>
      <c r="G8" s="46"/>
      <c r="H8" s="46"/>
      <c r="I8" s="46"/>
      <c r="J8" s="47"/>
      <c r="K8" s="46"/>
      <c r="L8" s="44"/>
      <c r="M8" s="46"/>
      <c r="N8" s="46"/>
      <c r="O8" s="46"/>
      <c r="P8" s="46"/>
      <c r="Q8" s="46"/>
      <c r="R8" s="46"/>
      <c r="S8" s="46"/>
      <c r="T8" s="46"/>
      <c r="U8" s="46"/>
      <c r="V8" s="46"/>
      <c r="W8" s="44"/>
      <c r="X8" s="44"/>
      <c r="Y8" s="225"/>
      <c r="Z8" s="44"/>
      <c r="AA8" s="44"/>
      <c r="AB8" s="44"/>
      <c r="AC8" s="44"/>
      <c r="AD8" s="44"/>
      <c r="AE8" s="44"/>
      <c r="AF8" s="44"/>
    </row>
    <row r="9" spans="1:32" ht="12.75" customHeight="1" x14ac:dyDescent="0.3">
      <c r="A9" s="49"/>
      <c r="B9" s="294">
        <f>DATE('17-18 Calendar'!year,7,1)</f>
        <v>42917</v>
      </c>
      <c r="C9" s="216"/>
      <c r="D9" s="216"/>
      <c r="E9" s="216"/>
      <c r="F9" s="216"/>
      <c r="G9" s="216"/>
      <c r="H9" s="216"/>
      <c r="I9" s="55"/>
      <c r="J9" s="295" t="s">
        <v>111</v>
      </c>
      <c r="K9" s="254"/>
      <c r="L9" s="55"/>
      <c r="M9" s="294">
        <f>DATE('17-18 Calendar'!year+1,1,1)</f>
        <v>43101</v>
      </c>
      <c r="N9" s="216"/>
      <c r="O9" s="216"/>
      <c r="P9" s="216"/>
      <c r="Q9" s="216"/>
      <c r="R9" s="216"/>
      <c r="S9" s="216"/>
      <c r="T9" s="55"/>
      <c r="U9" s="295" t="s">
        <v>116</v>
      </c>
      <c r="V9" s="254"/>
      <c r="W9" s="49"/>
      <c r="X9" s="49"/>
      <c r="Y9" s="225"/>
      <c r="Z9" s="58"/>
      <c r="AA9" s="58"/>
      <c r="AB9" s="58"/>
      <c r="AC9" s="49"/>
      <c r="AD9" s="49"/>
      <c r="AE9" s="49"/>
      <c r="AF9" s="49"/>
    </row>
    <row r="10" spans="1:32" ht="12.75" customHeight="1" x14ac:dyDescent="0.3">
      <c r="A10" s="44"/>
      <c r="B10" s="80" t="e">
        <f t="array" ref="B10">IF('17-18 Calendar'!startday=1,INDEX(weekDayNames,1),INDEX(weekDayNames,2))</f>
        <v>#NAME?</v>
      </c>
      <c r="C10" s="88" t="e">
        <f t="array" ref="C10">IF('17-18 Calendar'!startday=1,INDEX(weekDayNames,2),INDEX(weekDayNames,3))</f>
        <v>#NAME?</v>
      </c>
      <c r="D10" s="88" t="e">
        <f t="array" ref="D10">IF('17-18 Calendar'!startday=1,INDEX(weekDayNames,3),INDEX(weekDayNames,4))</f>
        <v>#NAME?</v>
      </c>
      <c r="E10" s="88" t="e">
        <f t="array" ref="E10">IF('17-18 Calendar'!startday=1,INDEX(weekDayNames,4),INDEX(weekDayNames,5))</f>
        <v>#NAME?</v>
      </c>
      <c r="F10" s="88" t="e">
        <f t="array" ref="F10">IF('17-18 Calendar'!startday=1,INDEX(weekDayNames,5),INDEX(weekDayNames,6))</f>
        <v>#NAME?</v>
      </c>
      <c r="G10" s="88" t="e">
        <f t="array" ref="G10">IF('17-18 Calendar'!startday=1,INDEX(weekDayNames,6),INDEX(weekDayNames,7))</f>
        <v>#NAME?</v>
      </c>
      <c r="H10" s="80" t="e">
        <f t="array" ref="H10">IF('17-18 Calendar'!startday=1,INDEX(weekDayNames,7),INDEX(weekDayNames,1))</f>
        <v>#NAME?</v>
      </c>
      <c r="I10" s="55"/>
      <c r="J10" s="293" t="s">
        <v>151</v>
      </c>
      <c r="K10" s="216"/>
      <c r="L10" s="55"/>
      <c r="M10" s="80" t="e">
        <f t="array" ref="M10">IF('17-18 Calendar'!startday=1,INDEX(weekDayNames,1),INDEX(weekDayNames,2))</f>
        <v>#NAME?</v>
      </c>
      <c r="N10" s="88" t="e">
        <f t="array" ref="N10">IF('17-18 Calendar'!startday=1,INDEX(weekDayNames,2),INDEX(weekDayNames,3))</f>
        <v>#NAME?</v>
      </c>
      <c r="O10" s="88" t="e">
        <f t="array" ref="O10">IF('17-18 Calendar'!startday=1,INDEX(weekDayNames,3),INDEX(weekDayNames,4))</f>
        <v>#NAME?</v>
      </c>
      <c r="P10" s="88" t="e">
        <f t="array" ref="P10">IF('17-18 Calendar'!startday=1,INDEX(weekDayNames,4),INDEX(weekDayNames,5))</f>
        <v>#NAME?</v>
      </c>
      <c r="Q10" s="88" t="e">
        <f t="array" ref="Q10">IF('17-18 Calendar'!startday=1,INDEX(weekDayNames,5),INDEX(weekDayNames,6))</f>
        <v>#NAME?</v>
      </c>
      <c r="R10" s="88" t="e">
        <f t="array" ref="R10">IF('17-18 Calendar'!startday=1,INDEX(weekDayNames,6),INDEX(weekDayNames,7))</f>
        <v>#NAME?</v>
      </c>
      <c r="S10" s="80" t="e">
        <f t="array" ref="S10">IF('17-18 Calendar'!startday=1,INDEX(weekDayNames,7),INDEX(weekDayNames,1))</f>
        <v>#NAME?</v>
      </c>
      <c r="T10" s="55"/>
      <c r="U10" s="152">
        <v>10</v>
      </c>
      <c r="V10" s="154" t="s">
        <v>181</v>
      </c>
      <c r="W10" s="44"/>
      <c r="X10" s="44"/>
      <c r="Y10" s="225"/>
      <c r="Z10" s="44"/>
      <c r="AA10" s="44"/>
      <c r="AB10" s="44"/>
      <c r="AC10" s="44"/>
      <c r="AD10" s="44"/>
      <c r="AE10" s="44"/>
      <c r="AF10" s="44"/>
    </row>
    <row r="11" spans="1:32" ht="12.75" customHeight="1" x14ac:dyDescent="0.3">
      <c r="A11" s="44"/>
      <c r="B11" s="156" t="e">
        <f t="array" ref="B11">IF(MONTH(B9)&lt;&gt;MONTH(DATE(YEAR(B9),MONTH(B9),1)-WEEKDAY(DATE(YEAR(B9),MONTH(B9),1),'17-18 Calendar'!startday)+(WeekNo-1)*7+WeekDay),"",DATE(YEAR(B9),MONTH(B9),1)-WEEKDAY(DATE(YEAR(B9),MONTH(B9),1),'17-18 Calendar'!startday)+(WeekNo-1)*7+WeekDay)</f>
        <v>#NAME?</v>
      </c>
      <c r="C11" s="157"/>
      <c r="D11" s="158"/>
      <c r="E11" s="157"/>
      <c r="F11" s="157"/>
      <c r="G11" s="158"/>
      <c r="H11" s="156"/>
      <c r="I11" s="55"/>
      <c r="J11" s="297" t="s">
        <v>182</v>
      </c>
      <c r="K11" s="216"/>
      <c r="L11" s="55"/>
      <c r="M11" s="156" t="e">
        <f t="array" ref="M11">IF(MONTH(M9)&lt;&gt;MONTH(DATE(YEAR(M9),MONTH(M9),1)-WEEKDAY(DATE(YEAR(M9),MONTH(M9),1),'17-18 Calendar'!startday)+(WeekNo-1)*7+WeekDay),"",DATE(YEAR(M9),MONTH(M9),1)-WEEKDAY(DATE(YEAR(M9),MONTH(M9),1),'17-18 Calendar'!startday)+(WeekNo-1)*7+WeekDay)</f>
        <v>#NAME?</v>
      </c>
      <c r="N11" s="157"/>
      <c r="O11" s="157"/>
      <c r="P11" s="157"/>
      <c r="Q11" s="157"/>
      <c r="R11" s="157"/>
      <c r="S11" s="156"/>
      <c r="T11" s="55"/>
      <c r="U11" s="159">
        <v>16</v>
      </c>
      <c r="V11" s="160" t="s">
        <v>183</v>
      </c>
      <c r="W11" s="44"/>
      <c r="X11" s="44"/>
      <c r="Y11" s="225"/>
      <c r="Z11" s="44"/>
      <c r="AA11" s="44"/>
      <c r="AB11" s="44"/>
      <c r="AC11" s="44"/>
      <c r="AD11" s="44"/>
      <c r="AE11" s="44"/>
      <c r="AF11" s="44"/>
    </row>
    <row r="12" spans="1:32" ht="12.75" customHeight="1" x14ac:dyDescent="0.3">
      <c r="A12" s="44"/>
      <c r="B12" s="156"/>
      <c r="C12" s="161"/>
      <c r="D12" s="157"/>
      <c r="E12" s="157"/>
      <c r="F12" s="157"/>
      <c r="G12" s="157"/>
      <c r="H12" s="156"/>
      <c r="I12" s="55"/>
      <c r="J12" s="298" t="s">
        <v>184</v>
      </c>
      <c r="K12" s="216"/>
      <c r="L12" s="55"/>
      <c r="M12" s="156"/>
      <c r="N12" s="157"/>
      <c r="O12" s="157"/>
      <c r="P12" s="162"/>
      <c r="Q12" s="157"/>
      <c r="R12" s="157"/>
      <c r="S12" s="156"/>
      <c r="T12" s="55"/>
      <c r="U12" s="152">
        <v>24</v>
      </c>
      <c r="V12" s="154" t="s">
        <v>181</v>
      </c>
      <c r="W12" s="44"/>
      <c r="X12" s="44"/>
      <c r="Y12" s="163"/>
      <c r="Z12" s="164"/>
      <c r="AA12" s="164"/>
      <c r="AB12" s="164"/>
      <c r="AC12" s="44"/>
      <c r="AD12" s="44"/>
      <c r="AE12" s="44"/>
      <c r="AF12" s="44"/>
    </row>
    <row r="13" spans="1:32" ht="11.25" customHeight="1" x14ac:dyDescent="0.3">
      <c r="A13" s="44"/>
      <c r="B13" s="156"/>
      <c r="C13" s="157"/>
      <c r="D13" s="157"/>
      <c r="E13" s="157"/>
      <c r="F13" s="157"/>
      <c r="G13" s="157"/>
      <c r="H13" s="156"/>
      <c r="I13" s="55"/>
      <c r="J13" s="165"/>
      <c r="K13" s="166"/>
      <c r="L13" s="55"/>
      <c r="M13" s="156"/>
      <c r="N13" s="157"/>
      <c r="O13" s="167"/>
      <c r="P13" s="157"/>
      <c r="Q13" s="157"/>
      <c r="R13" s="167"/>
      <c r="S13" s="156"/>
      <c r="T13" s="55"/>
      <c r="U13" s="159">
        <v>30</v>
      </c>
      <c r="V13" s="160" t="s">
        <v>183</v>
      </c>
      <c r="W13" s="44"/>
      <c r="X13" s="44"/>
      <c r="Y13" s="165"/>
      <c r="Z13" s="166"/>
      <c r="AA13" s="164"/>
      <c r="AB13" s="164"/>
      <c r="AC13" s="44"/>
      <c r="AD13" s="44"/>
      <c r="AE13" s="44"/>
      <c r="AF13" s="44"/>
    </row>
    <row r="14" spans="1:32" ht="10.5" customHeight="1" x14ac:dyDescent="0.3">
      <c r="A14" s="44"/>
      <c r="B14" s="156"/>
      <c r="C14" s="157"/>
      <c r="D14" s="157"/>
      <c r="E14" s="157"/>
      <c r="F14" s="157"/>
      <c r="G14" s="157"/>
      <c r="H14" s="156"/>
      <c r="I14" s="55"/>
      <c r="J14" s="168">
        <v>3</v>
      </c>
      <c r="K14" s="166" t="s">
        <v>187</v>
      </c>
      <c r="L14" s="55"/>
      <c r="M14" s="156"/>
      <c r="N14" s="157"/>
      <c r="O14" s="157"/>
      <c r="P14" s="162"/>
      <c r="Q14" s="157"/>
      <c r="R14" s="157"/>
      <c r="S14" s="156"/>
      <c r="T14" s="55"/>
      <c r="U14" s="169">
        <v>31</v>
      </c>
      <c r="V14" s="170" t="s">
        <v>188</v>
      </c>
      <c r="W14" s="44"/>
      <c r="X14" s="44"/>
      <c r="Y14" s="165"/>
      <c r="Z14" s="166"/>
      <c r="AA14" s="164"/>
      <c r="AB14" s="164"/>
      <c r="AC14" s="44"/>
      <c r="AD14" s="44"/>
      <c r="AE14" s="44"/>
      <c r="AF14" s="44"/>
    </row>
    <row r="15" spans="1:32" ht="10.5" customHeight="1" x14ac:dyDescent="0.3">
      <c r="A15" s="44"/>
      <c r="B15" s="156"/>
      <c r="C15" s="157"/>
      <c r="D15" s="157"/>
      <c r="E15" s="157"/>
      <c r="F15" s="171"/>
      <c r="G15" s="157"/>
      <c r="H15" s="156"/>
      <c r="I15" s="55"/>
      <c r="J15" s="172">
        <v>31</v>
      </c>
      <c r="K15" s="166" t="s">
        <v>189</v>
      </c>
      <c r="L15" s="55"/>
      <c r="M15" s="156"/>
      <c r="N15" s="157"/>
      <c r="O15" s="167"/>
      <c r="P15" s="161"/>
      <c r="Q15" s="157"/>
      <c r="R15" s="158"/>
      <c r="S15" s="156"/>
      <c r="T15" s="55"/>
      <c r="U15" s="173"/>
      <c r="V15" s="160"/>
      <c r="W15" s="44"/>
      <c r="X15" s="44"/>
      <c r="Y15" s="165"/>
      <c r="Z15" s="166"/>
      <c r="AA15" s="164"/>
      <c r="AB15" s="164"/>
      <c r="AC15" s="44"/>
      <c r="AD15" s="44"/>
      <c r="AE15" s="44"/>
      <c r="AF15" s="44"/>
    </row>
    <row r="16" spans="1:32" ht="10.5" customHeight="1" x14ac:dyDescent="0.3">
      <c r="A16" s="44"/>
      <c r="B16" s="156"/>
      <c r="C16" s="167"/>
      <c r="D16" s="157"/>
      <c r="E16" s="157"/>
      <c r="F16" s="157"/>
      <c r="G16" s="157"/>
      <c r="H16" s="156"/>
      <c r="I16" s="55"/>
      <c r="J16" s="44"/>
      <c r="K16" s="166" t="s">
        <v>190</v>
      </c>
      <c r="L16" s="55"/>
      <c r="M16" s="156"/>
      <c r="N16" s="157"/>
      <c r="O16" s="157"/>
      <c r="P16" s="157"/>
      <c r="Q16" s="157"/>
      <c r="R16" s="157"/>
      <c r="S16" s="156"/>
      <c r="T16" s="55"/>
      <c r="U16" s="44"/>
      <c r="V16" s="44"/>
      <c r="W16" s="44"/>
      <c r="X16" s="44"/>
      <c r="Y16" s="165"/>
      <c r="Z16" s="166"/>
      <c r="AA16" s="164"/>
      <c r="AB16" s="164"/>
      <c r="AC16" s="44"/>
      <c r="AD16" s="44"/>
      <c r="AE16" s="44"/>
      <c r="AF16" s="44"/>
    </row>
    <row r="17" spans="1:32" ht="4.5" customHeight="1" x14ac:dyDescent="0.3">
      <c r="A17" s="44"/>
      <c r="B17" s="55"/>
      <c r="C17" s="55"/>
      <c r="D17" s="55"/>
      <c r="E17" s="55"/>
      <c r="F17" s="55"/>
      <c r="G17" s="55"/>
      <c r="H17" s="55"/>
      <c r="I17" s="55"/>
      <c r="J17" s="174"/>
      <c r="K17" s="55"/>
      <c r="L17" s="55"/>
      <c r="M17" s="55"/>
      <c r="N17" s="55"/>
      <c r="O17" s="55"/>
      <c r="P17" s="55"/>
      <c r="Q17" s="55"/>
      <c r="R17" s="55"/>
      <c r="S17" s="55"/>
      <c r="T17" s="55"/>
      <c r="U17" s="49"/>
      <c r="V17" s="49"/>
      <c r="W17" s="44"/>
      <c r="X17" s="44"/>
      <c r="Y17" s="165"/>
      <c r="Z17" s="166"/>
      <c r="AA17" s="164"/>
      <c r="AB17" s="164"/>
      <c r="AC17" s="44"/>
      <c r="AD17" s="44"/>
      <c r="AE17" s="44"/>
      <c r="AF17" s="175"/>
    </row>
    <row r="18" spans="1:32" ht="11.25" customHeight="1" x14ac:dyDescent="0.3">
      <c r="A18" s="49"/>
      <c r="B18" s="294">
        <f>DATE('17-18 Calendar'!year,8,1)</f>
        <v>42948</v>
      </c>
      <c r="C18" s="216"/>
      <c r="D18" s="216"/>
      <c r="E18" s="216"/>
      <c r="F18" s="216"/>
      <c r="G18" s="216"/>
      <c r="H18" s="216"/>
      <c r="I18" s="55"/>
      <c r="J18" s="295" t="s">
        <v>191</v>
      </c>
      <c r="K18" s="254"/>
      <c r="L18" s="55"/>
      <c r="M18" s="294">
        <f>DATE('17-18 Calendar'!year+1,2,1)</f>
        <v>43132</v>
      </c>
      <c r="N18" s="216"/>
      <c r="O18" s="216"/>
      <c r="P18" s="216"/>
      <c r="Q18" s="216"/>
      <c r="R18" s="216"/>
      <c r="S18" s="216"/>
      <c r="T18" s="55"/>
      <c r="U18" s="295" t="s">
        <v>192</v>
      </c>
      <c r="V18" s="254"/>
      <c r="W18" s="49"/>
      <c r="X18" s="49"/>
      <c r="Y18" s="165"/>
      <c r="Z18" s="166"/>
      <c r="AA18" s="164"/>
      <c r="AB18" s="176"/>
      <c r="AC18" s="177"/>
      <c r="AD18" s="49"/>
      <c r="AE18" s="49"/>
      <c r="AF18" s="49"/>
    </row>
    <row r="19" spans="1:32" ht="10.5" customHeight="1" x14ac:dyDescent="0.3">
      <c r="A19" s="44"/>
      <c r="B19" s="80" t="e">
        <f t="array" ref="B19">IF('17-18 Calendar'!startday=1,INDEX(weekDayNames,1),INDEX(weekDayNames,2))</f>
        <v>#NAME?</v>
      </c>
      <c r="C19" s="88" t="e">
        <f t="array" ref="C19">IF('17-18 Calendar'!startday=1,INDEX(weekDayNames,2),INDEX(weekDayNames,3))</f>
        <v>#NAME?</v>
      </c>
      <c r="D19" s="88" t="e">
        <f t="array" ref="D19">IF('17-18 Calendar'!startday=1,INDEX(weekDayNames,3),INDEX(weekDayNames,4))</f>
        <v>#NAME?</v>
      </c>
      <c r="E19" s="88" t="e">
        <f t="array" ref="E19">IF('17-18 Calendar'!startday=1,INDEX(weekDayNames,4),INDEX(weekDayNames,5))</f>
        <v>#NAME?</v>
      </c>
      <c r="F19" s="88" t="e">
        <f t="array" ref="F19">IF('17-18 Calendar'!startday=1,INDEX(weekDayNames,5),INDEX(weekDayNames,6))</f>
        <v>#NAME?</v>
      </c>
      <c r="G19" s="88" t="e">
        <f t="array" ref="G19">IF('17-18 Calendar'!startday=1,INDEX(weekDayNames,6),INDEX(weekDayNames,7))</f>
        <v>#NAME?</v>
      </c>
      <c r="H19" s="80" t="e">
        <f t="array" ref="H19">IF('17-18 Calendar'!startday=1,INDEX(weekDayNames,7),INDEX(weekDayNames,1))</f>
        <v>#NAME?</v>
      </c>
      <c r="I19" s="55"/>
      <c r="J19" s="178">
        <v>9</v>
      </c>
      <c r="K19" s="154" t="s">
        <v>181</v>
      </c>
      <c r="L19" s="44"/>
      <c r="M19" s="80" t="e">
        <f t="array" ref="M19">IF('17-18 Calendar'!startday=1,INDEX(weekDayNames,1),INDEX(weekDayNames,2))</f>
        <v>#NAME?</v>
      </c>
      <c r="N19" s="88" t="e">
        <f t="array" ref="N19">IF('17-18 Calendar'!startday=1,INDEX(weekDayNames,2),INDEX(weekDayNames,3))</f>
        <v>#NAME?</v>
      </c>
      <c r="O19" s="88" t="e">
        <f t="array" ref="O19">IF('17-18 Calendar'!startday=1,INDEX(weekDayNames,3),INDEX(weekDayNames,4))</f>
        <v>#NAME?</v>
      </c>
      <c r="P19" s="88" t="e">
        <f t="array" ref="P19">IF('17-18 Calendar'!startday=1,INDEX(weekDayNames,4),INDEX(weekDayNames,5))</f>
        <v>#NAME?</v>
      </c>
      <c r="Q19" s="88" t="e">
        <f t="array" ref="Q19">IF('17-18 Calendar'!startday=1,INDEX(weekDayNames,5),INDEX(weekDayNames,6))</f>
        <v>#NAME?</v>
      </c>
      <c r="R19" s="88" t="e">
        <f t="array" ref="R19">IF('17-18 Calendar'!startday=1,INDEX(weekDayNames,6),INDEX(weekDayNames,7))</f>
        <v>#NAME?</v>
      </c>
      <c r="S19" s="80" t="e">
        <f t="array" ref="S19">IF('17-18 Calendar'!startday=1,INDEX(weekDayNames,7),INDEX(weekDayNames,1))</f>
        <v>#NAME?</v>
      </c>
      <c r="T19" s="55"/>
      <c r="U19" s="179">
        <v>7</v>
      </c>
      <c r="V19" s="154" t="s">
        <v>181</v>
      </c>
      <c r="W19" s="44"/>
      <c r="X19" s="44"/>
      <c r="Y19" s="180"/>
      <c r="Z19" s="44"/>
      <c r="AA19" s="164"/>
      <c r="AB19" s="164"/>
      <c r="AC19" s="44"/>
      <c r="AD19" s="44"/>
      <c r="AE19" s="44"/>
      <c r="AF19" s="44"/>
    </row>
    <row r="20" spans="1:32" ht="10.5" customHeight="1" x14ac:dyDescent="0.3">
      <c r="A20" s="44"/>
      <c r="B20" s="156" t="e">
        <f t="array" ref="B20">IF(MONTH(B18)&lt;&gt;MONTH(DATE(YEAR(B18),MONTH(B18),1)-WEEKDAY(DATE(YEAR(B18),MONTH(B18),1),'17-18 Calendar'!startday)+(WeekNo-1)*7+WeekDay),"",DATE(YEAR(B18),MONTH(B18),1)-WEEKDAY(DATE(YEAR(B18),MONTH(B18),1),'17-18 Calendar'!startday)+(WeekNo-1)*7+WeekDay)</f>
        <v>#NAME?</v>
      </c>
      <c r="C20" s="157"/>
      <c r="D20" s="157"/>
      <c r="E20" s="157"/>
      <c r="F20" s="157"/>
      <c r="G20" s="157"/>
      <c r="H20" s="156"/>
      <c r="I20" s="55"/>
      <c r="J20" s="159">
        <v>15</v>
      </c>
      <c r="K20" s="181" t="s">
        <v>183</v>
      </c>
      <c r="L20" s="44"/>
      <c r="M20" s="156" t="e">
        <f t="array" ref="M20">IF(MONTH(M18)&lt;&gt;MONTH(DATE(YEAR(M18),MONTH(M18),1)-WEEKDAY(DATE(YEAR(M18),MONTH(M18),1),'17-18 Calendar'!startday)+(WeekNo-1)*7+WeekDay),"",DATE(YEAR(M18),MONTH(M18),1)-WEEKDAY(DATE(YEAR(M18),MONTH(M18),1),'17-18 Calendar'!startday)+(WeekNo-1)*7+WeekDay)</f>
        <v>#NAME?</v>
      </c>
      <c r="N20" s="157"/>
      <c r="O20" s="157"/>
      <c r="P20" s="157"/>
      <c r="Q20" s="157"/>
      <c r="R20" s="157"/>
      <c r="S20" s="156"/>
      <c r="T20" s="55"/>
      <c r="U20" s="159">
        <v>13</v>
      </c>
      <c r="V20" s="160" t="s">
        <v>183</v>
      </c>
      <c r="W20" s="44"/>
      <c r="X20" s="44"/>
      <c r="Y20" s="180"/>
      <c r="Z20" s="44"/>
      <c r="AA20" s="44"/>
      <c r="AB20" s="44"/>
      <c r="AC20" s="44"/>
      <c r="AD20" s="44"/>
      <c r="AE20" s="44"/>
      <c r="AF20" s="44"/>
    </row>
    <row r="21" spans="1:32" ht="11.25" customHeight="1" x14ac:dyDescent="0.3">
      <c r="A21" s="44"/>
      <c r="B21" s="156"/>
      <c r="C21" s="157"/>
      <c r="D21" s="157"/>
      <c r="E21" s="162"/>
      <c r="F21" s="157"/>
      <c r="G21" s="157"/>
      <c r="H21" s="156"/>
      <c r="I21" s="55"/>
      <c r="J21" s="178">
        <v>23</v>
      </c>
      <c r="K21" s="154" t="s">
        <v>181</v>
      </c>
      <c r="L21" s="55"/>
      <c r="M21" s="156"/>
      <c r="N21" s="157"/>
      <c r="O21" s="157"/>
      <c r="P21" s="162"/>
      <c r="Q21" s="157"/>
      <c r="R21" s="157"/>
      <c r="S21" s="156"/>
      <c r="T21" s="55"/>
      <c r="U21" s="179">
        <v>21</v>
      </c>
      <c r="V21" s="154" t="s">
        <v>181</v>
      </c>
      <c r="W21" s="44"/>
      <c r="X21" s="44"/>
      <c r="Y21" s="180"/>
      <c r="Z21" s="44"/>
      <c r="AA21" s="49"/>
      <c r="AB21" s="49"/>
      <c r="AC21" s="44"/>
      <c r="AD21" s="44"/>
      <c r="AE21" s="44"/>
      <c r="AF21" s="44"/>
    </row>
    <row r="22" spans="1:32" ht="11.25" customHeight="1" x14ac:dyDescent="0.3">
      <c r="A22" s="44"/>
      <c r="B22" s="156"/>
      <c r="C22" s="157"/>
      <c r="D22" s="167"/>
      <c r="E22" s="157"/>
      <c r="F22" s="157"/>
      <c r="G22" s="157"/>
      <c r="H22" s="156"/>
      <c r="I22" s="55"/>
      <c r="J22" s="159">
        <v>29</v>
      </c>
      <c r="K22" s="181" t="s">
        <v>183</v>
      </c>
      <c r="L22" s="55"/>
      <c r="M22" s="156"/>
      <c r="N22" s="157"/>
      <c r="O22" s="167"/>
      <c r="P22" s="157"/>
      <c r="Q22" s="157"/>
      <c r="R22" s="157"/>
      <c r="S22" s="156"/>
      <c r="T22" s="55"/>
      <c r="U22" s="159">
        <v>27</v>
      </c>
      <c r="V22" s="160" t="s">
        <v>183</v>
      </c>
      <c r="W22" s="44"/>
      <c r="X22" s="44"/>
      <c r="Y22" s="180"/>
      <c r="Z22" s="44"/>
      <c r="AA22" s="44"/>
      <c r="AB22" s="44"/>
      <c r="AC22" s="44"/>
      <c r="AD22" s="44"/>
      <c r="AE22" s="44"/>
      <c r="AF22" s="44"/>
    </row>
    <row r="23" spans="1:32" ht="11.25" customHeight="1" x14ac:dyDescent="0.3">
      <c r="A23" s="44"/>
      <c r="B23" s="156"/>
      <c r="C23" s="157"/>
      <c r="D23" s="157"/>
      <c r="E23" s="162"/>
      <c r="F23" s="157"/>
      <c r="G23" s="157"/>
      <c r="H23" s="156"/>
      <c r="I23" s="55"/>
      <c r="J23" s="168">
        <v>31</v>
      </c>
      <c r="K23" s="182" t="s">
        <v>193</v>
      </c>
      <c r="L23" s="55"/>
      <c r="M23" s="156"/>
      <c r="N23" s="157"/>
      <c r="O23" s="157"/>
      <c r="P23" s="162"/>
      <c r="Q23" s="157"/>
      <c r="R23" s="157"/>
      <c r="S23" s="156"/>
      <c r="T23" s="55"/>
      <c r="U23" s="183" t="s">
        <v>194</v>
      </c>
      <c r="V23" s="183"/>
      <c r="W23" s="44"/>
      <c r="X23" s="44"/>
      <c r="Y23" s="44"/>
      <c r="Z23" s="44"/>
      <c r="AA23" s="165"/>
      <c r="AB23" s="44"/>
      <c r="AC23" s="44"/>
      <c r="AD23" s="44"/>
      <c r="AE23" s="44"/>
      <c r="AF23" s="44"/>
    </row>
    <row r="24" spans="1:32" ht="12.75" customHeight="1" x14ac:dyDescent="0.3">
      <c r="A24" s="44"/>
      <c r="B24" s="156"/>
      <c r="C24" s="157"/>
      <c r="D24" s="167"/>
      <c r="E24" s="157"/>
      <c r="F24" s="161"/>
      <c r="G24" s="171"/>
      <c r="H24" s="156"/>
      <c r="I24" s="55"/>
      <c r="J24" s="44"/>
      <c r="K24" s="182" t="s">
        <v>195</v>
      </c>
      <c r="L24" s="55"/>
      <c r="M24" s="156"/>
      <c r="N24" s="157"/>
      <c r="O24" s="167"/>
      <c r="P24" s="157"/>
      <c r="Q24" s="157"/>
      <c r="R24" s="157"/>
      <c r="S24" s="156"/>
      <c r="T24" s="55"/>
      <c r="U24" s="44"/>
      <c r="V24" s="44"/>
      <c r="W24" s="44"/>
      <c r="X24" s="44"/>
      <c r="Y24" s="44"/>
      <c r="Z24" s="44"/>
      <c r="AA24" s="44"/>
      <c r="AB24" s="44"/>
      <c r="AC24" s="44"/>
      <c r="AD24" s="44"/>
      <c r="AE24" s="44"/>
      <c r="AF24" s="44"/>
    </row>
    <row r="25" spans="1:32" ht="6" customHeight="1" x14ac:dyDescent="0.3">
      <c r="A25" s="44"/>
      <c r="B25" s="156"/>
      <c r="C25" s="157"/>
      <c r="D25" s="157"/>
      <c r="E25" s="157"/>
      <c r="F25" s="157"/>
      <c r="G25" s="157"/>
      <c r="H25" s="156"/>
      <c r="I25" s="55"/>
      <c r="J25" s="44"/>
      <c r="K25" s="44"/>
      <c r="L25" s="55"/>
      <c r="M25" s="156"/>
      <c r="N25" s="157"/>
      <c r="O25" s="157"/>
      <c r="P25" s="157"/>
      <c r="Q25" s="157"/>
      <c r="R25" s="157"/>
      <c r="S25" s="156"/>
      <c r="T25" s="55"/>
      <c r="U25" s="44"/>
      <c r="V25" s="44"/>
      <c r="W25" s="44"/>
      <c r="X25" s="44"/>
      <c r="Y25" s="44"/>
      <c r="Z25" s="44"/>
      <c r="AA25" s="44"/>
      <c r="AB25" s="44"/>
      <c r="AC25" s="44"/>
      <c r="AD25" s="44"/>
      <c r="AE25" s="44"/>
      <c r="AF25" s="44"/>
    </row>
    <row r="26" spans="1:32" ht="4.5" customHeight="1" x14ac:dyDescent="0.3">
      <c r="A26" s="44"/>
      <c r="B26" s="55"/>
      <c r="C26" s="55"/>
      <c r="D26" s="55"/>
      <c r="E26" s="55"/>
      <c r="F26" s="55"/>
      <c r="G26" s="55"/>
      <c r="H26" s="55"/>
      <c r="I26" s="55"/>
      <c r="J26" s="44"/>
      <c r="K26" s="44"/>
      <c r="L26" s="55"/>
      <c r="M26" s="55"/>
      <c r="N26" s="55"/>
      <c r="O26" s="55"/>
      <c r="P26" s="55"/>
      <c r="Q26" s="55"/>
      <c r="R26" s="55"/>
      <c r="S26" s="55"/>
      <c r="T26" s="55"/>
      <c r="U26" s="44"/>
      <c r="V26" s="44"/>
      <c r="W26" s="44"/>
      <c r="X26" s="44"/>
      <c r="Y26" s="43"/>
      <c r="Z26" s="44"/>
      <c r="AA26" s="44"/>
      <c r="AB26" s="44"/>
      <c r="AC26" s="44"/>
      <c r="AD26" s="44"/>
      <c r="AE26" s="44"/>
      <c r="AF26" s="44"/>
    </row>
    <row r="27" spans="1:32" ht="10.5" customHeight="1" x14ac:dyDescent="0.3">
      <c r="A27" s="44"/>
      <c r="B27" s="294">
        <f>DATE('17-18 Calendar'!year,9,1)</f>
        <v>42979</v>
      </c>
      <c r="C27" s="216"/>
      <c r="D27" s="216"/>
      <c r="E27" s="216"/>
      <c r="F27" s="216"/>
      <c r="G27" s="216"/>
      <c r="H27" s="216"/>
      <c r="I27" s="55"/>
      <c r="J27" s="295" t="s">
        <v>196</v>
      </c>
      <c r="K27" s="254"/>
      <c r="L27" s="55"/>
      <c r="M27" s="294">
        <f>DATE('17-18 Calendar'!year+1,3,1)</f>
        <v>43160</v>
      </c>
      <c r="N27" s="216"/>
      <c r="O27" s="216"/>
      <c r="P27" s="216"/>
      <c r="Q27" s="216"/>
      <c r="R27" s="216"/>
      <c r="S27" s="216"/>
      <c r="T27" s="55"/>
      <c r="U27" s="295" t="s">
        <v>197</v>
      </c>
      <c r="V27" s="254"/>
      <c r="W27" s="44"/>
      <c r="X27" s="44"/>
      <c r="Y27" s="180"/>
      <c r="Z27" s="44"/>
      <c r="AA27" s="44"/>
      <c r="AB27" s="44"/>
      <c r="AC27" s="44"/>
      <c r="AD27" s="44"/>
      <c r="AE27" s="44"/>
      <c r="AF27" s="44"/>
    </row>
    <row r="28" spans="1:32" ht="10.5" customHeight="1" x14ac:dyDescent="0.3">
      <c r="A28" s="44"/>
      <c r="B28" s="80" t="e">
        <f t="array" ref="B28">IF('17-18 Calendar'!startday=1,INDEX(weekDayNames,1),INDEX(weekDayNames,2))</f>
        <v>#NAME?</v>
      </c>
      <c r="C28" s="88" t="e">
        <f t="array" ref="C28">IF('17-18 Calendar'!startday=1,INDEX(weekDayNames,2),INDEX(weekDayNames,3))</f>
        <v>#NAME?</v>
      </c>
      <c r="D28" s="88" t="e">
        <f t="array" ref="D28">IF('17-18 Calendar'!startday=1,INDEX(weekDayNames,3),INDEX(weekDayNames,4))</f>
        <v>#NAME?</v>
      </c>
      <c r="E28" s="88" t="e">
        <f t="array" ref="E28">IF('17-18 Calendar'!startday=1,INDEX(weekDayNames,4),INDEX(weekDayNames,5))</f>
        <v>#NAME?</v>
      </c>
      <c r="F28" s="88" t="e">
        <f t="array" ref="F28">IF('17-18 Calendar'!startday=1,INDEX(weekDayNames,5),INDEX(weekDayNames,6))</f>
        <v>#NAME?</v>
      </c>
      <c r="G28" s="88" t="e">
        <f t="array" ref="G28">IF('17-18 Calendar'!startday=1,INDEX(weekDayNames,6),INDEX(weekDayNames,7))</f>
        <v>#NAME?</v>
      </c>
      <c r="H28" s="80" t="e">
        <f t="array" ref="H28">IF('17-18 Calendar'!startday=1,INDEX(weekDayNames,7),INDEX(weekDayNames,1))</f>
        <v>#NAME?</v>
      </c>
      <c r="I28" s="55"/>
      <c r="J28" s="152">
        <v>6</v>
      </c>
      <c r="K28" s="154" t="s">
        <v>181</v>
      </c>
      <c r="L28" s="55"/>
      <c r="M28" s="80" t="e">
        <f t="array" ref="M28">IF('17-18 Calendar'!startday=1,INDEX(weekDayNames,1),INDEX(weekDayNames,2))</f>
        <v>#NAME?</v>
      </c>
      <c r="N28" s="88" t="e">
        <f t="array" ref="N28">IF('17-18 Calendar'!startday=1,INDEX(weekDayNames,2),INDEX(weekDayNames,3))</f>
        <v>#NAME?</v>
      </c>
      <c r="O28" s="88" t="e">
        <f t="array" ref="O28">IF('17-18 Calendar'!startday=1,INDEX(weekDayNames,3),INDEX(weekDayNames,4))</f>
        <v>#NAME?</v>
      </c>
      <c r="P28" s="88" t="e">
        <f t="array" ref="P28">IF('17-18 Calendar'!startday=1,INDEX(weekDayNames,4),INDEX(weekDayNames,5))</f>
        <v>#NAME?</v>
      </c>
      <c r="Q28" s="88" t="e">
        <f t="array" ref="Q28">IF('17-18 Calendar'!startday=1,INDEX(weekDayNames,5),INDEX(weekDayNames,6))</f>
        <v>#NAME?</v>
      </c>
      <c r="R28" s="88" t="e">
        <f t="array" ref="R28">IF('17-18 Calendar'!startday=1,INDEX(weekDayNames,6),INDEX(weekDayNames,7))</f>
        <v>#NAME?</v>
      </c>
      <c r="S28" s="80" t="e">
        <f t="array" ref="S28">IF('17-18 Calendar'!startday=1,INDEX(weekDayNames,7),INDEX(weekDayNames,1))</f>
        <v>#NAME?</v>
      </c>
      <c r="T28" s="55"/>
      <c r="U28" s="184" t="s">
        <v>198</v>
      </c>
      <c r="V28" s="44" t="s">
        <v>199</v>
      </c>
      <c r="W28" s="44"/>
      <c r="X28" s="44"/>
      <c r="Y28" s="44"/>
      <c r="Z28" s="44"/>
      <c r="AA28" s="44"/>
      <c r="AB28" s="44"/>
      <c r="AC28" s="44"/>
      <c r="AD28" s="44"/>
      <c r="AE28" s="44"/>
      <c r="AF28" s="44"/>
    </row>
    <row r="29" spans="1:32" ht="10.5" customHeight="1" x14ac:dyDescent="0.3">
      <c r="A29" s="44"/>
      <c r="B29" s="156" t="e">
        <f t="array" ref="B29">IF(MONTH(B27)&lt;&gt;MONTH(DATE(YEAR(B27),MONTH(B27),1)-WEEKDAY(DATE(YEAR(B27),MONTH(B27),1),'17-18 Calendar'!startday)+(WeekNo-1)*7+WeekDay),"",DATE(YEAR(B27),MONTH(B27),1)-WEEKDAY(DATE(YEAR(B27),MONTH(B27),1),'17-18 Calendar'!startday)+(WeekNo-1)*7+WeekDay)</f>
        <v>#NAME?</v>
      </c>
      <c r="C29" s="171"/>
      <c r="D29" s="157"/>
      <c r="E29" s="157"/>
      <c r="F29" s="157"/>
      <c r="G29" s="157"/>
      <c r="H29" s="156"/>
      <c r="I29" s="55"/>
      <c r="J29" s="159">
        <v>12</v>
      </c>
      <c r="K29" s="160" t="s">
        <v>183</v>
      </c>
      <c r="L29" s="55"/>
      <c r="M29" s="156" t="e">
        <f t="array" ref="M29">IF(MONTH(M27)&lt;&gt;MONTH(DATE(YEAR(M27),MONTH(M27),1)-WEEKDAY(DATE(YEAR(M27),MONTH(M27),1),'17-18 Calendar'!startday)+(WeekNo-1)*7+WeekDay),"",DATE(YEAR(M27),MONTH(M27),1)-WEEKDAY(DATE(YEAR(M27),MONTH(M27),1),'17-18 Calendar'!startday)+(WeekNo-1)*7+WeekDay)</f>
        <v>#NAME?</v>
      </c>
      <c r="N29" s="157"/>
      <c r="O29" s="157"/>
      <c r="P29" s="157"/>
      <c r="Q29" s="157"/>
      <c r="R29" s="157"/>
      <c r="S29" s="156"/>
      <c r="T29" s="55"/>
      <c r="U29" s="159">
        <v>13</v>
      </c>
      <c r="V29" s="160" t="s">
        <v>183</v>
      </c>
      <c r="W29" s="44"/>
      <c r="X29" s="44"/>
      <c r="Y29" s="180"/>
      <c r="Z29" s="44"/>
      <c r="AA29" s="44"/>
      <c r="AB29" s="44"/>
      <c r="AC29" s="44"/>
      <c r="AD29" s="44"/>
      <c r="AE29" s="44"/>
      <c r="AF29" s="44"/>
    </row>
    <row r="30" spans="1:32" ht="10.5" customHeight="1" x14ac:dyDescent="0.3">
      <c r="A30" s="44"/>
      <c r="B30" s="156"/>
      <c r="C30" s="157"/>
      <c r="D30" s="157"/>
      <c r="E30" s="162"/>
      <c r="F30" s="157"/>
      <c r="G30" s="157"/>
      <c r="H30" s="156"/>
      <c r="I30" s="55"/>
      <c r="J30" s="185" t="s">
        <v>200</v>
      </c>
      <c r="K30" s="44" t="s">
        <v>201</v>
      </c>
      <c r="L30" s="55"/>
      <c r="M30" s="156"/>
      <c r="N30" s="157"/>
      <c r="O30" s="157"/>
      <c r="P30" s="157"/>
      <c r="Q30" s="162"/>
      <c r="R30" s="162"/>
      <c r="S30" s="156"/>
      <c r="T30" s="55"/>
      <c r="U30" s="186">
        <v>21</v>
      </c>
      <c r="V30" s="154" t="s">
        <v>181</v>
      </c>
      <c r="W30" s="44"/>
      <c r="X30" s="44"/>
      <c r="Y30" s="180"/>
      <c r="Z30" s="44"/>
      <c r="AA30" s="44"/>
      <c r="AB30" s="44"/>
      <c r="AC30" s="44"/>
      <c r="AD30" s="44"/>
      <c r="AE30" s="44"/>
      <c r="AF30" s="44"/>
    </row>
    <row r="31" spans="1:32" ht="13.5" customHeight="1" x14ac:dyDescent="0.3">
      <c r="A31" s="49"/>
      <c r="B31" s="156"/>
      <c r="C31" s="157"/>
      <c r="D31" s="167"/>
      <c r="E31" s="157"/>
      <c r="F31" s="157"/>
      <c r="G31" s="157"/>
      <c r="H31" s="156"/>
      <c r="I31" s="55"/>
      <c r="J31" s="159">
        <v>26</v>
      </c>
      <c r="K31" s="160" t="s">
        <v>183</v>
      </c>
      <c r="L31" s="55"/>
      <c r="M31" s="156"/>
      <c r="N31" s="157"/>
      <c r="O31" s="167"/>
      <c r="P31" s="157"/>
      <c r="Q31" s="157"/>
      <c r="R31" s="157"/>
      <c r="S31" s="156"/>
      <c r="T31" s="55"/>
      <c r="U31" s="159">
        <v>27</v>
      </c>
      <c r="V31" s="160" t="s">
        <v>183</v>
      </c>
      <c r="W31" s="49"/>
      <c r="X31" s="49"/>
      <c r="Y31" s="49"/>
      <c r="Z31" s="49"/>
      <c r="AA31" s="44"/>
      <c r="AB31" s="44"/>
      <c r="AC31" s="49"/>
      <c r="AD31" s="49"/>
      <c r="AE31" s="49"/>
      <c r="AF31" s="49"/>
    </row>
    <row r="32" spans="1:32" ht="11.25" customHeight="1" x14ac:dyDescent="0.3">
      <c r="A32" s="44"/>
      <c r="B32" s="156"/>
      <c r="C32" s="157"/>
      <c r="D32" s="157"/>
      <c r="E32" s="157"/>
      <c r="F32" s="162"/>
      <c r="G32" s="162"/>
      <c r="H32" s="187"/>
      <c r="I32" s="55"/>
      <c r="J32" s="44"/>
      <c r="K32" s="44"/>
      <c r="L32" s="55"/>
      <c r="M32" s="156"/>
      <c r="N32" s="157"/>
      <c r="O32" s="157"/>
      <c r="P32" s="162"/>
      <c r="Q32" s="157"/>
      <c r="R32" s="157"/>
      <c r="S32" s="156"/>
      <c r="T32" s="166"/>
      <c r="U32" s="188" t="s">
        <v>202</v>
      </c>
      <c r="V32" s="44" t="s">
        <v>203</v>
      </c>
      <c r="W32" s="44"/>
      <c r="X32" s="44"/>
      <c r="Y32" s="44"/>
      <c r="Z32" s="44"/>
      <c r="AA32" s="49"/>
      <c r="AB32" s="44"/>
      <c r="AC32" s="44"/>
      <c r="AD32" s="44"/>
      <c r="AE32" s="44"/>
      <c r="AF32" s="44"/>
    </row>
    <row r="33" spans="1:32" ht="10.5" customHeight="1" x14ac:dyDescent="0.3">
      <c r="A33" s="44"/>
      <c r="B33" s="156"/>
      <c r="C33" s="157"/>
      <c r="D33" s="167"/>
      <c r="E33" s="157"/>
      <c r="F33" s="157"/>
      <c r="G33" s="157"/>
      <c r="H33" s="156"/>
      <c r="I33" s="55"/>
      <c r="J33" s="174"/>
      <c r="K33" s="55"/>
      <c r="L33" s="55"/>
      <c r="M33" s="156"/>
      <c r="N33" s="157"/>
      <c r="O33" s="167"/>
      <c r="P33" s="157"/>
      <c r="Q33" s="157"/>
      <c r="R33" s="157"/>
      <c r="S33" s="156"/>
      <c r="T33" s="55"/>
      <c r="U33" s="44"/>
      <c r="V33" s="44"/>
      <c r="W33" s="44"/>
      <c r="X33" s="44"/>
      <c r="Y33" s="44"/>
      <c r="Z33" s="44"/>
      <c r="AA33" s="44"/>
      <c r="AB33" s="44"/>
      <c r="AC33" s="44"/>
      <c r="AD33" s="44"/>
      <c r="AE33" s="44"/>
      <c r="AF33" s="44"/>
    </row>
    <row r="34" spans="1:32" ht="5.25" customHeight="1" x14ac:dyDescent="0.3">
      <c r="A34" s="44"/>
      <c r="B34" s="156"/>
      <c r="C34" s="157"/>
      <c r="D34" s="157"/>
      <c r="E34" s="157"/>
      <c r="F34" s="157"/>
      <c r="G34" s="157"/>
      <c r="H34" s="156"/>
      <c r="I34" s="55"/>
      <c r="J34" s="174"/>
      <c r="K34" s="166"/>
      <c r="L34" s="55"/>
      <c r="M34" s="156"/>
      <c r="N34" s="157"/>
      <c r="O34" s="157"/>
      <c r="P34" s="157"/>
      <c r="Q34" s="157"/>
      <c r="R34" s="157"/>
      <c r="S34" s="156"/>
      <c r="T34" s="55"/>
      <c r="U34" s="175"/>
      <c r="V34" s="55"/>
      <c r="W34" s="44"/>
      <c r="X34" s="44"/>
      <c r="Y34" s="286"/>
      <c r="Z34" s="49"/>
      <c r="AA34" s="44"/>
      <c r="AB34" s="49"/>
      <c r="AC34" s="44"/>
      <c r="AD34" s="44"/>
      <c r="AE34" s="44"/>
      <c r="AF34" s="44"/>
    </row>
    <row r="35" spans="1:32" ht="5.25" customHeight="1" x14ac:dyDescent="0.3">
      <c r="A35" s="44"/>
      <c r="B35" s="55"/>
      <c r="C35" s="55"/>
      <c r="D35" s="55"/>
      <c r="E35" s="55"/>
      <c r="F35" s="55"/>
      <c r="G35" s="55"/>
      <c r="H35" s="55"/>
      <c r="I35" s="55"/>
      <c r="J35" s="44"/>
      <c r="K35" s="44"/>
      <c r="L35" s="55"/>
      <c r="M35" s="55"/>
      <c r="N35" s="55"/>
      <c r="O35" s="55"/>
      <c r="P35" s="55"/>
      <c r="Q35" s="55"/>
      <c r="R35" s="55"/>
      <c r="S35" s="55"/>
      <c r="T35" s="55"/>
      <c r="U35" s="55"/>
      <c r="V35" s="55"/>
      <c r="W35" s="44"/>
      <c r="X35" s="44"/>
      <c r="Y35" s="225"/>
      <c r="Z35" s="44"/>
      <c r="AA35" s="44"/>
      <c r="AB35" s="44"/>
      <c r="AC35" s="44"/>
      <c r="AD35" s="44"/>
      <c r="AE35" s="44"/>
      <c r="AF35" s="44"/>
    </row>
    <row r="36" spans="1:32" ht="10.5" customHeight="1" x14ac:dyDescent="0.3">
      <c r="A36" s="44"/>
      <c r="B36" s="294">
        <f>DATE('17-18 Calendar'!year,10,1)</f>
        <v>43009</v>
      </c>
      <c r="C36" s="216"/>
      <c r="D36" s="216"/>
      <c r="E36" s="216"/>
      <c r="F36" s="216"/>
      <c r="G36" s="216"/>
      <c r="H36" s="216"/>
      <c r="I36" s="55"/>
      <c r="J36" s="295" t="s">
        <v>204</v>
      </c>
      <c r="K36" s="254"/>
      <c r="L36" s="55"/>
      <c r="M36" s="294">
        <f>DATE('17-18 Calendar'!year+1,4,1)</f>
        <v>43191</v>
      </c>
      <c r="N36" s="216"/>
      <c r="O36" s="216"/>
      <c r="P36" s="216"/>
      <c r="Q36" s="216"/>
      <c r="R36" s="216"/>
      <c r="S36" s="216"/>
      <c r="T36" s="55"/>
      <c r="U36" s="295" t="s">
        <v>205</v>
      </c>
      <c r="V36" s="254"/>
      <c r="W36" s="44"/>
      <c r="X36" s="44"/>
      <c r="Y36" s="225"/>
      <c r="Z36" s="44"/>
      <c r="AA36" s="44"/>
      <c r="AB36" s="44"/>
      <c r="AC36" s="44"/>
      <c r="AD36" s="44"/>
      <c r="AE36" s="44"/>
      <c r="AF36" s="44"/>
    </row>
    <row r="37" spans="1:32" ht="10.5" customHeight="1" x14ac:dyDescent="0.3">
      <c r="A37" s="44"/>
      <c r="B37" s="80" t="e">
        <f t="array" ref="B37">IF('17-18 Calendar'!startday=1,INDEX(weekDayNames,1),INDEX(weekDayNames,2))</f>
        <v>#NAME?</v>
      </c>
      <c r="C37" s="88" t="e">
        <f t="array" ref="C37">IF('17-18 Calendar'!startday=1,INDEX(weekDayNames,2),INDEX(weekDayNames,3))</f>
        <v>#NAME?</v>
      </c>
      <c r="D37" s="88" t="e">
        <f t="array" ref="D37">IF('17-18 Calendar'!startday=1,INDEX(weekDayNames,3),INDEX(weekDayNames,4))</f>
        <v>#NAME?</v>
      </c>
      <c r="E37" s="88" t="e">
        <f t="array" ref="E37">IF('17-18 Calendar'!startday=1,INDEX(weekDayNames,4),INDEX(weekDayNames,5))</f>
        <v>#NAME?</v>
      </c>
      <c r="F37" s="88" t="e">
        <f t="array" ref="F37">IF('17-18 Calendar'!startday=1,INDEX(weekDayNames,5),INDEX(weekDayNames,6))</f>
        <v>#NAME?</v>
      </c>
      <c r="G37" s="88" t="e">
        <f t="array" ref="G37">IF('17-18 Calendar'!startday=1,INDEX(weekDayNames,6),INDEX(weekDayNames,7))</f>
        <v>#NAME?</v>
      </c>
      <c r="H37" s="80" t="e">
        <f t="array" ref="H37">IF('17-18 Calendar'!startday=1,INDEX(weekDayNames,7),INDEX(weekDayNames,1))</f>
        <v>#NAME?</v>
      </c>
      <c r="I37" s="55"/>
      <c r="J37" s="189" t="s">
        <v>206</v>
      </c>
      <c r="K37" s="44" t="s">
        <v>207</v>
      </c>
      <c r="L37" s="55"/>
      <c r="M37" s="80" t="e">
        <f t="array" ref="M37">IF('17-18 Calendar'!startday=1,INDEX(weekDayNames,1),INDEX(weekDayNames,2))</f>
        <v>#NAME?</v>
      </c>
      <c r="N37" s="88" t="e">
        <f t="array" ref="N37">IF('17-18 Calendar'!startday=1,INDEX(weekDayNames,2),INDEX(weekDayNames,3))</f>
        <v>#NAME?</v>
      </c>
      <c r="O37" s="88" t="e">
        <f t="array" ref="O37">IF('17-18 Calendar'!startday=1,INDEX(weekDayNames,3),INDEX(weekDayNames,4))</f>
        <v>#NAME?</v>
      </c>
      <c r="P37" s="88" t="e">
        <f t="array" ref="P37">IF('17-18 Calendar'!startday=1,INDEX(weekDayNames,4),INDEX(weekDayNames,5))</f>
        <v>#NAME?</v>
      </c>
      <c r="Q37" s="88" t="e">
        <f t="array" ref="Q37">IF('17-18 Calendar'!startday=1,INDEX(weekDayNames,5),INDEX(weekDayNames,6))</f>
        <v>#NAME?</v>
      </c>
      <c r="R37" s="88" t="e">
        <f t="array" ref="R37">IF('17-18 Calendar'!startday=1,INDEX(weekDayNames,6),INDEX(weekDayNames,7))</f>
        <v>#NAME?</v>
      </c>
      <c r="S37" s="80" t="e">
        <f t="array" ref="S37">IF('17-18 Calendar'!startday=1,INDEX(weekDayNames,7),INDEX(weekDayNames,1))</f>
        <v>#NAME?</v>
      </c>
      <c r="T37" s="55"/>
      <c r="U37" s="152">
        <v>4</v>
      </c>
      <c r="V37" s="154" t="s">
        <v>181</v>
      </c>
      <c r="W37" s="44"/>
      <c r="X37" s="44"/>
      <c r="Y37" s="225"/>
      <c r="Z37" s="44"/>
      <c r="AA37" s="44"/>
      <c r="AB37" s="44"/>
      <c r="AC37" s="44"/>
      <c r="AD37" s="44"/>
      <c r="AE37" s="44"/>
      <c r="AF37" s="44"/>
    </row>
    <row r="38" spans="1:32" ht="11.25" customHeight="1" x14ac:dyDescent="0.3">
      <c r="A38" s="44"/>
      <c r="B38" s="156" t="e">
        <f t="array" ref="B38">IF(MONTH(B36)&lt;&gt;MONTH(DATE(YEAR(B36),MONTH(B36),1)-WEEKDAY(DATE(YEAR(B36),MONTH(B36),1),'17-18 Calendar'!startday)+(WeekNo-1)*7+WeekDay),"",DATE(YEAR(B36),MONTH(B36),1)-WEEKDAY(DATE(YEAR(B36),MONTH(B36),1),'17-18 Calendar'!startday)+(WeekNo-1)*7+WeekDay)</f>
        <v>#NAME?</v>
      </c>
      <c r="C38" s="157"/>
      <c r="D38" s="157"/>
      <c r="E38" s="167"/>
      <c r="F38" s="167"/>
      <c r="G38" s="157"/>
      <c r="H38" s="156"/>
      <c r="I38" s="166"/>
      <c r="J38" s="152">
        <v>18</v>
      </c>
      <c r="K38" s="154" t="s">
        <v>181</v>
      </c>
      <c r="L38" s="55"/>
      <c r="M38" s="156" t="e">
        <f t="array" ref="M38">IF(MONTH(M36)&lt;&gt;MONTH(DATE(YEAR(M36),MONTH(M36),1)-WEEKDAY(DATE(YEAR(M36),MONTH(M36),1),'17-18 Calendar'!startday)+(WeekNo-1)*7+WeekDay),"",DATE(YEAR(M36),MONTH(M36),1)-WEEKDAY(DATE(YEAR(M36),MONTH(M36),1),'17-18 Calendar'!startday)+(WeekNo-1)*7+WeekDay)</f>
        <v>#NAME?</v>
      </c>
      <c r="N38" s="157"/>
      <c r="O38" s="157"/>
      <c r="P38" s="162"/>
      <c r="Q38" s="157"/>
      <c r="R38" s="157"/>
      <c r="S38" s="156"/>
      <c r="T38" s="55"/>
      <c r="U38" s="159">
        <v>10</v>
      </c>
      <c r="V38" s="160" t="s">
        <v>183</v>
      </c>
      <c r="W38" s="44"/>
      <c r="X38" s="44"/>
      <c r="Y38" s="225"/>
      <c r="Z38" s="44"/>
      <c r="AA38" s="49"/>
      <c r="AB38" s="44"/>
      <c r="AC38" s="44"/>
      <c r="AD38" s="44"/>
      <c r="AE38" s="44"/>
      <c r="AF38" s="44"/>
    </row>
    <row r="39" spans="1:32" ht="10.5" customHeight="1" x14ac:dyDescent="0.3">
      <c r="A39" s="44"/>
      <c r="B39" s="156"/>
      <c r="C39" s="157"/>
      <c r="D39" s="157"/>
      <c r="E39" s="157"/>
      <c r="F39" s="157"/>
      <c r="G39" s="157"/>
      <c r="H39" s="156"/>
      <c r="I39" s="166"/>
      <c r="J39" s="159">
        <v>24</v>
      </c>
      <c r="K39" s="160" t="s">
        <v>183</v>
      </c>
      <c r="L39" s="55"/>
      <c r="M39" s="156"/>
      <c r="N39" s="157"/>
      <c r="O39" s="167"/>
      <c r="P39" s="157"/>
      <c r="Q39" s="157"/>
      <c r="R39" s="157"/>
      <c r="S39" s="156"/>
      <c r="T39" s="55"/>
      <c r="U39" s="186">
        <v>18</v>
      </c>
      <c r="V39" s="154" t="s">
        <v>181</v>
      </c>
      <c r="W39" s="44"/>
      <c r="X39" s="44"/>
      <c r="Y39" s="180"/>
      <c r="Z39" s="44"/>
      <c r="AA39" s="44"/>
      <c r="AB39" s="44"/>
      <c r="AC39" s="44"/>
      <c r="AD39" s="44"/>
      <c r="AE39" s="44"/>
      <c r="AF39" s="44"/>
    </row>
    <row r="40" spans="1:32" ht="13.5" customHeight="1" x14ac:dyDescent="0.3">
      <c r="A40" s="49"/>
      <c r="B40" s="190"/>
      <c r="C40" s="171"/>
      <c r="D40" s="171"/>
      <c r="E40" s="162"/>
      <c r="F40" s="157"/>
      <c r="G40" s="157"/>
      <c r="H40" s="191"/>
      <c r="I40" s="55"/>
      <c r="J40" s="168">
        <v>31</v>
      </c>
      <c r="K40" s="170" t="s">
        <v>208</v>
      </c>
      <c r="L40" s="55"/>
      <c r="M40" s="156"/>
      <c r="N40" s="157"/>
      <c r="O40" s="157"/>
      <c r="P40" s="162"/>
      <c r="Q40" s="157"/>
      <c r="R40" s="157"/>
      <c r="S40" s="156"/>
      <c r="T40" s="55"/>
      <c r="U40" s="159">
        <v>24</v>
      </c>
      <c r="V40" s="160" t="s">
        <v>183</v>
      </c>
      <c r="W40" s="49"/>
      <c r="X40" s="49"/>
      <c r="Y40" s="49"/>
      <c r="Z40" s="49"/>
      <c r="AA40" s="44"/>
      <c r="AB40" s="44"/>
      <c r="AC40" s="49"/>
      <c r="AD40" s="49"/>
      <c r="AE40" s="49"/>
      <c r="AF40" s="49"/>
    </row>
    <row r="41" spans="1:32" ht="10.5" customHeight="1" x14ac:dyDescent="0.3">
      <c r="A41" s="44"/>
      <c r="B41" s="156"/>
      <c r="C41" s="157"/>
      <c r="D41" s="167"/>
      <c r="E41" s="157"/>
      <c r="F41" s="157"/>
      <c r="G41" s="157"/>
      <c r="H41" s="156"/>
      <c r="I41" s="55"/>
      <c r="J41" s="44"/>
      <c r="K41" s="44"/>
      <c r="L41" s="55"/>
      <c r="M41" s="156"/>
      <c r="N41" s="157"/>
      <c r="O41" s="167"/>
      <c r="P41" s="162"/>
      <c r="Q41" s="157"/>
      <c r="R41" s="157"/>
      <c r="S41" s="156"/>
      <c r="T41" s="55"/>
      <c r="U41" s="192">
        <v>30</v>
      </c>
      <c r="V41" s="170" t="s">
        <v>209</v>
      </c>
      <c r="W41" s="44"/>
      <c r="X41" s="44"/>
      <c r="Y41" s="44"/>
      <c r="Z41" s="44"/>
      <c r="AA41" s="44"/>
      <c r="AB41" s="44"/>
      <c r="AC41" s="44"/>
      <c r="AD41" s="44"/>
      <c r="AE41" s="44"/>
      <c r="AF41" s="44"/>
    </row>
    <row r="42" spans="1:32" ht="10.5" customHeight="1" x14ac:dyDescent="0.3">
      <c r="A42" s="44"/>
      <c r="B42" s="156"/>
      <c r="C42" s="157"/>
      <c r="D42" s="161"/>
      <c r="E42" s="157"/>
      <c r="F42" s="157"/>
      <c r="G42" s="158"/>
      <c r="H42" s="156"/>
      <c r="I42" s="55"/>
      <c r="J42" s="44"/>
      <c r="K42" s="44"/>
      <c r="L42" s="55"/>
      <c r="M42" s="156"/>
      <c r="N42" s="192"/>
      <c r="O42" s="193"/>
      <c r="P42" s="157"/>
      <c r="Q42" s="157"/>
      <c r="R42" s="158"/>
      <c r="S42" s="156"/>
      <c r="T42" s="55"/>
      <c r="U42" s="181"/>
      <c r="V42" s="194"/>
      <c r="W42" s="44"/>
      <c r="X42" s="44"/>
      <c r="Y42" s="44"/>
      <c r="Z42" s="44"/>
      <c r="AA42" s="44"/>
      <c r="AB42" s="44"/>
      <c r="AC42" s="44"/>
      <c r="AD42" s="44"/>
      <c r="AE42" s="44"/>
      <c r="AF42" s="44"/>
    </row>
    <row r="43" spans="1:32" ht="1.5" customHeight="1" x14ac:dyDescent="0.3">
      <c r="A43" s="44"/>
      <c r="B43" s="190"/>
      <c r="C43" s="157"/>
      <c r="D43" s="157"/>
      <c r="E43" s="157"/>
      <c r="F43" s="157"/>
      <c r="G43" s="157"/>
      <c r="H43" s="156"/>
      <c r="I43" s="55"/>
      <c r="J43" s="170"/>
      <c r="K43" s="170"/>
      <c r="L43" s="55"/>
      <c r="M43" s="156"/>
      <c r="N43" s="157"/>
      <c r="O43" s="157"/>
      <c r="P43" s="157"/>
      <c r="Q43" s="157"/>
      <c r="R43" s="157"/>
      <c r="S43" s="156"/>
      <c r="T43" s="55"/>
      <c r="U43" s="44"/>
      <c r="V43" s="44"/>
      <c r="W43" s="44"/>
      <c r="X43" s="44"/>
      <c r="Y43" s="44"/>
      <c r="Z43" s="44"/>
      <c r="AA43" s="44"/>
      <c r="AB43" s="49"/>
      <c r="AC43" s="44"/>
      <c r="AD43" s="44"/>
      <c r="AE43" s="44"/>
      <c r="AF43" s="44"/>
    </row>
    <row r="44" spans="1:32" ht="5.25" customHeight="1" x14ac:dyDescent="0.3">
      <c r="A44" s="44"/>
      <c r="B44" s="55"/>
      <c r="C44" s="55"/>
      <c r="D44" s="55"/>
      <c r="E44" s="55"/>
      <c r="F44" s="55"/>
      <c r="G44" s="55"/>
      <c r="H44" s="55"/>
      <c r="I44" s="55"/>
      <c r="J44" s="44"/>
      <c r="K44" s="44"/>
      <c r="L44" s="55"/>
      <c r="M44" s="55"/>
      <c r="N44" s="55"/>
      <c r="O44" s="55"/>
      <c r="P44" s="55"/>
      <c r="Q44" s="55"/>
      <c r="R44" s="55"/>
      <c r="S44" s="55"/>
      <c r="T44" s="55"/>
      <c r="U44" s="44"/>
      <c r="V44" s="44"/>
      <c r="W44" s="44"/>
      <c r="X44" s="44"/>
      <c r="Y44" s="44"/>
      <c r="Z44" s="44"/>
      <c r="AA44" s="44"/>
      <c r="AB44" s="44"/>
      <c r="AC44" s="44"/>
      <c r="AD44" s="44"/>
      <c r="AE44" s="44"/>
      <c r="AF44" s="44"/>
    </row>
    <row r="45" spans="1:32" ht="10.5" customHeight="1" x14ac:dyDescent="0.3">
      <c r="A45" s="44"/>
      <c r="B45" s="294">
        <f>DATE('17-18 Calendar'!year,11,1)</f>
        <v>43040</v>
      </c>
      <c r="C45" s="216"/>
      <c r="D45" s="216"/>
      <c r="E45" s="216"/>
      <c r="F45" s="216"/>
      <c r="G45" s="216"/>
      <c r="H45" s="216"/>
      <c r="I45" s="55"/>
      <c r="J45" s="295" t="s">
        <v>210</v>
      </c>
      <c r="K45" s="254"/>
      <c r="L45" s="55"/>
      <c r="M45" s="294">
        <f>DATE('17-18 Calendar'!year+1,5,1)</f>
        <v>43221</v>
      </c>
      <c r="N45" s="216"/>
      <c r="O45" s="216"/>
      <c r="P45" s="216"/>
      <c r="Q45" s="216"/>
      <c r="R45" s="216"/>
      <c r="S45" s="216"/>
      <c r="T45" s="55"/>
      <c r="U45" s="295" t="s">
        <v>211</v>
      </c>
      <c r="V45" s="254"/>
      <c r="W45" s="44"/>
      <c r="X45" s="44"/>
      <c r="Y45" s="44"/>
      <c r="Z45" s="44"/>
      <c r="AA45" s="44"/>
      <c r="AB45" s="44"/>
      <c r="AC45" s="44"/>
      <c r="AD45" s="44"/>
      <c r="AE45" s="44"/>
      <c r="AF45" s="44"/>
    </row>
    <row r="46" spans="1:32" ht="10.5" customHeight="1" x14ac:dyDescent="0.3">
      <c r="A46" s="44"/>
      <c r="B46" s="80" t="e">
        <f t="array" ref="B46">IF('17-18 Calendar'!startday=1,INDEX(weekDayNames,1),INDEX(weekDayNames,2))</f>
        <v>#NAME?</v>
      </c>
      <c r="C46" s="88" t="e">
        <f t="array" ref="C46">IF('17-18 Calendar'!startday=1,INDEX(weekDayNames,2),INDEX(weekDayNames,3))</f>
        <v>#NAME?</v>
      </c>
      <c r="D46" s="88" t="e">
        <f t="array" ref="D46">IF('17-18 Calendar'!startday=1,INDEX(weekDayNames,3),INDEX(weekDayNames,4))</f>
        <v>#NAME?</v>
      </c>
      <c r="E46" s="88" t="e">
        <f t="array" ref="E46">IF('17-18 Calendar'!startday=1,INDEX(weekDayNames,4),INDEX(weekDayNames,5))</f>
        <v>#NAME?</v>
      </c>
      <c r="F46" s="88" t="e">
        <f t="array" ref="F46">IF('17-18 Calendar'!startday=1,INDEX(weekDayNames,5),INDEX(weekDayNames,6))</f>
        <v>#NAME?</v>
      </c>
      <c r="G46" s="88" t="e">
        <f t="array" ref="G46">IF('17-18 Calendar'!startday=1,INDEX(weekDayNames,6),INDEX(weekDayNames,7))</f>
        <v>#NAME?</v>
      </c>
      <c r="H46" s="80" t="e">
        <f t="array" ref="H46">IF('17-18 Calendar'!startday=1,INDEX(weekDayNames,7),INDEX(weekDayNames,1))</f>
        <v>#NAME?</v>
      </c>
      <c r="I46" s="55"/>
      <c r="J46" s="195">
        <v>1</v>
      </c>
      <c r="K46" s="196" t="s">
        <v>212</v>
      </c>
      <c r="L46" s="55"/>
      <c r="M46" s="80" t="e">
        <f t="array" ref="M46">IF('17-18 Calendar'!startday=1,INDEX(weekDayNames,1),INDEX(weekDayNames,2))</f>
        <v>#NAME?</v>
      </c>
      <c r="N46" s="88" t="e">
        <f t="array" ref="N46">IF('17-18 Calendar'!startday=1,INDEX(weekDayNames,2),INDEX(weekDayNames,3))</f>
        <v>#NAME?</v>
      </c>
      <c r="O46" s="88" t="e">
        <f t="array" ref="O46">IF('17-18 Calendar'!startday=1,INDEX(weekDayNames,3),INDEX(weekDayNames,4))</f>
        <v>#NAME?</v>
      </c>
      <c r="P46" s="88" t="e">
        <f t="array" ref="P46">IF('17-18 Calendar'!startday=1,INDEX(weekDayNames,4),INDEX(weekDayNames,5))</f>
        <v>#NAME?</v>
      </c>
      <c r="Q46" s="88" t="e">
        <f t="array" ref="Q46">IF('17-18 Calendar'!startday=1,INDEX(weekDayNames,5),INDEX(weekDayNames,6))</f>
        <v>#NAME?</v>
      </c>
      <c r="R46" s="88" t="e">
        <f t="array" ref="R46">IF('17-18 Calendar'!startday=1,INDEX(weekDayNames,6),INDEX(weekDayNames,7))</f>
        <v>#NAME?</v>
      </c>
      <c r="S46" s="80" t="e">
        <f t="array" ref="S46">IF('17-18 Calendar'!startday=1,INDEX(weekDayNames,7),INDEX(weekDayNames,1))</f>
        <v>#NAME?</v>
      </c>
      <c r="T46" s="55"/>
      <c r="U46" s="197">
        <v>1</v>
      </c>
      <c r="V46" s="198" t="s">
        <v>213</v>
      </c>
      <c r="W46" s="44"/>
      <c r="X46" s="44"/>
      <c r="Y46" s="44"/>
      <c r="Z46" s="44"/>
      <c r="AA46" s="44"/>
      <c r="AB46" s="44"/>
      <c r="AC46" s="44"/>
      <c r="AD46" s="44"/>
      <c r="AE46" s="44"/>
      <c r="AF46" s="44"/>
    </row>
    <row r="47" spans="1:32" ht="12" customHeight="1" x14ac:dyDescent="0.3">
      <c r="A47" s="44"/>
      <c r="B47" s="156" t="e">
        <f t="array" ref="B47">IF(MONTH(B45)&lt;&gt;MONTH(DATE(YEAR(B45),MONTH(B45),1)-WEEKDAY(DATE(YEAR(B45),MONTH(B45),1),'17-18 Calendar'!startday)+(WeekNo-1)*7+WeekDay),"",DATE(YEAR(B45),MONTH(B45),1)-WEEKDAY(DATE(YEAR(B45),MONTH(B45),1),'17-18 Calendar'!startday)+(WeekNo-1)*7+WeekDay)</f>
        <v>#NAME?</v>
      </c>
      <c r="C47" s="157"/>
      <c r="D47" s="157"/>
      <c r="E47" s="167"/>
      <c r="F47" s="157"/>
      <c r="G47" s="157"/>
      <c r="H47" s="156"/>
      <c r="I47" s="55"/>
      <c r="J47" s="195">
        <v>1</v>
      </c>
      <c r="K47" s="196" t="s">
        <v>214</v>
      </c>
      <c r="L47" s="55"/>
      <c r="M47" s="156" t="e">
        <f t="array" ref="M47">IF(MONTH(M45)&lt;&gt;MONTH(DATE(YEAR(M45),MONTH(M45),1)-WEEKDAY(DATE(YEAR(M45),MONTH(M45),1),'17-18 Calendar'!startday)+(WeekNo-1)*7+WeekDay),"",DATE(YEAR(M45),MONTH(M45),1)-WEEKDAY(DATE(YEAR(M45),MONTH(M45),1),'17-18 Calendar'!startday)+(WeekNo-1)*7+WeekDay)</f>
        <v>#NAME?</v>
      </c>
      <c r="N47" s="193"/>
      <c r="O47" s="167"/>
      <c r="P47" s="162"/>
      <c r="Q47" s="157"/>
      <c r="R47" s="157"/>
      <c r="S47" s="156"/>
      <c r="T47" s="55"/>
      <c r="U47" s="179">
        <v>2</v>
      </c>
      <c r="V47" s="154" t="s">
        <v>181</v>
      </c>
      <c r="W47" s="44"/>
      <c r="X47" s="44"/>
      <c r="Y47" s="44"/>
      <c r="Z47" s="44"/>
      <c r="AA47" s="44"/>
      <c r="AB47" s="44"/>
      <c r="AC47" s="44"/>
      <c r="AD47" s="44"/>
      <c r="AE47" s="44"/>
      <c r="AF47" s="44"/>
    </row>
    <row r="48" spans="1:32" ht="13.5" customHeight="1" x14ac:dyDescent="0.3">
      <c r="A48" s="44"/>
      <c r="B48" s="156"/>
      <c r="C48" s="157"/>
      <c r="D48" s="167"/>
      <c r="E48" s="157"/>
      <c r="F48" s="157"/>
      <c r="G48" s="157"/>
      <c r="H48" s="156"/>
      <c r="I48" s="55"/>
      <c r="J48" s="178">
        <v>1</v>
      </c>
      <c r="K48" s="154" t="s">
        <v>181</v>
      </c>
      <c r="L48" s="55"/>
      <c r="M48" s="156"/>
      <c r="N48" s="157"/>
      <c r="O48" s="167"/>
      <c r="P48" s="157"/>
      <c r="Q48" s="157"/>
      <c r="R48" s="157"/>
      <c r="S48" s="156"/>
      <c r="T48" s="55"/>
      <c r="U48" s="159">
        <v>8</v>
      </c>
      <c r="V48" s="160" t="s">
        <v>183</v>
      </c>
      <c r="W48" s="44"/>
      <c r="X48" s="44"/>
      <c r="Y48" s="43"/>
      <c r="Z48" s="44"/>
      <c r="AA48" s="44"/>
      <c r="AB48" s="44"/>
      <c r="AC48" s="44"/>
      <c r="AD48" s="44"/>
      <c r="AE48" s="44"/>
      <c r="AF48" s="44"/>
    </row>
    <row r="49" spans="1:32" ht="11.25" customHeight="1" x14ac:dyDescent="0.3">
      <c r="A49" s="49"/>
      <c r="B49" s="156"/>
      <c r="C49" s="157"/>
      <c r="D49" s="157"/>
      <c r="E49" s="162"/>
      <c r="F49" s="157"/>
      <c r="G49" s="157"/>
      <c r="H49" s="156"/>
      <c r="I49" s="55"/>
      <c r="J49" s="159">
        <v>7</v>
      </c>
      <c r="K49" s="160" t="s">
        <v>183</v>
      </c>
      <c r="L49" s="55"/>
      <c r="M49" s="156"/>
      <c r="N49" s="157"/>
      <c r="O49" s="157"/>
      <c r="P49" s="162"/>
      <c r="Q49" s="157"/>
      <c r="R49" s="157"/>
      <c r="S49" s="156"/>
      <c r="T49" s="55"/>
      <c r="U49" s="179">
        <v>16</v>
      </c>
      <c r="V49" s="154" t="s">
        <v>181</v>
      </c>
      <c r="W49" s="49"/>
      <c r="X49" s="49"/>
      <c r="Y49" s="180"/>
      <c r="Z49" s="44"/>
      <c r="AA49" s="44"/>
      <c r="AB49" s="44"/>
      <c r="AC49" s="49"/>
      <c r="AD49" s="49"/>
      <c r="AE49" s="49"/>
      <c r="AF49" s="49"/>
    </row>
    <row r="50" spans="1:32" ht="11.25" customHeight="1" x14ac:dyDescent="0.3">
      <c r="A50" s="44"/>
      <c r="B50" s="156"/>
      <c r="C50" s="157"/>
      <c r="D50" s="167"/>
      <c r="E50" s="157"/>
      <c r="F50" s="157"/>
      <c r="G50" s="157"/>
      <c r="H50" s="156"/>
      <c r="I50" s="55"/>
      <c r="J50" s="152">
        <v>15</v>
      </c>
      <c r="K50" s="154" t="s">
        <v>181</v>
      </c>
      <c r="L50" s="55"/>
      <c r="M50" s="156"/>
      <c r="N50" s="157"/>
      <c r="O50" s="167"/>
      <c r="P50" s="157"/>
      <c r="Q50" s="157"/>
      <c r="R50" s="157"/>
      <c r="S50" s="156"/>
      <c r="T50" s="55"/>
      <c r="U50" s="159">
        <v>22</v>
      </c>
      <c r="V50" s="160" t="s">
        <v>183</v>
      </c>
      <c r="W50" s="44"/>
      <c r="X50" s="44"/>
      <c r="Y50" s="180"/>
      <c r="Z50" s="44"/>
      <c r="AA50" s="49"/>
      <c r="AB50" s="44"/>
      <c r="AC50" s="44"/>
      <c r="AD50" s="44"/>
      <c r="AE50" s="44"/>
      <c r="AF50" s="44"/>
    </row>
    <row r="51" spans="1:32" ht="10.5" customHeight="1" x14ac:dyDescent="0.3">
      <c r="A51" s="44"/>
      <c r="B51" s="156"/>
      <c r="C51" s="157"/>
      <c r="D51" s="157"/>
      <c r="E51" s="157"/>
      <c r="F51" s="157"/>
      <c r="G51" s="157"/>
      <c r="H51" s="156"/>
      <c r="I51" s="55"/>
      <c r="J51" s="159">
        <v>21</v>
      </c>
      <c r="K51" s="160" t="s">
        <v>183</v>
      </c>
      <c r="L51" s="55"/>
      <c r="M51" s="156"/>
      <c r="N51" s="157"/>
      <c r="O51" s="157"/>
      <c r="P51" s="162"/>
      <c r="Q51" s="157"/>
      <c r="R51" s="157"/>
      <c r="S51" s="156"/>
      <c r="T51" s="55"/>
      <c r="U51" s="179">
        <v>30</v>
      </c>
      <c r="V51" s="154" t="s">
        <v>181</v>
      </c>
      <c r="W51" s="44"/>
      <c r="X51" s="44"/>
      <c r="Y51" s="180"/>
      <c r="Z51" s="44"/>
      <c r="AA51" s="44"/>
      <c r="AB51" s="44"/>
      <c r="AC51" s="44"/>
      <c r="AD51" s="44"/>
      <c r="AE51" s="44"/>
      <c r="AF51" s="44"/>
    </row>
    <row r="52" spans="1:32" ht="11.25" customHeight="1" x14ac:dyDescent="0.3">
      <c r="A52" s="44"/>
      <c r="B52" s="156"/>
      <c r="C52" s="157"/>
      <c r="D52" s="157"/>
      <c r="E52" s="157"/>
      <c r="F52" s="157"/>
      <c r="G52" s="157"/>
      <c r="H52" s="156"/>
      <c r="I52" s="55"/>
      <c r="J52" s="199"/>
      <c r="K52" s="164"/>
      <c r="L52" s="55"/>
      <c r="M52" s="156"/>
      <c r="N52" s="157"/>
      <c r="O52" s="157"/>
      <c r="P52" s="157"/>
      <c r="Q52" s="157"/>
      <c r="R52" s="157"/>
      <c r="S52" s="156"/>
      <c r="T52" s="55"/>
      <c r="U52" s="200"/>
      <c r="V52" s="55"/>
      <c r="W52" s="44"/>
      <c r="X52" s="44"/>
      <c r="Y52" s="201"/>
      <c r="Z52" s="49"/>
      <c r="AA52" s="44"/>
      <c r="AB52" s="49"/>
      <c r="AC52" s="44"/>
      <c r="AD52" s="44"/>
      <c r="AE52" s="44"/>
      <c r="AF52" s="44"/>
    </row>
    <row r="53" spans="1:32" ht="5.25" customHeight="1" x14ac:dyDescent="0.3">
      <c r="A53" s="44"/>
      <c r="B53" s="55"/>
      <c r="C53" s="55"/>
      <c r="D53" s="55"/>
      <c r="E53" s="55"/>
      <c r="F53" s="55"/>
      <c r="G53" s="55"/>
      <c r="H53" s="55"/>
      <c r="I53" s="55"/>
      <c r="J53" s="44"/>
      <c r="K53" s="44"/>
      <c r="L53" s="55"/>
      <c r="M53" s="49"/>
      <c r="N53" s="49"/>
      <c r="O53" s="49"/>
      <c r="P53" s="49"/>
      <c r="Q53" s="49"/>
      <c r="R53" s="49"/>
      <c r="S53" s="49"/>
      <c r="T53" s="55"/>
      <c r="U53" s="49"/>
      <c r="V53" s="49"/>
      <c r="W53" s="44"/>
      <c r="X53" s="44"/>
      <c r="Y53" s="180"/>
      <c r="Z53" s="44"/>
      <c r="AA53" s="44"/>
      <c r="AB53" s="44"/>
      <c r="AC53" s="44"/>
      <c r="AD53" s="44"/>
      <c r="AE53" s="44"/>
      <c r="AF53" s="44"/>
    </row>
    <row r="54" spans="1:32" ht="10.5" customHeight="1" x14ac:dyDescent="0.3">
      <c r="A54" s="44"/>
      <c r="B54" s="294">
        <f>DATE('17-18 Calendar'!year,12,1)</f>
        <v>43070</v>
      </c>
      <c r="C54" s="216"/>
      <c r="D54" s="216"/>
      <c r="E54" s="216"/>
      <c r="F54" s="216"/>
      <c r="G54" s="216"/>
      <c r="H54" s="216"/>
      <c r="I54" s="55"/>
      <c r="J54" s="295" t="s">
        <v>215</v>
      </c>
      <c r="K54" s="254"/>
      <c r="L54" s="55"/>
      <c r="M54" s="294">
        <f>DATE('17-18 Calendar'!year+1,6,1)</f>
        <v>43252</v>
      </c>
      <c r="N54" s="216"/>
      <c r="O54" s="216"/>
      <c r="P54" s="216"/>
      <c r="Q54" s="216"/>
      <c r="R54" s="216"/>
      <c r="S54" s="216"/>
      <c r="T54" s="55"/>
      <c r="U54" s="295" t="s">
        <v>216</v>
      </c>
      <c r="V54" s="254"/>
      <c r="W54" s="44"/>
      <c r="X54" s="44"/>
      <c r="Y54" s="44"/>
      <c r="Z54" s="44"/>
      <c r="AA54" s="44"/>
      <c r="AB54" s="44"/>
      <c r="AC54" s="44"/>
      <c r="AD54" s="44"/>
      <c r="AE54" s="44"/>
      <c r="AF54" s="44"/>
    </row>
    <row r="55" spans="1:32" ht="10.5" customHeight="1" x14ac:dyDescent="0.3">
      <c r="A55" s="44"/>
      <c r="B55" s="80" t="e">
        <f t="array" ref="B55">IF('17-18 Calendar'!startday=1,INDEX(weekDayNames,1),INDEX(weekDayNames,2))</f>
        <v>#NAME?</v>
      </c>
      <c r="C55" s="88" t="e">
        <f t="array" ref="C55">IF('17-18 Calendar'!startday=1,INDEX(weekDayNames,2),INDEX(weekDayNames,3))</f>
        <v>#NAME?</v>
      </c>
      <c r="D55" s="88" t="e">
        <f t="array" ref="D55">IF('17-18 Calendar'!startday=1,INDEX(weekDayNames,3),INDEX(weekDayNames,4))</f>
        <v>#NAME?</v>
      </c>
      <c r="E55" s="88" t="e">
        <f t="array" ref="E55">IF('17-18 Calendar'!startday=1,INDEX(weekDayNames,4),INDEX(weekDayNames,5))</f>
        <v>#NAME?</v>
      </c>
      <c r="F55" s="88" t="e">
        <f t="array" ref="F55">IF('17-18 Calendar'!startday=1,INDEX(weekDayNames,5),INDEX(weekDayNames,6))</f>
        <v>#NAME?</v>
      </c>
      <c r="G55" s="88" t="e">
        <f t="array" ref="G55">IF('17-18 Calendar'!startday=1,INDEX(weekDayNames,6),INDEX(weekDayNames,7))</f>
        <v>#NAME?</v>
      </c>
      <c r="H55" s="80" t="e">
        <f t="array" ref="H55">IF('17-18 Calendar'!startday=1,INDEX(weekDayNames,7),INDEX(weekDayNames,1))</f>
        <v>#NAME?</v>
      </c>
      <c r="I55" s="55"/>
      <c r="J55" s="159">
        <v>5</v>
      </c>
      <c r="K55" s="160" t="s">
        <v>183</v>
      </c>
      <c r="L55" s="55"/>
      <c r="M55" s="80" t="e">
        <f t="array" ref="M55">IF('17-18 Calendar'!startday=1,INDEX(weekDayNames,1),INDEX(weekDayNames,2))</f>
        <v>#NAME?</v>
      </c>
      <c r="N55" s="88" t="e">
        <f t="array" ref="N55">IF('17-18 Calendar'!startday=1,INDEX(weekDayNames,2),INDEX(weekDayNames,3))</f>
        <v>#NAME?</v>
      </c>
      <c r="O55" s="88" t="e">
        <f t="array" ref="O55">IF('17-18 Calendar'!startday=1,INDEX(weekDayNames,3),INDEX(weekDayNames,4))</f>
        <v>#NAME?</v>
      </c>
      <c r="P55" s="88" t="e">
        <f t="array" ref="P55">IF('17-18 Calendar'!startday=1,INDEX(weekDayNames,4),INDEX(weekDayNames,5))</f>
        <v>#NAME?</v>
      </c>
      <c r="Q55" s="88" t="e">
        <f t="array" ref="Q55">IF('17-18 Calendar'!startday=1,INDEX(weekDayNames,5),INDEX(weekDayNames,6))</f>
        <v>#NAME?</v>
      </c>
      <c r="R55" s="88" t="e">
        <f t="array" ref="R55">IF('17-18 Calendar'!startday=1,INDEX(weekDayNames,6),INDEX(weekDayNames,7))</f>
        <v>#NAME?</v>
      </c>
      <c r="S55" s="80" t="e">
        <f t="array" ref="S55">IF('17-18 Calendar'!startday=1,INDEX(weekDayNames,7),INDEX(weekDayNames,1))</f>
        <v>#NAME?</v>
      </c>
      <c r="T55" s="55"/>
      <c r="U55" s="159">
        <v>5</v>
      </c>
      <c r="V55" s="160" t="s">
        <v>183</v>
      </c>
      <c r="W55" s="44"/>
      <c r="X55" s="44"/>
      <c r="Y55" s="44"/>
      <c r="Z55" s="44"/>
      <c r="AA55" s="44"/>
      <c r="AB55" s="44"/>
      <c r="AC55" s="44"/>
      <c r="AD55" s="44"/>
      <c r="AE55" s="44"/>
      <c r="AF55" s="44"/>
    </row>
    <row r="56" spans="1:32" ht="10.5" customHeight="1" x14ac:dyDescent="0.3">
      <c r="A56" s="44"/>
      <c r="B56" s="156" t="e">
        <f t="array" ref="B56">IF(MONTH(B54)&lt;&gt;MONTH(DATE(YEAR(B54),MONTH(B54),1)-WEEKDAY(DATE(YEAR(B54),MONTH(B54),1),'17-18 Calendar'!startday)+(WeekNo-1)*7+WeekDay),"",DATE(YEAR(B54),MONTH(B54),1)-WEEKDAY(DATE(YEAR(B54),MONTH(B54),1),'17-18 Calendar'!startday)+(WeekNo-1)*7+WeekDay)</f>
        <v>#NAME?</v>
      </c>
      <c r="C56" s="157"/>
      <c r="D56" s="157"/>
      <c r="E56" s="157"/>
      <c r="F56" s="158"/>
      <c r="G56" s="157"/>
      <c r="H56" s="156"/>
      <c r="I56" s="55"/>
      <c r="J56" s="152">
        <v>13</v>
      </c>
      <c r="K56" s="154" t="s">
        <v>181</v>
      </c>
      <c r="L56" s="55"/>
      <c r="M56" s="156" t="e">
        <f t="array" ref="M56">IF(MONTH(M54)&lt;&gt;MONTH(DATE(YEAR(M54),MONTH(M54),1)-WEEKDAY(DATE(YEAR(M54),MONTH(M54),1),'17-18 Calendar'!startday)+(WeekNo-1)*7+WeekDay),"",DATE(YEAR(M54),MONTH(M54),1)-WEEKDAY(DATE(YEAR(M54),MONTH(M54),1),'17-18 Calendar'!startday)+(WeekNo-1)*7+WeekDay)</f>
        <v>#NAME?</v>
      </c>
      <c r="N56" s="157"/>
      <c r="O56" s="157"/>
      <c r="P56" s="157"/>
      <c r="Q56" s="157"/>
      <c r="R56" s="157"/>
      <c r="S56" s="156"/>
      <c r="T56" s="55"/>
      <c r="U56" s="179">
        <v>13</v>
      </c>
      <c r="V56" s="154" t="s">
        <v>181</v>
      </c>
      <c r="W56" s="44"/>
      <c r="X56" s="44"/>
      <c r="Y56" s="44"/>
      <c r="Z56" s="44"/>
      <c r="AA56" s="44"/>
      <c r="AB56" s="44"/>
      <c r="AC56" s="44"/>
      <c r="AD56" s="44"/>
      <c r="AE56" s="44"/>
      <c r="AF56" s="44"/>
    </row>
    <row r="57" spans="1:32" ht="10.5" customHeight="1" x14ac:dyDescent="0.3">
      <c r="A57" s="44"/>
      <c r="B57" s="156"/>
      <c r="C57" s="157"/>
      <c r="D57" s="167"/>
      <c r="E57" s="157"/>
      <c r="F57" s="157"/>
      <c r="G57" s="157"/>
      <c r="H57" s="156"/>
      <c r="I57" s="55"/>
      <c r="J57" s="159">
        <v>19</v>
      </c>
      <c r="K57" s="160" t="s">
        <v>183</v>
      </c>
      <c r="L57" s="55"/>
      <c r="M57" s="156"/>
      <c r="N57" s="157"/>
      <c r="O57" s="167"/>
      <c r="P57" s="157"/>
      <c r="Q57" s="157"/>
      <c r="R57" s="157"/>
      <c r="S57" s="156"/>
      <c r="T57" s="55"/>
      <c r="U57" s="159">
        <v>19</v>
      </c>
      <c r="V57" s="160" t="s">
        <v>183</v>
      </c>
      <c r="W57" s="44"/>
      <c r="X57" s="44"/>
      <c r="Y57" s="44"/>
      <c r="Z57" s="44"/>
      <c r="AA57" s="44"/>
      <c r="AB57" s="44"/>
      <c r="AC57" s="44"/>
      <c r="AD57" s="44"/>
      <c r="AE57" s="44"/>
      <c r="AF57" s="44"/>
    </row>
    <row r="58" spans="1:32" ht="12" customHeight="1" x14ac:dyDescent="0.3">
      <c r="A58" s="44"/>
      <c r="B58" s="156"/>
      <c r="C58" s="157"/>
      <c r="D58" s="157"/>
      <c r="E58" s="162"/>
      <c r="F58" s="157"/>
      <c r="G58" s="157"/>
      <c r="H58" s="156"/>
      <c r="I58" s="55"/>
      <c r="J58" s="178">
        <v>27</v>
      </c>
      <c r="K58" s="154" t="s">
        <v>181</v>
      </c>
      <c r="L58" s="55"/>
      <c r="M58" s="156"/>
      <c r="N58" s="157"/>
      <c r="O58" s="157"/>
      <c r="P58" s="162"/>
      <c r="Q58" s="157"/>
      <c r="R58" s="157"/>
      <c r="S58" s="156"/>
      <c r="T58" s="55"/>
      <c r="U58" s="179">
        <v>27</v>
      </c>
      <c r="V58" s="154" t="s">
        <v>181</v>
      </c>
      <c r="W58" s="44"/>
      <c r="X58" s="44"/>
      <c r="Y58" s="44"/>
      <c r="Z58" s="44"/>
      <c r="AA58" s="44"/>
      <c r="AB58" s="44"/>
      <c r="AC58" s="44"/>
      <c r="AD58" s="44"/>
      <c r="AE58" s="44"/>
      <c r="AF58" s="44"/>
    </row>
    <row r="59" spans="1:32" ht="12" customHeight="1" x14ac:dyDescent="0.3">
      <c r="A59" s="49"/>
      <c r="B59" s="156"/>
      <c r="C59" s="157"/>
      <c r="D59" s="167"/>
      <c r="E59" s="157"/>
      <c r="F59" s="157"/>
      <c r="G59" s="157"/>
      <c r="H59" s="156"/>
      <c r="I59" s="55"/>
      <c r="J59" s="172">
        <v>30</v>
      </c>
      <c r="K59" s="182" t="s">
        <v>217</v>
      </c>
      <c r="L59" s="55"/>
      <c r="M59" s="156"/>
      <c r="N59" s="157"/>
      <c r="O59" s="167"/>
      <c r="P59" s="157"/>
      <c r="Q59" s="157"/>
      <c r="R59" s="157"/>
      <c r="S59" s="156"/>
      <c r="T59" s="55"/>
      <c r="U59" s="202">
        <v>30</v>
      </c>
      <c r="V59" s="166" t="s">
        <v>218</v>
      </c>
      <c r="W59" s="49"/>
      <c r="X59" s="49"/>
      <c r="Y59" s="44"/>
      <c r="Z59" s="44"/>
      <c r="AA59" s="44"/>
      <c r="AB59" s="44"/>
      <c r="AC59" s="49"/>
      <c r="AD59" s="49"/>
      <c r="AE59" s="49"/>
      <c r="AF59" s="49"/>
    </row>
    <row r="60" spans="1:32" ht="11.25" customHeight="1" x14ac:dyDescent="0.3">
      <c r="A60" s="44"/>
      <c r="B60" s="156"/>
      <c r="C60" s="157"/>
      <c r="D60" s="157"/>
      <c r="E60" s="162"/>
      <c r="F60" s="157"/>
      <c r="G60" s="167"/>
      <c r="H60" s="156"/>
      <c r="I60" s="55"/>
      <c r="J60" s="44"/>
      <c r="K60" s="44"/>
      <c r="L60" s="55"/>
      <c r="M60" s="156"/>
      <c r="N60" s="157"/>
      <c r="O60" s="157"/>
      <c r="P60" s="162"/>
      <c r="Q60" s="157"/>
      <c r="R60" s="161"/>
      <c r="S60" s="156"/>
      <c r="T60" s="55"/>
      <c r="U60" s="175"/>
      <c r="V60" s="55"/>
      <c r="W60" s="44"/>
      <c r="X60" s="44"/>
      <c r="Y60" s="44"/>
      <c r="Z60" s="44"/>
      <c r="AA60" s="49"/>
      <c r="AB60" s="44"/>
      <c r="AC60" s="44"/>
      <c r="AD60" s="44"/>
      <c r="AE60" s="44"/>
      <c r="AF60" s="44"/>
    </row>
    <row r="61" spans="1:32" ht="10.5" customHeight="1" x14ac:dyDescent="0.3">
      <c r="A61" s="44"/>
      <c r="B61" s="156"/>
      <c r="C61" s="157"/>
      <c r="D61" s="157"/>
      <c r="E61" s="157"/>
      <c r="F61" s="157"/>
      <c r="G61" s="157"/>
      <c r="H61" s="156"/>
      <c r="I61" s="55"/>
      <c r="J61" s="44"/>
      <c r="K61" s="44"/>
      <c r="L61" s="55"/>
      <c r="M61" s="156"/>
      <c r="N61" s="157"/>
      <c r="O61" s="157"/>
      <c r="P61" s="162"/>
      <c r="Q61" s="157"/>
      <c r="R61" s="157"/>
      <c r="S61" s="156"/>
      <c r="T61" s="55"/>
      <c r="U61" s="175"/>
      <c r="V61" s="55"/>
      <c r="W61" s="44"/>
      <c r="X61" s="44"/>
      <c r="Y61" s="44"/>
      <c r="Z61" s="44"/>
      <c r="AA61" s="44"/>
      <c r="AB61" s="44"/>
      <c r="AC61" s="44"/>
      <c r="AD61" s="44"/>
      <c r="AE61" s="44"/>
      <c r="AF61" s="44"/>
    </row>
    <row r="62" spans="1:32" ht="12.75" customHeight="1" x14ac:dyDescent="0.3">
      <c r="A62" s="44"/>
      <c r="B62" s="55"/>
      <c r="C62" s="55"/>
      <c r="D62" s="55"/>
      <c r="E62" s="55"/>
      <c r="F62" s="55"/>
      <c r="G62" s="55"/>
      <c r="H62" s="55"/>
      <c r="I62" s="55"/>
      <c r="J62" s="174"/>
      <c r="K62" s="55"/>
      <c r="L62" s="55"/>
      <c r="M62" s="32"/>
      <c r="N62" s="32"/>
      <c r="O62" s="32"/>
      <c r="P62" s="32"/>
      <c r="Q62" s="32"/>
      <c r="R62" s="32"/>
      <c r="S62" s="32"/>
      <c r="T62" s="55"/>
      <c r="U62" s="175"/>
      <c r="V62" s="55"/>
      <c r="W62" s="44"/>
      <c r="X62" s="44"/>
      <c r="Y62" s="49"/>
      <c r="Z62" s="49"/>
      <c r="AA62" s="44"/>
      <c r="AB62" s="49"/>
      <c r="AC62" s="44"/>
      <c r="AD62" s="44"/>
      <c r="AE62" s="44"/>
      <c r="AF62" s="44"/>
    </row>
    <row r="63" spans="1:32" ht="12" customHeight="1" x14ac:dyDescent="0.3">
      <c r="A63" s="44"/>
      <c r="B63" s="32"/>
      <c r="C63" s="32"/>
      <c r="D63" s="32"/>
      <c r="E63" s="32"/>
      <c r="F63" s="32"/>
      <c r="G63" s="32"/>
      <c r="H63" s="32"/>
      <c r="I63" s="55"/>
      <c r="J63" s="174"/>
      <c r="K63" s="55"/>
      <c r="L63" s="55"/>
      <c r="M63" s="32"/>
      <c r="N63" s="32"/>
      <c r="O63" s="32"/>
      <c r="P63" s="32"/>
      <c r="Q63" s="32"/>
      <c r="R63" s="32"/>
      <c r="S63" s="32"/>
      <c r="T63" s="55"/>
      <c r="U63" s="55"/>
      <c r="V63" s="55"/>
      <c r="W63" s="44"/>
      <c r="X63" s="44"/>
      <c r="Y63" s="44"/>
      <c r="Z63" s="44"/>
      <c r="AA63" s="44"/>
      <c r="AB63" s="44"/>
      <c r="AC63" s="44"/>
      <c r="AD63" s="44"/>
      <c r="AE63" s="44"/>
      <c r="AF63" s="44"/>
    </row>
    <row r="64" spans="1:32" ht="12" customHeight="1" x14ac:dyDescent="0.3">
      <c r="A64" s="44"/>
      <c r="B64" s="32"/>
      <c r="C64" s="32"/>
      <c r="D64" s="32"/>
      <c r="E64" s="32"/>
      <c r="F64" s="32"/>
      <c r="G64" s="32"/>
      <c r="H64" s="32"/>
      <c r="I64" s="32"/>
      <c r="J64" s="33"/>
      <c r="K64" s="32"/>
      <c r="L64" s="32"/>
      <c r="M64" s="32"/>
      <c r="N64" s="32"/>
      <c r="O64" s="32"/>
      <c r="P64" s="32"/>
      <c r="Q64" s="32"/>
      <c r="R64" s="32"/>
      <c r="S64" s="32"/>
      <c r="T64" s="32"/>
      <c r="U64" s="32"/>
      <c r="V64" s="32"/>
      <c r="W64" s="44"/>
      <c r="X64" s="44"/>
      <c r="Y64" s="44"/>
      <c r="Z64" s="44"/>
      <c r="AA64" s="44"/>
      <c r="AB64" s="44"/>
      <c r="AC64" s="44"/>
      <c r="AD64" s="44"/>
      <c r="AE64" s="44"/>
      <c r="AF64" s="44"/>
    </row>
    <row r="65" spans="1:32" ht="12" customHeight="1" x14ac:dyDescent="0.3">
      <c r="A65" s="44"/>
      <c r="B65" s="32"/>
      <c r="C65" s="32"/>
      <c r="D65" s="32"/>
      <c r="E65" s="32"/>
      <c r="F65" s="32"/>
      <c r="G65" s="32"/>
      <c r="H65" s="32"/>
      <c r="I65" s="32"/>
      <c r="J65" s="33"/>
      <c r="K65" s="32"/>
      <c r="L65" s="32"/>
      <c r="M65" s="32"/>
      <c r="N65" s="32"/>
      <c r="O65" s="32"/>
      <c r="P65" s="32"/>
      <c r="Q65" s="32"/>
      <c r="R65" s="32"/>
      <c r="S65" s="32"/>
      <c r="T65" s="32"/>
      <c r="U65" s="32"/>
      <c r="V65" s="32"/>
      <c r="W65" s="44"/>
      <c r="X65" s="44"/>
      <c r="Y65" s="44"/>
      <c r="Z65" s="44"/>
      <c r="AA65" s="44"/>
      <c r="AB65" s="44"/>
      <c r="AC65" s="44"/>
      <c r="AD65" s="44"/>
      <c r="AE65" s="44"/>
      <c r="AF65" s="44"/>
    </row>
    <row r="66" spans="1:32" ht="11.25" customHeight="1" x14ac:dyDescent="0.3">
      <c r="A66" s="44"/>
      <c r="B66" s="32"/>
      <c r="C66" s="32"/>
      <c r="D66" s="32"/>
      <c r="E66" s="32"/>
      <c r="F66" s="32"/>
      <c r="G66" s="32"/>
      <c r="H66" s="32"/>
      <c r="I66" s="32"/>
      <c r="J66" s="33"/>
      <c r="K66" s="32"/>
      <c r="L66" s="32"/>
      <c r="M66" s="32"/>
      <c r="N66" s="32"/>
      <c r="O66" s="32"/>
      <c r="P66" s="32"/>
      <c r="Q66" s="32"/>
      <c r="R66" s="32"/>
      <c r="S66" s="32"/>
      <c r="T66" s="32"/>
      <c r="U66" s="32"/>
      <c r="V66" s="32"/>
      <c r="W66" s="44"/>
      <c r="X66" s="44"/>
      <c r="Y66" s="44"/>
      <c r="Z66" s="44"/>
      <c r="AA66" s="44"/>
      <c r="AB66" s="44"/>
      <c r="AC66" s="44"/>
      <c r="AD66" s="44"/>
      <c r="AE66" s="44"/>
      <c r="AF66" s="44"/>
    </row>
    <row r="67" spans="1:32" ht="4.5" customHeight="1" x14ac:dyDescent="0.3">
      <c r="A67" s="44"/>
      <c r="B67" s="32"/>
      <c r="C67" s="32"/>
      <c r="D67" s="32"/>
      <c r="E67" s="32"/>
      <c r="F67" s="32"/>
      <c r="G67" s="32"/>
      <c r="H67" s="32"/>
      <c r="I67" s="32"/>
      <c r="J67" s="33"/>
      <c r="K67" s="32"/>
      <c r="L67" s="32"/>
      <c r="M67" s="32"/>
      <c r="N67" s="32"/>
      <c r="O67" s="32"/>
      <c r="P67" s="32"/>
      <c r="Q67" s="32"/>
      <c r="R67" s="32"/>
      <c r="S67" s="32"/>
      <c r="T67" s="32"/>
      <c r="U67" s="32"/>
      <c r="V67" s="32"/>
      <c r="W67" s="44"/>
      <c r="X67" s="44"/>
      <c r="Y67" s="44"/>
      <c r="Z67" s="44"/>
      <c r="AA67" s="44"/>
      <c r="AB67" s="44"/>
      <c r="AC67" s="44"/>
      <c r="AD67" s="44"/>
      <c r="AE67" s="44"/>
      <c r="AF67" s="44"/>
    </row>
    <row r="68" spans="1:32" ht="12" customHeight="1" x14ac:dyDescent="0.3">
      <c r="A68" s="32"/>
      <c r="B68" s="32"/>
      <c r="C68" s="32"/>
      <c r="D68" s="32"/>
      <c r="E68" s="32"/>
      <c r="F68" s="32"/>
      <c r="G68" s="32"/>
      <c r="H68" s="32"/>
      <c r="I68" s="32"/>
      <c r="J68" s="33"/>
      <c r="K68" s="32"/>
      <c r="L68" s="32"/>
      <c r="M68" s="32"/>
      <c r="N68" s="32"/>
      <c r="O68" s="32"/>
      <c r="P68" s="32"/>
      <c r="Q68" s="32"/>
      <c r="R68" s="32"/>
      <c r="S68" s="32"/>
      <c r="T68" s="32"/>
      <c r="U68" s="32"/>
      <c r="V68" s="32"/>
      <c r="W68" s="32"/>
      <c r="X68" s="32"/>
      <c r="Y68" s="44"/>
      <c r="Z68" s="44"/>
      <c r="AA68" s="44"/>
      <c r="AB68" s="44"/>
      <c r="AC68" s="32"/>
      <c r="AD68" s="32"/>
      <c r="AE68" s="32"/>
      <c r="AF68" s="32"/>
    </row>
    <row r="69" spans="1:32" ht="12" customHeight="1" x14ac:dyDescent="0.3">
      <c r="A69" s="32"/>
      <c r="B69" s="32"/>
      <c r="C69" s="32"/>
      <c r="D69" s="32"/>
      <c r="E69" s="32"/>
      <c r="F69" s="32"/>
      <c r="G69" s="32"/>
      <c r="H69" s="32"/>
      <c r="I69" s="32"/>
      <c r="J69" s="33"/>
      <c r="K69" s="32"/>
      <c r="L69" s="32"/>
      <c r="M69" s="44"/>
      <c r="N69" s="32"/>
      <c r="O69" s="32"/>
      <c r="P69" s="32"/>
      <c r="Q69" s="32"/>
      <c r="R69" s="32"/>
      <c r="S69" s="32"/>
      <c r="T69" s="32"/>
      <c r="U69" s="32"/>
      <c r="V69" s="32"/>
      <c r="W69" s="32"/>
      <c r="X69" s="32"/>
      <c r="Y69" s="44"/>
      <c r="Z69" s="44"/>
      <c r="AA69" s="32"/>
      <c r="AB69" s="44"/>
      <c r="AC69" s="32"/>
      <c r="AD69" s="32"/>
      <c r="AE69" s="32"/>
      <c r="AF69" s="32"/>
    </row>
    <row r="70" spans="1:32" ht="12" customHeight="1" x14ac:dyDescent="0.3">
      <c r="A70" s="32"/>
      <c r="B70" s="32"/>
      <c r="C70" s="32"/>
      <c r="D70" s="32"/>
      <c r="E70" s="32"/>
      <c r="F70" s="32"/>
      <c r="G70" s="32"/>
      <c r="H70" s="32"/>
      <c r="I70" s="32"/>
      <c r="J70" s="33"/>
      <c r="K70" s="32"/>
      <c r="L70" s="32"/>
      <c r="M70" s="44"/>
      <c r="N70" s="32"/>
      <c r="O70" s="32"/>
      <c r="P70" s="32"/>
      <c r="Q70" s="32"/>
      <c r="R70" s="32"/>
      <c r="S70" s="32"/>
      <c r="T70" s="32"/>
      <c r="U70" s="32"/>
      <c r="V70" s="32"/>
      <c r="W70" s="32"/>
      <c r="X70" s="32"/>
      <c r="Y70" s="44"/>
      <c r="Z70" s="44"/>
      <c r="AA70" s="32"/>
      <c r="AB70" s="44"/>
      <c r="AC70" s="32"/>
      <c r="AD70" s="32"/>
      <c r="AE70" s="32"/>
      <c r="AF70" s="32"/>
    </row>
    <row r="71" spans="1:32" ht="12" customHeight="1" x14ac:dyDescent="0.3">
      <c r="A71" s="32"/>
      <c r="B71" s="32"/>
      <c r="C71" s="32"/>
      <c r="D71" s="32"/>
      <c r="E71" s="32"/>
      <c r="F71" s="32"/>
      <c r="G71" s="32"/>
      <c r="H71" s="32"/>
      <c r="I71" s="32"/>
      <c r="J71" s="33"/>
      <c r="K71" s="32"/>
      <c r="L71" s="44"/>
      <c r="M71" s="44"/>
      <c r="N71" s="32"/>
      <c r="O71" s="32"/>
      <c r="P71" s="32"/>
      <c r="Q71" s="32"/>
      <c r="R71" s="32"/>
      <c r="S71" s="32"/>
      <c r="T71" s="32"/>
      <c r="U71" s="32"/>
      <c r="V71" s="32"/>
      <c r="W71" s="32"/>
      <c r="X71" s="32"/>
      <c r="Y71" s="32"/>
      <c r="Z71" s="32"/>
      <c r="AA71" s="32"/>
      <c r="AB71" s="32"/>
      <c r="AC71" s="32"/>
      <c r="AD71" s="32"/>
      <c r="AE71" s="32"/>
      <c r="AF71" s="32"/>
    </row>
    <row r="72" spans="1:32" ht="12.75" customHeight="1" x14ac:dyDescent="0.3">
      <c r="A72" s="32"/>
      <c r="B72" s="32"/>
      <c r="C72" s="32"/>
      <c r="D72" s="32"/>
      <c r="E72" s="32"/>
      <c r="F72" s="32"/>
      <c r="G72" s="32"/>
      <c r="H72" s="32"/>
      <c r="I72" s="32"/>
      <c r="J72" s="33"/>
      <c r="K72" s="32"/>
      <c r="L72" s="44"/>
      <c r="M72" s="49"/>
      <c r="N72" s="32"/>
      <c r="O72" s="32"/>
      <c r="P72" s="32"/>
      <c r="Q72" s="32"/>
      <c r="R72" s="203"/>
      <c r="S72" s="32"/>
      <c r="T72" s="32"/>
      <c r="U72" s="32"/>
      <c r="V72" s="32"/>
      <c r="W72" s="32"/>
      <c r="X72" s="32"/>
      <c r="Y72" s="32"/>
      <c r="Z72" s="32"/>
      <c r="AA72" s="32"/>
      <c r="AB72" s="32"/>
      <c r="AC72" s="32"/>
      <c r="AD72" s="32"/>
      <c r="AE72" s="32"/>
      <c r="AF72" s="32"/>
    </row>
    <row r="73" spans="1:32" ht="12" customHeight="1" x14ac:dyDescent="0.3">
      <c r="A73" s="32"/>
      <c r="B73" s="32"/>
      <c r="C73" s="32"/>
      <c r="D73" s="32"/>
      <c r="E73" s="32"/>
      <c r="F73" s="32"/>
      <c r="G73" s="32"/>
      <c r="H73" s="32"/>
      <c r="I73" s="32"/>
      <c r="J73" s="33"/>
      <c r="K73" s="32"/>
      <c r="L73" s="32"/>
      <c r="M73" s="44"/>
      <c r="N73" s="32"/>
      <c r="O73" s="32"/>
      <c r="P73" s="32"/>
      <c r="Q73" s="32"/>
      <c r="R73" s="32"/>
      <c r="S73" s="32"/>
      <c r="T73" s="32"/>
      <c r="U73" s="32"/>
      <c r="V73" s="32"/>
      <c r="W73" s="32"/>
      <c r="X73" s="32"/>
      <c r="Y73" s="32"/>
      <c r="Z73" s="32"/>
      <c r="AA73" s="32"/>
      <c r="AB73" s="32"/>
      <c r="AC73" s="32"/>
      <c r="AD73" s="32"/>
      <c r="AE73" s="32"/>
      <c r="AF73" s="32"/>
    </row>
    <row r="74" spans="1:32" ht="12" customHeight="1" x14ac:dyDescent="0.3">
      <c r="A74" s="32"/>
      <c r="B74" s="32"/>
      <c r="C74" s="32"/>
      <c r="D74" s="32"/>
      <c r="E74" s="32"/>
      <c r="F74" s="32"/>
      <c r="G74" s="32"/>
      <c r="H74" s="32"/>
      <c r="I74" s="32"/>
      <c r="J74" s="33"/>
      <c r="K74" s="43"/>
      <c r="L74" s="32"/>
      <c r="M74" s="44"/>
      <c r="N74" s="32"/>
      <c r="O74" s="32"/>
      <c r="P74" s="32"/>
      <c r="Q74" s="32"/>
      <c r="R74" s="32"/>
      <c r="S74" s="32"/>
      <c r="T74" s="32"/>
      <c r="U74" s="32"/>
      <c r="V74" s="32"/>
      <c r="W74" s="32"/>
      <c r="X74" s="32"/>
      <c r="Y74" s="32"/>
      <c r="Z74" s="32"/>
      <c r="AA74" s="32"/>
      <c r="AB74" s="32"/>
      <c r="AC74" s="32"/>
      <c r="AD74" s="32"/>
      <c r="AE74" s="32"/>
      <c r="AF74" s="32"/>
    </row>
    <row r="75" spans="1:32" ht="12" customHeight="1" x14ac:dyDescent="0.3">
      <c r="A75" s="32"/>
      <c r="B75" s="32"/>
      <c r="C75" s="32"/>
      <c r="D75" s="32"/>
      <c r="E75" s="32"/>
      <c r="F75" s="32"/>
      <c r="G75" s="32"/>
      <c r="H75" s="32"/>
      <c r="I75" s="32"/>
      <c r="J75" s="33"/>
      <c r="K75" s="43"/>
      <c r="L75" s="32"/>
      <c r="M75" s="44"/>
      <c r="N75" s="32"/>
      <c r="O75" s="32"/>
      <c r="P75" s="32"/>
      <c r="Q75" s="32"/>
      <c r="R75" s="32"/>
      <c r="S75" s="32"/>
      <c r="T75" s="32"/>
      <c r="U75" s="32"/>
      <c r="V75" s="32"/>
      <c r="W75" s="32"/>
      <c r="X75" s="32"/>
      <c r="Y75" s="32"/>
      <c r="Z75" s="32"/>
      <c r="AA75" s="32"/>
      <c r="AB75" s="32"/>
      <c r="AC75" s="32"/>
      <c r="AD75" s="32"/>
      <c r="AE75" s="32"/>
      <c r="AF75" s="32"/>
    </row>
    <row r="76" spans="1:32" ht="12" customHeight="1" x14ac:dyDescent="0.3">
      <c r="A76" s="32"/>
      <c r="B76" s="32"/>
      <c r="C76" s="32"/>
      <c r="D76" s="32"/>
      <c r="E76" s="32"/>
      <c r="F76" s="32"/>
      <c r="G76" s="32"/>
      <c r="H76" s="32"/>
      <c r="I76" s="32"/>
      <c r="J76" s="33"/>
      <c r="K76" s="32"/>
      <c r="L76" s="32"/>
      <c r="M76" s="44"/>
      <c r="N76" s="32"/>
      <c r="O76" s="32"/>
      <c r="P76" s="32"/>
      <c r="Q76" s="32"/>
      <c r="R76" s="32"/>
      <c r="S76" s="32"/>
      <c r="T76" s="32"/>
      <c r="U76" s="32"/>
      <c r="V76" s="32"/>
      <c r="W76" s="32"/>
      <c r="X76" s="32"/>
      <c r="Y76" s="32"/>
      <c r="Z76" s="32"/>
      <c r="AA76" s="32"/>
      <c r="AB76" s="32"/>
      <c r="AC76" s="32"/>
      <c r="AD76" s="32"/>
      <c r="AE76" s="32"/>
      <c r="AF76" s="32"/>
    </row>
    <row r="77" spans="1:32" ht="12" customHeight="1" x14ac:dyDescent="0.3">
      <c r="A77" s="32"/>
      <c r="B77" s="32"/>
      <c r="C77" s="32"/>
      <c r="D77" s="32"/>
      <c r="E77" s="32"/>
      <c r="F77" s="32"/>
      <c r="G77" s="32"/>
      <c r="H77" s="32"/>
      <c r="I77" s="32"/>
      <c r="J77" s="33"/>
      <c r="K77" s="32"/>
      <c r="L77" s="32"/>
      <c r="M77" s="32"/>
      <c r="N77" s="32"/>
      <c r="O77" s="32"/>
      <c r="P77" s="32"/>
      <c r="Q77" s="32"/>
      <c r="R77" s="32"/>
      <c r="S77" s="32"/>
      <c r="T77" s="32"/>
      <c r="U77" s="32"/>
      <c r="V77" s="32"/>
      <c r="W77" s="32"/>
      <c r="X77" s="32"/>
      <c r="Y77" s="32"/>
      <c r="Z77" s="32"/>
      <c r="AA77" s="32"/>
      <c r="AB77" s="32"/>
      <c r="AC77" s="32"/>
      <c r="AD77" s="32"/>
      <c r="AE77" s="32"/>
      <c r="AF77" s="32"/>
    </row>
    <row r="78" spans="1:32" ht="14.4" x14ac:dyDescent="0.3">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row>
    <row r="79" spans="1:32" ht="14.4" x14ac:dyDescent="0.3">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row>
    <row r="80" spans="1:32" ht="14.4" x14ac:dyDescent="0.3">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row>
    <row r="81" spans="1:32" ht="14.4" x14ac:dyDescent="0.3">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row>
    <row r="82" spans="1:32" ht="14.4" x14ac:dyDescent="0.3">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row>
    <row r="83" spans="1:32" ht="14.4" x14ac:dyDescent="0.3">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row>
    <row r="84" spans="1:32" ht="14.4" x14ac:dyDescent="0.3">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row>
    <row r="85" spans="1:32" ht="14.4" x14ac:dyDescent="0.3">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row>
    <row r="86" spans="1:32" ht="14.4" x14ac:dyDescent="0.3">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row>
    <row r="87" spans="1:32" ht="14.4" x14ac:dyDescent="0.3">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row>
    <row r="88" spans="1:32" ht="14.4" x14ac:dyDescent="0.3">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row>
    <row r="89" spans="1:32" ht="14.4" x14ac:dyDescent="0.3">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row>
    <row r="90" spans="1:32" ht="14.4" x14ac:dyDescent="0.3">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row>
    <row r="91" spans="1:32" ht="14.4" x14ac:dyDescent="0.3">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row>
    <row r="92" spans="1:32" ht="14.4" x14ac:dyDescent="0.3">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row>
    <row r="93" spans="1:32" ht="14.4" x14ac:dyDescent="0.3">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row>
    <row r="94" spans="1:32" ht="14.4" x14ac:dyDescent="0.3">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row>
    <row r="95" spans="1:32" ht="14.4" x14ac:dyDescent="0.3">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row>
    <row r="96" spans="1:32" ht="14.4" x14ac:dyDescent="0.3">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row>
    <row r="97" spans="1:32" ht="14.4" x14ac:dyDescent="0.3">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row>
    <row r="98" spans="1:32" ht="14.4" x14ac:dyDescent="0.3">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row>
    <row r="99" spans="1:32" ht="14.4" x14ac:dyDescent="0.3">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row>
    <row r="100" spans="1:32" ht="14.4"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row>
    <row r="101" spans="1:32" ht="14.4"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row>
    <row r="102" spans="1:32" ht="14.4"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row>
    <row r="103" spans="1:32" ht="14.4"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row>
    <row r="104" spans="1:32" ht="14.4"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row>
    <row r="105" spans="1:32" ht="14.4"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pans="1:32" ht="14.4"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row>
    <row r="107" spans="1:32" ht="14.4"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row>
    <row r="108" spans="1:32" ht="14.4"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row>
    <row r="109" spans="1:32" ht="14.4"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row>
    <row r="110" spans="1:32" ht="14.4"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row>
    <row r="111" spans="1:32" ht="14.4"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row>
    <row r="112" spans="1:32" ht="14.4"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row>
    <row r="113" spans="1:32" ht="14.4"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row>
    <row r="114" spans="1:32" ht="14.4"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row>
    <row r="115" spans="1:32" ht="14.4"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row>
    <row r="116" spans="1:32" ht="14.4"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row>
    <row r="117" spans="1:32" ht="14.4"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row>
    <row r="118" spans="1:32" ht="14.4"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row>
    <row r="119" spans="1:32" ht="14.4"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row>
    <row r="120" spans="1:32" ht="14.4"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row>
    <row r="121" spans="1:32" ht="14.4"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row>
    <row r="122" spans="1:32" ht="14.4"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row>
    <row r="123" spans="1:32" ht="14.4"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row>
    <row r="124" spans="1:32" ht="14.4"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row>
    <row r="125" spans="1:32" ht="14.4"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row>
    <row r="126" spans="1:32" ht="14.4"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row>
    <row r="127" spans="1:32" ht="14.4"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row>
    <row r="128" spans="1:32" ht="14.4"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row>
    <row r="129" spans="1:32" ht="14.4"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row>
    <row r="130" spans="1:32" ht="14.4"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row>
    <row r="131" spans="1:32" ht="14.4"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row>
    <row r="132" spans="1:32" ht="14.4"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row>
    <row r="133" spans="1:32" ht="14.4"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row>
    <row r="134" spans="1:32" ht="14.4"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row>
    <row r="135" spans="1:32" ht="14.4"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row>
    <row r="136" spans="1:32" ht="14.4"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row>
    <row r="137" spans="1:32" ht="14.4"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row>
    <row r="138" spans="1:32" ht="14.4"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row>
    <row r="139" spans="1:32" ht="14.4"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row>
    <row r="140" spans="1:32" ht="14.4"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row>
    <row r="141" spans="1:32" ht="14.4"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row>
    <row r="142" spans="1:32" ht="14.4"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row>
    <row r="143" spans="1:32" ht="14.4"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row>
    <row r="144" spans="1:32" ht="14.4"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row>
    <row r="145" spans="1:32" ht="14.4"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row>
    <row r="146" spans="1:32" ht="14.4"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row>
    <row r="147" spans="1:32" ht="14.4"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row>
    <row r="148" spans="1:32" ht="14.4"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row>
    <row r="149" spans="1:32" ht="14.4"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row>
    <row r="150" spans="1:32" ht="14.4"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row>
    <row r="151" spans="1:32" ht="14.4"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row>
    <row r="152" spans="1:32" ht="14.4"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row>
    <row r="153" spans="1:32" ht="14.4"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row>
    <row r="154" spans="1:32" ht="14.4"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row>
    <row r="155" spans="1:32" ht="14.4"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row>
    <row r="156" spans="1:32" ht="14.4"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row>
    <row r="157" spans="1:32" ht="14.4"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row>
    <row r="158" spans="1:32" ht="14.4"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row>
    <row r="159" spans="1:32" ht="14.4"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row>
    <row r="160" spans="1:32" ht="14.4"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row>
    <row r="161" spans="1:32" ht="14.4"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row>
    <row r="162" spans="1:32" ht="14.4"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row>
    <row r="163" spans="1:32" ht="14.4"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row>
    <row r="164" spans="1:32" ht="14.4"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row>
    <row r="165" spans="1:32" ht="14.4"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row>
    <row r="166" spans="1:32" ht="14.4"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row>
    <row r="167" spans="1:32" ht="14.4"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row>
    <row r="168" spans="1:32" ht="14.4"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row>
    <row r="169" spans="1:32" ht="14.4"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row>
    <row r="170" spans="1:32" ht="14.4"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row>
    <row r="171" spans="1:32" ht="14.4"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row>
    <row r="172" spans="1:32" ht="14.4"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row>
    <row r="173" spans="1:32" ht="14.4"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row>
    <row r="174" spans="1:32" ht="14.4"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row>
    <row r="175" spans="1:32" ht="14.4"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row>
    <row r="176" spans="1:32" ht="14.4"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row>
    <row r="177" spans="1:32" ht="14.4"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row>
    <row r="178" spans="1:32" ht="14.4"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row>
    <row r="179" spans="1:32" ht="14.4"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row>
    <row r="180" spans="1:32" ht="14.4"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row>
    <row r="181" spans="1:32" ht="14.4"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row>
    <row r="182" spans="1:32" ht="14.4"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row>
    <row r="183" spans="1:32" ht="14.4"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row>
    <row r="184" spans="1:32" ht="14.4"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row>
    <row r="185" spans="1:32" ht="14.4"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row>
    <row r="186" spans="1:32" ht="14.4"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row>
    <row r="187" spans="1:32" ht="14.4"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row>
    <row r="188" spans="1:32" ht="14.4"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row>
    <row r="189" spans="1:32" ht="14.4"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row>
    <row r="190" spans="1:32" ht="14.4"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row>
    <row r="191" spans="1:32" ht="14.4"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row>
    <row r="192" spans="1:32" ht="14.4"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row>
    <row r="193" spans="1:32" ht="14.4"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row>
    <row r="194" spans="1:32" ht="14.4"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row>
    <row r="195" spans="1:32" ht="14.4"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row>
    <row r="196" spans="1:32" ht="14.4"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row>
    <row r="197" spans="1:32" ht="14.4"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row>
    <row r="198" spans="1:32" ht="14.4"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row>
    <row r="199" spans="1:32" ht="14.4"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row>
    <row r="200" spans="1:32" ht="14.4"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row>
    <row r="201" spans="1:32" ht="14.4"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row>
    <row r="202" spans="1:32" ht="14.4"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row>
    <row r="203" spans="1:32" ht="14.4"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row>
    <row r="204" spans="1:32" ht="14.4"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row>
    <row r="205" spans="1:32" ht="14.4"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row>
    <row r="206" spans="1:32" ht="14.4"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row>
    <row r="207" spans="1:32" ht="14.4"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row>
    <row r="208" spans="1:32" ht="14.4"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row>
    <row r="209" spans="1:32" ht="14.4"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row>
    <row r="210" spans="1:32" ht="14.4"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row>
    <row r="211" spans="1:32" ht="14.4"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row>
    <row r="212" spans="1:32" ht="14.4"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row>
    <row r="213" spans="1:32" ht="14.4"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row>
    <row r="214" spans="1:32" ht="14.4"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row>
    <row r="215" spans="1:32" ht="14.4"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row>
    <row r="216" spans="1:32" ht="14.4"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row>
    <row r="217" spans="1:32" ht="14.4"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row>
    <row r="218" spans="1:32" ht="14.4"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row>
    <row r="219" spans="1:32" ht="14.4"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row>
    <row r="220" spans="1:32" ht="14.4"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row>
    <row r="221" spans="1:32" ht="14.4"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row>
    <row r="222" spans="1:32" ht="14.4"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row>
    <row r="223" spans="1:32" ht="14.4" x14ac:dyDescent="0.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row>
    <row r="224" spans="1:32" ht="14.4" x14ac:dyDescent="0.3">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row>
    <row r="225" spans="1:32" ht="14.4" x14ac:dyDescent="0.3">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row>
    <row r="226" spans="1:32" ht="14.4" x14ac:dyDescent="0.3">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row>
    <row r="227" spans="1:32" ht="14.4" x14ac:dyDescent="0.3">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row>
    <row r="228" spans="1:32" ht="14.4" x14ac:dyDescent="0.3">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row>
    <row r="229" spans="1:32" ht="14.4" x14ac:dyDescent="0.3">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row>
    <row r="230" spans="1:32" ht="14.4" x14ac:dyDescent="0.3">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row>
    <row r="231" spans="1:32" ht="14.4" x14ac:dyDescent="0.3">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row>
    <row r="232" spans="1:32" ht="14.4" x14ac:dyDescent="0.3">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row>
    <row r="233" spans="1:32" ht="14.4" x14ac:dyDescent="0.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row>
    <row r="234" spans="1:32" ht="14.4" x14ac:dyDescent="0.3">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row>
    <row r="235" spans="1:32" ht="14.4" x14ac:dyDescent="0.3">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row>
    <row r="236" spans="1:32" ht="14.4" x14ac:dyDescent="0.3">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row>
    <row r="237" spans="1:32" ht="14.4" x14ac:dyDescent="0.3">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row>
    <row r="238" spans="1:32" ht="14.4" x14ac:dyDescent="0.3">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row>
    <row r="239" spans="1:32" ht="14.4" x14ac:dyDescent="0.3">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row>
    <row r="240" spans="1:32" ht="14.4" x14ac:dyDescent="0.3">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row>
    <row r="241" spans="1:32" ht="14.4" x14ac:dyDescent="0.3">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row>
    <row r="242" spans="1:32" ht="14.4" x14ac:dyDescent="0.3">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row>
    <row r="243" spans="1:32" ht="14.4" x14ac:dyDescent="0.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row>
    <row r="244" spans="1:32" ht="14.4" x14ac:dyDescent="0.3">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row>
    <row r="245" spans="1:32" ht="14.4" x14ac:dyDescent="0.3">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row>
    <row r="246" spans="1:32" ht="14.4" x14ac:dyDescent="0.3">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row>
    <row r="247" spans="1:32" ht="14.4" x14ac:dyDescent="0.3">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row>
    <row r="248" spans="1:32" ht="14.4" x14ac:dyDescent="0.3">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row>
    <row r="249" spans="1:32" ht="14.4" x14ac:dyDescent="0.3">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row>
    <row r="250" spans="1:32" ht="14.4" x14ac:dyDescent="0.3">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row>
    <row r="251" spans="1:32" ht="14.4" x14ac:dyDescent="0.3">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row>
    <row r="252" spans="1:32" ht="14.4" x14ac:dyDescent="0.3">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row>
    <row r="253" spans="1:32" ht="14.4" x14ac:dyDescent="0.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row>
    <row r="254" spans="1:32" ht="14.4" x14ac:dyDescent="0.3">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row>
    <row r="255" spans="1:32" ht="14.4" x14ac:dyDescent="0.3">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row>
    <row r="256" spans="1:32" ht="14.4" x14ac:dyDescent="0.3">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row>
    <row r="257" spans="1:32" ht="14.4" x14ac:dyDescent="0.3">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row>
    <row r="258" spans="1:32" ht="14.4" x14ac:dyDescent="0.3">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row>
    <row r="259" spans="1:32" ht="14.4" x14ac:dyDescent="0.3">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row>
    <row r="260" spans="1:32" ht="14.4" x14ac:dyDescent="0.3">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row>
    <row r="261" spans="1:32" ht="14.4" x14ac:dyDescent="0.3">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row>
    <row r="262" spans="1:32" ht="14.4" x14ac:dyDescent="0.3">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row>
    <row r="263" spans="1:32" ht="14.4" x14ac:dyDescent="0.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row>
    <row r="264" spans="1:32" ht="14.4" x14ac:dyDescent="0.3">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row>
    <row r="265" spans="1:32" ht="14.4" x14ac:dyDescent="0.3">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row>
    <row r="266" spans="1:32" ht="14.4" x14ac:dyDescent="0.3">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row>
    <row r="267" spans="1:32" ht="14.4" x14ac:dyDescent="0.3">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row>
    <row r="268" spans="1:32" ht="14.4" x14ac:dyDescent="0.3">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row>
    <row r="269" spans="1:32" ht="14.4" x14ac:dyDescent="0.3">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row>
    <row r="270" spans="1:32" ht="14.4" x14ac:dyDescent="0.3">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row>
    <row r="271" spans="1:32" ht="14.4" x14ac:dyDescent="0.3">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row>
    <row r="272" spans="1:32" ht="14.4" x14ac:dyDescent="0.3">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row>
    <row r="273" spans="1:32" ht="14.4" x14ac:dyDescent="0.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row>
    <row r="274" spans="1:32" ht="14.4" x14ac:dyDescent="0.3">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row>
    <row r="275" spans="1:32" ht="14.4" x14ac:dyDescent="0.3">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row>
    <row r="276" spans="1:32" ht="14.4" x14ac:dyDescent="0.3">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row>
    <row r="277" spans="1:32" ht="14.4" x14ac:dyDescent="0.3">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row>
    <row r="278" spans="1:32" ht="14.4" x14ac:dyDescent="0.3">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row>
    <row r="279" spans="1:32" ht="14.4" x14ac:dyDescent="0.3">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row>
    <row r="280" spans="1:32" ht="14.4" x14ac:dyDescent="0.3">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row>
    <row r="281" spans="1:32" ht="14.4" x14ac:dyDescent="0.3">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row>
    <row r="282" spans="1:32" ht="14.4" x14ac:dyDescent="0.3">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row>
    <row r="283" spans="1:32" ht="14.4" x14ac:dyDescent="0.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row>
    <row r="284" spans="1:32" ht="14.4" x14ac:dyDescent="0.3">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row>
    <row r="285" spans="1:32" ht="14.4" x14ac:dyDescent="0.3">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row>
    <row r="286" spans="1:32" ht="14.4" x14ac:dyDescent="0.3">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row>
    <row r="287" spans="1:32" ht="14.4" x14ac:dyDescent="0.3">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row>
    <row r="288" spans="1:32" ht="14.4" x14ac:dyDescent="0.3">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row>
    <row r="289" spans="1:32" ht="14.4" x14ac:dyDescent="0.3">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row>
    <row r="290" spans="1:32" ht="14.4" x14ac:dyDescent="0.3">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row>
    <row r="291" spans="1:32" ht="14.4" x14ac:dyDescent="0.3">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row>
    <row r="292" spans="1:32" ht="14.4" x14ac:dyDescent="0.3">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row>
    <row r="293" spans="1:32" ht="14.4" x14ac:dyDescent="0.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row>
    <row r="294" spans="1:32" ht="14.4" x14ac:dyDescent="0.3">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row>
    <row r="295" spans="1:32" ht="14.4" x14ac:dyDescent="0.3">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row>
    <row r="296" spans="1:32" ht="14.4" x14ac:dyDescent="0.3">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row>
    <row r="297" spans="1:32" ht="14.4" x14ac:dyDescent="0.3">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row>
    <row r="298" spans="1:32" ht="14.4" x14ac:dyDescent="0.3">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row>
    <row r="299" spans="1:32" ht="14.4" x14ac:dyDescent="0.3">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row>
    <row r="300" spans="1:32" ht="14.4" x14ac:dyDescent="0.3">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row>
    <row r="301" spans="1:32" ht="14.4" x14ac:dyDescent="0.3">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row>
    <row r="302" spans="1:32" ht="14.4" x14ac:dyDescent="0.3">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row>
    <row r="303" spans="1:32" ht="14.4" x14ac:dyDescent="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row>
    <row r="304" spans="1:32" ht="14.4" x14ac:dyDescent="0.3">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row>
    <row r="305" spans="1:32" ht="14.4" x14ac:dyDescent="0.3">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row>
    <row r="306" spans="1:32" ht="14.4" x14ac:dyDescent="0.3">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row>
    <row r="307" spans="1:32" ht="14.4" x14ac:dyDescent="0.3">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row>
    <row r="308" spans="1:32" ht="14.4" x14ac:dyDescent="0.3">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row>
    <row r="309" spans="1:32" ht="14.4" x14ac:dyDescent="0.3">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row>
    <row r="310" spans="1:32" ht="14.4" x14ac:dyDescent="0.3">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row>
    <row r="311" spans="1:32" ht="14.4" x14ac:dyDescent="0.3">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row>
    <row r="312" spans="1:32" ht="14.4" x14ac:dyDescent="0.3">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row>
    <row r="313" spans="1:32" ht="14.4" x14ac:dyDescent="0.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row>
    <row r="314" spans="1:32" ht="14.4" x14ac:dyDescent="0.3">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row>
    <row r="315" spans="1:32" ht="14.4" x14ac:dyDescent="0.3">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row>
    <row r="316" spans="1:32" ht="14.4" x14ac:dyDescent="0.3">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row>
    <row r="317" spans="1:32" ht="14.4" x14ac:dyDescent="0.3">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row>
    <row r="318" spans="1:32" ht="14.4" x14ac:dyDescent="0.3">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row>
    <row r="319" spans="1:32" ht="14.4" x14ac:dyDescent="0.3">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row>
    <row r="320" spans="1:32" ht="14.4" x14ac:dyDescent="0.3">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row>
    <row r="321" spans="1:32" ht="14.4" x14ac:dyDescent="0.3">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row>
    <row r="322" spans="1:32" ht="14.4" x14ac:dyDescent="0.3">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row>
    <row r="323" spans="1:32" ht="14.4" x14ac:dyDescent="0.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row>
    <row r="324" spans="1:32" ht="14.4" x14ac:dyDescent="0.3">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row>
    <row r="325" spans="1:32" ht="14.4" x14ac:dyDescent="0.3">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row>
    <row r="326" spans="1:32" ht="14.4" x14ac:dyDescent="0.3">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row>
    <row r="327" spans="1:32" ht="14.4" x14ac:dyDescent="0.3">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row>
    <row r="328" spans="1:32" ht="14.4" x14ac:dyDescent="0.3">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row>
    <row r="329" spans="1:32" ht="14.4" x14ac:dyDescent="0.3">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ht="14.4" x14ac:dyDescent="0.3">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row>
    <row r="331" spans="1:32" ht="14.4" x14ac:dyDescent="0.3">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row>
    <row r="332" spans="1:32" ht="14.4" x14ac:dyDescent="0.3">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row>
    <row r="333" spans="1:32" ht="14.4" x14ac:dyDescent="0.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row>
    <row r="334" spans="1:32" ht="14.4" x14ac:dyDescent="0.3">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row>
    <row r="335" spans="1:32" ht="14.4" x14ac:dyDescent="0.3">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row>
    <row r="336" spans="1:32" ht="14.4" x14ac:dyDescent="0.3">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row>
    <row r="337" spans="1:32" ht="14.4" x14ac:dyDescent="0.3">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row>
    <row r="338" spans="1:32" ht="14.4" x14ac:dyDescent="0.3">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row>
    <row r="339" spans="1:32" ht="14.4" x14ac:dyDescent="0.3">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row>
    <row r="340" spans="1:32" ht="14.4" x14ac:dyDescent="0.3">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row>
    <row r="341" spans="1:32" ht="14.4" x14ac:dyDescent="0.3">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row>
    <row r="342" spans="1:32" ht="14.4" x14ac:dyDescent="0.3">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row>
    <row r="343" spans="1:32" ht="14.4" x14ac:dyDescent="0.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row>
    <row r="344" spans="1:32" ht="14.4" x14ac:dyDescent="0.3">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row>
    <row r="345" spans="1:32" ht="14.4" x14ac:dyDescent="0.3">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row>
    <row r="346" spans="1:32" ht="14.4" x14ac:dyDescent="0.3">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row>
    <row r="347" spans="1:32" ht="14.4" x14ac:dyDescent="0.3">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row>
    <row r="348" spans="1:32" ht="14.4" x14ac:dyDescent="0.3">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row>
    <row r="349" spans="1:32" ht="14.4" x14ac:dyDescent="0.3">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row>
    <row r="350" spans="1:32" ht="14.4" x14ac:dyDescent="0.3">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row>
    <row r="351" spans="1:32" ht="14.4" x14ac:dyDescent="0.3">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row>
    <row r="352" spans="1:32" ht="14.4" x14ac:dyDescent="0.3">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row>
    <row r="353" spans="1:32" ht="14.4" x14ac:dyDescent="0.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ht="14.4" x14ac:dyDescent="0.3">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row>
    <row r="355" spans="1:32" ht="14.4" x14ac:dyDescent="0.3">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row>
    <row r="356" spans="1:32" ht="14.4" x14ac:dyDescent="0.3">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row>
    <row r="357" spans="1:32" ht="14.4" x14ac:dyDescent="0.3">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row>
    <row r="358" spans="1:32" ht="14.4" x14ac:dyDescent="0.3">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row>
    <row r="359" spans="1:32" ht="14.4" x14ac:dyDescent="0.3">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row>
    <row r="360" spans="1:32" ht="14.4" x14ac:dyDescent="0.3">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row>
    <row r="361" spans="1:32" ht="14.4" x14ac:dyDescent="0.3">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row>
    <row r="362" spans="1:32" ht="14.4" x14ac:dyDescent="0.3">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row>
    <row r="363" spans="1:32" ht="14.4" x14ac:dyDescent="0.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row>
    <row r="364" spans="1:32" ht="14.4" x14ac:dyDescent="0.3">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row>
    <row r="365" spans="1:32" ht="14.4" x14ac:dyDescent="0.3">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row>
    <row r="366" spans="1:32" ht="14.4" x14ac:dyDescent="0.3">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row>
    <row r="367" spans="1:32" ht="14.4" x14ac:dyDescent="0.3">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row>
    <row r="368" spans="1:32" ht="14.4" x14ac:dyDescent="0.3">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row>
    <row r="369" spans="1:32" ht="14.4" x14ac:dyDescent="0.3">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row>
    <row r="370" spans="1:32" ht="14.4" x14ac:dyDescent="0.3">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row>
    <row r="371" spans="1:32" ht="14.4" x14ac:dyDescent="0.3">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row>
    <row r="372" spans="1:32" ht="14.4" x14ac:dyDescent="0.3">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row>
    <row r="373" spans="1:32" ht="14.4" x14ac:dyDescent="0.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row>
    <row r="374" spans="1:32" ht="14.4" x14ac:dyDescent="0.3">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row>
    <row r="375" spans="1:32" ht="14.4" x14ac:dyDescent="0.3">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row>
    <row r="376" spans="1:32" ht="14.4" x14ac:dyDescent="0.3">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row>
    <row r="377" spans="1:32" ht="14.4" x14ac:dyDescent="0.3">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row>
    <row r="378" spans="1:32" ht="14.4" x14ac:dyDescent="0.3">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row>
    <row r="379" spans="1:32" ht="14.4" x14ac:dyDescent="0.3">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row>
    <row r="380" spans="1:32" ht="14.4" x14ac:dyDescent="0.3">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row>
    <row r="381" spans="1:32" ht="14.4" x14ac:dyDescent="0.3">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row>
    <row r="382" spans="1:32" ht="14.4" x14ac:dyDescent="0.3">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row>
    <row r="383" spans="1:32" ht="14.4" x14ac:dyDescent="0.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row>
    <row r="384" spans="1:32" ht="14.4" x14ac:dyDescent="0.3">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row>
    <row r="385" spans="1:32" ht="14.4" x14ac:dyDescent="0.3">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row>
    <row r="386" spans="1:32" ht="14.4" x14ac:dyDescent="0.3">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row>
    <row r="387" spans="1:32" ht="14.4" x14ac:dyDescent="0.3">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row>
    <row r="388" spans="1:32" ht="14.4" x14ac:dyDescent="0.3">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row>
    <row r="389" spans="1:32" ht="14.4" x14ac:dyDescent="0.3">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row>
    <row r="390" spans="1:32" ht="14.4" x14ac:dyDescent="0.3">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row>
    <row r="391" spans="1:32" ht="14.4" x14ac:dyDescent="0.3">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row>
    <row r="392" spans="1:32" ht="14.4" x14ac:dyDescent="0.3">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row>
    <row r="393" spans="1:32" ht="14.4" x14ac:dyDescent="0.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row>
    <row r="394" spans="1:32" ht="14.4" x14ac:dyDescent="0.3">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row>
    <row r="395" spans="1:32" ht="14.4" x14ac:dyDescent="0.3">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row>
    <row r="396" spans="1:32" ht="14.4" x14ac:dyDescent="0.3">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row>
    <row r="397" spans="1:32" ht="14.4" x14ac:dyDescent="0.3">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row>
    <row r="398" spans="1:32" ht="14.4" x14ac:dyDescent="0.3">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row>
    <row r="399" spans="1:32" ht="14.4" x14ac:dyDescent="0.3">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row>
    <row r="400" spans="1:32" ht="14.4" x14ac:dyDescent="0.3">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row>
    <row r="401" spans="1:32" ht="14.4" x14ac:dyDescent="0.3">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row>
    <row r="402" spans="1:32" ht="14.4" x14ac:dyDescent="0.3">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row>
    <row r="403" spans="1:32" ht="14.4" x14ac:dyDescent="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row>
    <row r="404" spans="1:32" ht="14.4" x14ac:dyDescent="0.3">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row>
    <row r="405" spans="1:32" ht="14.4" x14ac:dyDescent="0.3">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row>
    <row r="406" spans="1:32" ht="14.4" x14ac:dyDescent="0.3">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row>
    <row r="407" spans="1:32" ht="14.4" x14ac:dyDescent="0.3">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row>
    <row r="408" spans="1:32" ht="14.4" x14ac:dyDescent="0.3">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row>
    <row r="409" spans="1:32" ht="14.4" x14ac:dyDescent="0.3">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row>
    <row r="410" spans="1:32" ht="14.4" x14ac:dyDescent="0.3">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row>
    <row r="411" spans="1:32" ht="14.4" x14ac:dyDescent="0.3">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row>
    <row r="412" spans="1:32" ht="14.4" x14ac:dyDescent="0.3">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row>
    <row r="413" spans="1:32" ht="14.4" x14ac:dyDescent="0.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row>
    <row r="414" spans="1:32" ht="14.4" x14ac:dyDescent="0.3">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row>
    <row r="415" spans="1:32" ht="14.4" x14ac:dyDescent="0.3">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row>
    <row r="416" spans="1:32" ht="14.4" x14ac:dyDescent="0.3">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row>
    <row r="417" spans="1:32" ht="14.4" x14ac:dyDescent="0.3">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row>
    <row r="418" spans="1:32" ht="14.4" x14ac:dyDescent="0.3">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row>
    <row r="419" spans="1:32" ht="14.4" x14ac:dyDescent="0.3">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row>
    <row r="420" spans="1:32" ht="14.4" x14ac:dyDescent="0.3">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row>
    <row r="421" spans="1:32" ht="14.4" x14ac:dyDescent="0.3">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row>
    <row r="422" spans="1:32" ht="14.4" x14ac:dyDescent="0.3">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row>
    <row r="423" spans="1:32" ht="14.4" x14ac:dyDescent="0.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row>
    <row r="424" spans="1:32" ht="14.4" x14ac:dyDescent="0.3">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row>
    <row r="425" spans="1:32" ht="14.4" x14ac:dyDescent="0.3">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row>
    <row r="426" spans="1:32" ht="14.4" x14ac:dyDescent="0.3">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row>
    <row r="427" spans="1:32" ht="14.4" x14ac:dyDescent="0.3">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row>
    <row r="428" spans="1:32" ht="14.4" x14ac:dyDescent="0.3">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row>
    <row r="429" spans="1:32" ht="14.4" x14ac:dyDescent="0.3">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row>
    <row r="430" spans="1:32" ht="14.4" x14ac:dyDescent="0.3">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row>
    <row r="431" spans="1:32" ht="14.4" x14ac:dyDescent="0.3">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row>
    <row r="432" spans="1:32" ht="14.4" x14ac:dyDescent="0.3">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row>
    <row r="433" spans="1:32" ht="14.4" x14ac:dyDescent="0.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row>
    <row r="434" spans="1:32" ht="14.4" x14ac:dyDescent="0.3">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row>
    <row r="435" spans="1:32" ht="14.4" x14ac:dyDescent="0.3">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row>
    <row r="436" spans="1:32" ht="14.4" x14ac:dyDescent="0.3">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row>
    <row r="437" spans="1:32" ht="14.4" x14ac:dyDescent="0.3">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row>
    <row r="438" spans="1:32" ht="14.4" x14ac:dyDescent="0.3">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row>
    <row r="439" spans="1:32" ht="14.4" x14ac:dyDescent="0.3">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row>
    <row r="440" spans="1:32" ht="14.4" x14ac:dyDescent="0.3">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row>
    <row r="441" spans="1:32" ht="14.4" x14ac:dyDescent="0.3">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row>
    <row r="442" spans="1:32" ht="14.4" x14ac:dyDescent="0.3">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row>
    <row r="443" spans="1:32" ht="14.4" x14ac:dyDescent="0.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row>
    <row r="444" spans="1:32" ht="14.4" x14ac:dyDescent="0.3">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row>
    <row r="445" spans="1:32" ht="14.4" x14ac:dyDescent="0.3">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row>
    <row r="446" spans="1:32" ht="14.4" x14ac:dyDescent="0.3">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row>
    <row r="447" spans="1:32" ht="14.4" x14ac:dyDescent="0.3">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row>
    <row r="448" spans="1:32" ht="14.4" x14ac:dyDescent="0.3">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row>
    <row r="449" spans="1:32" ht="14.4" x14ac:dyDescent="0.3">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row>
    <row r="450" spans="1:32" ht="14.4" x14ac:dyDescent="0.3">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row>
    <row r="451" spans="1:32" ht="14.4" x14ac:dyDescent="0.3">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row>
    <row r="452" spans="1:32" ht="14.4" x14ac:dyDescent="0.3">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row>
    <row r="453" spans="1:32" ht="14.4" x14ac:dyDescent="0.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row>
    <row r="454" spans="1:32" ht="14.4" x14ac:dyDescent="0.3">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row>
    <row r="455" spans="1:32" ht="14.4" x14ac:dyDescent="0.3">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row>
    <row r="456" spans="1:32" ht="14.4" x14ac:dyDescent="0.3">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row>
    <row r="457" spans="1:32" ht="14.4" x14ac:dyDescent="0.3">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row>
    <row r="458" spans="1:32" ht="14.4" x14ac:dyDescent="0.3">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row>
    <row r="459" spans="1:32" ht="14.4" x14ac:dyDescent="0.3">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row>
    <row r="460" spans="1:32" ht="14.4" x14ac:dyDescent="0.3">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row>
    <row r="461" spans="1:32" ht="14.4" x14ac:dyDescent="0.3">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row>
    <row r="462" spans="1:32" ht="14.4" x14ac:dyDescent="0.3">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row>
    <row r="463" spans="1:32" ht="14.4" x14ac:dyDescent="0.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row>
    <row r="464" spans="1:32" ht="14.4" x14ac:dyDescent="0.3">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row>
    <row r="465" spans="1:32" ht="14.4" x14ac:dyDescent="0.3">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row>
    <row r="466" spans="1:32" ht="14.4" x14ac:dyDescent="0.3">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row>
    <row r="467" spans="1:32" ht="14.4" x14ac:dyDescent="0.3">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row>
    <row r="468" spans="1:32" ht="14.4" x14ac:dyDescent="0.3">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row>
    <row r="469" spans="1:32" ht="14.4" x14ac:dyDescent="0.3">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row>
    <row r="470" spans="1:32" ht="14.4" x14ac:dyDescent="0.3">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row>
    <row r="471" spans="1:32" ht="14.4" x14ac:dyDescent="0.3">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row>
    <row r="472" spans="1:32" ht="14.4" x14ac:dyDescent="0.3">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row>
    <row r="473" spans="1:32" ht="14.4" x14ac:dyDescent="0.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row>
    <row r="474" spans="1:32" ht="14.4" x14ac:dyDescent="0.3">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row>
    <row r="475" spans="1:32" ht="14.4" x14ac:dyDescent="0.3">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row>
    <row r="476" spans="1:32" ht="14.4" x14ac:dyDescent="0.3">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row>
    <row r="477" spans="1:32" ht="14.4" x14ac:dyDescent="0.3">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row>
    <row r="478" spans="1:32" ht="14.4" x14ac:dyDescent="0.3">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row>
    <row r="479" spans="1:32" ht="14.4" x14ac:dyDescent="0.3">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row>
    <row r="480" spans="1:32" ht="14.4" x14ac:dyDescent="0.3">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row>
    <row r="481" spans="1:32" ht="14.4" x14ac:dyDescent="0.3">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row>
    <row r="482" spans="1:32" ht="14.4" x14ac:dyDescent="0.3">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row>
    <row r="483" spans="1:32" ht="14.4" x14ac:dyDescent="0.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row>
    <row r="484" spans="1:32" ht="14.4" x14ac:dyDescent="0.3">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row>
    <row r="485" spans="1:32" ht="14.4" x14ac:dyDescent="0.3">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row>
    <row r="486" spans="1:32" ht="14.4" x14ac:dyDescent="0.3">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row>
    <row r="487" spans="1:32" ht="14.4" x14ac:dyDescent="0.3">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row>
    <row r="488" spans="1:32" ht="14.4" x14ac:dyDescent="0.3">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row>
    <row r="489" spans="1:32" ht="14.4" x14ac:dyDescent="0.3">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row>
    <row r="490" spans="1:32" ht="14.4" x14ac:dyDescent="0.3">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row>
    <row r="491" spans="1:32" ht="14.4" x14ac:dyDescent="0.3">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row>
    <row r="492" spans="1:32" ht="14.4" x14ac:dyDescent="0.3">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row>
    <row r="493" spans="1:32" ht="14.4" x14ac:dyDescent="0.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row>
    <row r="494" spans="1:32" ht="14.4" x14ac:dyDescent="0.3">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row>
    <row r="495" spans="1:32" ht="14.4" x14ac:dyDescent="0.3">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row>
    <row r="496" spans="1:32" ht="14.4" x14ac:dyDescent="0.3">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row>
    <row r="497" spans="1:32" ht="14.4" x14ac:dyDescent="0.3">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row>
    <row r="498" spans="1:32" ht="14.4" x14ac:dyDescent="0.3">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row>
    <row r="499" spans="1:32" ht="14.4" x14ac:dyDescent="0.3">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row>
    <row r="500" spans="1:32" ht="14.4" x14ac:dyDescent="0.3">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row>
    <row r="501" spans="1:32" ht="14.4" x14ac:dyDescent="0.3">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row>
    <row r="502" spans="1:32" ht="14.4" x14ac:dyDescent="0.3">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row>
    <row r="503" spans="1:32" ht="14.4" x14ac:dyDescent="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row>
    <row r="504" spans="1:32" ht="14.4" x14ac:dyDescent="0.3">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row>
    <row r="505" spans="1:32" ht="14.4" x14ac:dyDescent="0.3">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row>
    <row r="506" spans="1:32" ht="14.4" x14ac:dyDescent="0.3">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row>
    <row r="507" spans="1:32" ht="14.4" x14ac:dyDescent="0.3">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row>
    <row r="508" spans="1:32" ht="14.4" x14ac:dyDescent="0.3">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row>
    <row r="509" spans="1:32" ht="14.4" x14ac:dyDescent="0.3">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row>
    <row r="510" spans="1:32" ht="14.4" x14ac:dyDescent="0.3">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row>
    <row r="511" spans="1:32" ht="14.4" x14ac:dyDescent="0.3">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row>
    <row r="512" spans="1:32" ht="14.4" x14ac:dyDescent="0.3">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row>
    <row r="513" spans="1:32" ht="14.4" x14ac:dyDescent="0.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row>
    <row r="514" spans="1:32" ht="14.4" x14ac:dyDescent="0.3">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row>
    <row r="515" spans="1:32" ht="14.4" x14ac:dyDescent="0.3">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row>
    <row r="516" spans="1:32" ht="14.4" x14ac:dyDescent="0.3">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row>
    <row r="517" spans="1:32" ht="14.4" x14ac:dyDescent="0.3">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row>
    <row r="518" spans="1:32" ht="14.4" x14ac:dyDescent="0.3">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row>
    <row r="519" spans="1:32" ht="14.4" x14ac:dyDescent="0.3">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row>
    <row r="520" spans="1:32" ht="14.4" x14ac:dyDescent="0.3">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row>
    <row r="521" spans="1:32" ht="14.4" x14ac:dyDescent="0.3">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row>
    <row r="522" spans="1:32" ht="14.4" x14ac:dyDescent="0.3">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row>
    <row r="523" spans="1:32" ht="14.4" x14ac:dyDescent="0.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row>
    <row r="524" spans="1:32" ht="14.4" x14ac:dyDescent="0.3">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row>
    <row r="525" spans="1:32" ht="14.4" x14ac:dyDescent="0.3">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row>
    <row r="526" spans="1:32" ht="14.4" x14ac:dyDescent="0.3">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row>
    <row r="527" spans="1:32" ht="14.4" x14ac:dyDescent="0.3">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row>
    <row r="528" spans="1:32" ht="14.4" x14ac:dyDescent="0.3">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row>
    <row r="529" spans="1:32" ht="14.4" x14ac:dyDescent="0.3">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row>
    <row r="530" spans="1:32" ht="14.4" x14ac:dyDescent="0.3">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row>
    <row r="531" spans="1:32" ht="14.4" x14ac:dyDescent="0.3">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row>
    <row r="532" spans="1:32" ht="14.4" x14ac:dyDescent="0.3">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row>
    <row r="533" spans="1:32" ht="14.4" x14ac:dyDescent="0.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row>
    <row r="534" spans="1:32" ht="14.4" x14ac:dyDescent="0.3">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row>
    <row r="535" spans="1:32" ht="14.4" x14ac:dyDescent="0.3">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row>
    <row r="536" spans="1:32" ht="14.4" x14ac:dyDescent="0.3">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row>
    <row r="537" spans="1:32" ht="14.4" x14ac:dyDescent="0.3">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row>
    <row r="538" spans="1:32" ht="14.4" x14ac:dyDescent="0.3">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row>
    <row r="539" spans="1:32" ht="14.4" x14ac:dyDescent="0.3">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row>
    <row r="540" spans="1:32" ht="14.4" x14ac:dyDescent="0.3">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row>
    <row r="541" spans="1:32" ht="14.4" x14ac:dyDescent="0.3">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row>
    <row r="542" spans="1:32" ht="14.4" x14ac:dyDescent="0.3">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row>
    <row r="543" spans="1:32" ht="14.4" x14ac:dyDescent="0.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row>
    <row r="544" spans="1:32" ht="14.4" x14ac:dyDescent="0.3">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row>
    <row r="545" spans="1:32" ht="14.4" x14ac:dyDescent="0.3">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row>
    <row r="546" spans="1:32" ht="14.4" x14ac:dyDescent="0.3">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row>
    <row r="547" spans="1:32" ht="14.4" x14ac:dyDescent="0.3">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row>
    <row r="548" spans="1:32" ht="14.4" x14ac:dyDescent="0.3">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row>
    <row r="549" spans="1:32" ht="14.4" x14ac:dyDescent="0.3">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row>
    <row r="550" spans="1:32" ht="14.4" x14ac:dyDescent="0.3">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row>
    <row r="551" spans="1:32" ht="14.4" x14ac:dyDescent="0.3">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row>
    <row r="552" spans="1:32" ht="14.4" x14ac:dyDescent="0.3">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row>
    <row r="553" spans="1:32" ht="14.4" x14ac:dyDescent="0.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row>
    <row r="554" spans="1:32" ht="14.4" x14ac:dyDescent="0.3">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row>
    <row r="555" spans="1:32" ht="14.4" x14ac:dyDescent="0.3">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row>
    <row r="556" spans="1:32" ht="14.4" x14ac:dyDescent="0.3">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row>
    <row r="557" spans="1:32" ht="14.4" x14ac:dyDescent="0.3">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row>
    <row r="558" spans="1:32" ht="14.4" x14ac:dyDescent="0.3">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row>
    <row r="559" spans="1:32" ht="14.4" x14ac:dyDescent="0.3">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row>
    <row r="560" spans="1:32" ht="14.4" x14ac:dyDescent="0.3">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row>
    <row r="561" spans="1:32" ht="14.4" x14ac:dyDescent="0.3">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row>
    <row r="562" spans="1:32" ht="14.4" x14ac:dyDescent="0.3">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row>
    <row r="563" spans="1:32" ht="14.4" x14ac:dyDescent="0.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row>
    <row r="564" spans="1:32" ht="14.4" x14ac:dyDescent="0.3">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row>
    <row r="565" spans="1:32" ht="14.4" x14ac:dyDescent="0.3">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row>
    <row r="566" spans="1:32" ht="14.4" x14ac:dyDescent="0.3">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row>
    <row r="567" spans="1:32" ht="14.4" x14ac:dyDescent="0.3">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row>
    <row r="568" spans="1:32" ht="14.4" x14ac:dyDescent="0.3">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row>
    <row r="569" spans="1:32" ht="14.4" x14ac:dyDescent="0.3">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row>
    <row r="570" spans="1:32" ht="14.4" x14ac:dyDescent="0.3">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row>
    <row r="571" spans="1:32" ht="14.4" x14ac:dyDescent="0.3">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row>
    <row r="572" spans="1:32" ht="14.4" x14ac:dyDescent="0.3">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row>
    <row r="573" spans="1:32" ht="14.4" x14ac:dyDescent="0.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row>
    <row r="574" spans="1:32" ht="14.4" x14ac:dyDescent="0.3">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row>
    <row r="575" spans="1:32" ht="14.4" x14ac:dyDescent="0.3">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row>
    <row r="576" spans="1:32" ht="14.4" x14ac:dyDescent="0.3">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row>
    <row r="577" spans="1:32" ht="14.4" x14ac:dyDescent="0.3">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row>
    <row r="578" spans="1:32" ht="14.4" x14ac:dyDescent="0.3">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row>
    <row r="579" spans="1:32" ht="14.4" x14ac:dyDescent="0.3">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row>
    <row r="580" spans="1:32" ht="14.4" x14ac:dyDescent="0.3">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row>
    <row r="581" spans="1:32" ht="14.4" x14ac:dyDescent="0.3">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row>
    <row r="582" spans="1:32" ht="14.4" x14ac:dyDescent="0.3">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row>
    <row r="583" spans="1:32" ht="14.4" x14ac:dyDescent="0.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row>
    <row r="584" spans="1:32" ht="14.4" x14ac:dyDescent="0.3">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row>
    <row r="585" spans="1:32" ht="14.4" x14ac:dyDescent="0.3">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row>
    <row r="586" spans="1:32" ht="14.4" x14ac:dyDescent="0.3">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row>
    <row r="587" spans="1:32" ht="14.4" x14ac:dyDescent="0.3">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row>
    <row r="588" spans="1:32" ht="14.4" x14ac:dyDescent="0.3">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row>
    <row r="589" spans="1:32" ht="14.4" x14ac:dyDescent="0.3">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row>
    <row r="590" spans="1:32" ht="14.4" x14ac:dyDescent="0.3">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row>
    <row r="591" spans="1:32" ht="14.4" x14ac:dyDescent="0.3">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row>
    <row r="592" spans="1:32" ht="14.4" x14ac:dyDescent="0.3">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row>
    <row r="593" spans="1:32" ht="14.4" x14ac:dyDescent="0.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row>
    <row r="594" spans="1:32" ht="14.4" x14ac:dyDescent="0.3">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row>
    <row r="595" spans="1:32" ht="14.4" x14ac:dyDescent="0.3">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row>
    <row r="596" spans="1:32" ht="14.4" x14ac:dyDescent="0.3">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row>
    <row r="597" spans="1:32" ht="14.4" x14ac:dyDescent="0.3">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row>
    <row r="598" spans="1:32" ht="14.4" x14ac:dyDescent="0.3">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row>
    <row r="599" spans="1:32" ht="14.4" x14ac:dyDescent="0.3">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row>
    <row r="600" spans="1:32" ht="14.4" x14ac:dyDescent="0.3">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row>
    <row r="601" spans="1:32" ht="14.4" x14ac:dyDescent="0.3">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row>
    <row r="602" spans="1:32" ht="14.4" x14ac:dyDescent="0.3">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row>
    <row r="603" spans="1:32" ht="14.4" x14ac:dyDescent="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row>
    <row r="604" spans="1:32" ht="14.4" x14ac:dyDescent="0.3">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row>
    <row r="605" spans="1:32" ht="14.4" x14ac:dyDescent="0.3">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row>
    <row r="606" spans="1:32" ht="14.4" x14ac:dyDescent="0.3">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row>
    <row r="607" spans="1:32" ht="14.4" x14ac:dyDescent="0.3">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row>
    <row r="608" spans="1:32" ht="14.4" x14ac:dyDescent="0.3">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row>
    <row r="609" spans="1:32" ht="14.4" x14ac:dyDescent="0.3">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row>
    <row r="610" spans="1:32" ht="14.4" x14ac:dyDescent="0.3">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row>
    <row r="611" spans="1:32" ht="14.4" x14ac:dyDescent="0.3">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row>
    <row r="612" spans="1:32" ht="14.4" x14ac:dyDescent="0.3">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row>
    <row r="613" spans="1:32" ht="14.4" x14ac:dyDescent="0.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row>
    <row r="614" spans="1:32" ht="14.4" x14ac:dyDescent="0.3">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row>
    <row r="615" spans="1:32" ht="14.4" x14ac:dyDescent="0.3">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row>
    <row r="616" spans="1:32" ht="14.4" x14ac:dyDescent="0.3">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row>
    <row r="617" spans="1:32" ht="14.4" x14ac:dyDescent="0.3">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row>
    <row r="618" spans="1:32" ht="14.4" x14ac:dyDescent="0.3">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row>
    <row r="619" spans="1:32" ht="14.4" x14ac:dyDescent="0.3">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row>
    <row r="620" spans="1:32" ht="14.4" x14ac:dyDescent="0.3">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row>
    <row r="621" spans="1:32" ht="14.4" x14ac:dyDescent="0.3">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row>
    <row r="622" spans="1:32" ht="14.4" x14ac:dyDescent="0.3">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row>
    <row r="623" spans="1:32" ht="14.4" x14ac:dyDescent="0.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row>
    <row r="624" spans="1:32" ht="14.4" x14ac:dyDescent="0.3">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row>
    <row r="625" spans="1:32" ht="14.4" x14ac:dyDescent="0.3">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row>
    <row r="626" spans="1:32" ht="14.4" x14ac:dyDescent="0.3">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row>
    <row r="627" spans="1:32" ht="14.4" x14ac:dyDescent="0.3">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row>
    <row r="628" spans="1:32" ht="14.4" x14ac:dyDescent="0.3">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row>
    <row r="629" spans="1:32" ht="14.4" x14ac:dyDescent="0.3">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row>
    <row r="630" spans="1:32" ht="14.4" x14ac:dyDescent="0.3">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row>
    <row r="631" spans="1:32" ht="14.4" x14ac:dyDescent="0.3">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row>
    <row r="632" spans="1:32" ht="14.4" x14ac:dyDescent="0.3">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row>
    <row r="633" spans="1:32" ht="14.4" x14ac:dyDescent="0.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row>
    <row r="634" spans="1:32" ht="14.4" x14ac:dyDescent="0.3">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row>
    <row r="635" spans="1:32" ht="14.4" x14ac:dyDescent="0.3">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row>
    <row r="636" spans="1:32" ht="14.4" x14ac:dyDescent="0.3">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row>
    <row r="637" spans="1:32" ht="14.4" x14ac:dyDescent="0.3">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row>
    <row r="638" spans="1:32" ht="14.4" x14ac:dyDescent="0.3">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row>
    <row r="639" spans="1:32" ht="14.4" x14ac:dyDescent="0.3">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row>
    <row r="640" spans="1:32" ht="14.4" x14ac:dyDescent="0.3">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row>
    <row r="641" spans="1:32" ht="14.4" x14ac:dyDescent="0.3">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row>
    <row r="642" spans="1:32" ht="14.4" x14ac:dyDescent="0.3">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row>
    <row r="643" spans="1:32" ht="14.4" x14ac:dyDescent="0.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row>
    <row r="644" spans="1:32" ht="14.4" x14ac:dyDescent="0.3">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row>
    <row r="645" spans="1:32" ht="14.4" x14ac:dyDescent="0.3">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row>
    <row r="646" spans="1:32" ht="14.4" x14ac:dyDescent="0.3">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row>
    <row r="647" spans="1:32" ht="14.4" x14ac:dyDescent="0.3">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row>
    <row r="648" spans="1:32" ht="14.4" x14ac:dyDescent="0.3">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row>
    <row r="649" spans="1:32" ht="14.4" x14ac:dyDescent="0.3">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row>
    <row r="650" spans="1:32" ht="14.4" x14ac:dyDescent="0.3">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row>
    <row r="651" spans="1:32" ht="14.4" x14ac:dyDescent="0.3">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row>
    <row r="652" spans="1:32" ht="14.4" x14ac:dyDescent="0.3">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row>
    <row r="653" spans="1:32" ht="14.4" x14ac:dyDescent="0.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row>
    <row r="654" spans="1:32" ht="14.4" x14ac:dyDescent="0.3">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row>
    <row r="655" spans="1:32" ht="14.4" x14ac:dyDescent="0.3">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row>
    <row r="656" spans="1:32" ht="14.4" x14ac:dyDescent="0.3">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row>
    <row r="657" spans="1:32" ht="14.4" x14ac:dyDescent="0.3">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row>
    <row r="658" spans="1:32" ht="14.4" x14ac:dyDescent="0.3">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row>
    <row r="659" spans="1:32" ht="14.4" x14ac:dyDescent="0.3">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row>
    <row r="660" spans="1:32" ht="14.4" x14ac:dyDescent="0.3">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row>
    <row r="661" spans="1:32" ht="14.4" x14ac:dyDescent="0.3">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row>
    <row r="662" spans="1:32" ht="14.4" x14ac:dyDescent="0.3">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row>
    <row r="663" spans="1:32" ht="14.4" x14ac:dyDescent="0.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row>
    <row r="664" spans="1:32" ht="14.4" x14ac:dyDescent="0.3">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row>
    <row r="665" spans="1:32" ht="14.4" x14ac:dyDescent="0.3">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row>
    <row r="666" spans="1:32" ht="14.4" x14ac:dyDescent="0.3">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row>
    <row r="667" spans="1:32" ht="14.4" x14ac:dyDescent="0.3">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row>
    <row r="668" spans="1:32" ht="14.4" x14ac:dyDescent="0.3">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row>
    <row r="669" spans="1:32" ht="14.4" x14ac:dyDescent="0.3">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row>
    <row r="670" spans="1:32" ht="14.4" x14ac:dyDescent="0.3">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row>
    <row r="671" spans="1:32" ht="14.4" x14ac:dyDescent="0.3">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row>
    <row r="672" spans="1:32" ht="14.4" x14ac:dyDescent="0.3">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row>
    <row r="673" spans="1:32" ht="14.4" x14ac:dyDescent="0.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row>
    <row r="674" spans="1:32" ht="14.4" x14ac:dyDescent="0.3">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row>
    <row r="675" spans="1:32" ht="14.4" x14ac:dyDescent="0.3">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row>
    <row r="676" spans="1:32" ht="14.4" x14ac:dyDescent="0.3">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row>
    <row r="677" spans="1:32" ht="14.4" x14ac:dyDescent="0.3">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row>
    <row r="678" spans="1:32" ht="14.4" x14ac:dyDescent="0.3">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row>
    <row r="679" spans="1:32" ht="14.4" x14ac:dyDescent="0.3">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row>
    <row r="680" spans="1:32" ht="14.4" x14ac:dyDescent="0.3">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row>
    <row r="681" spans="1:32" ht="14.4" x14ac:dyDescent="0.3">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row>
    <row r="682" spans="1:32" ht="14.4" x14ac:dyDescent="0.3">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row>
    <row r="683" spans="1:32" ht="14.4" x14ac:dyDescent="0.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row>
    <row r="684" spans="1:32" ht="14.4" x14ac:dyDescent="0.3">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row>
    <row r="685" spans="1:32" ht="14.4" x14ac:dyDescent="0.3">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row>
    <row r="686" spans="1:32" ht="14.4" x14ac:dyDescent="0.3">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row>
    <row r="687" spans="1:32" ht="14.4" x14ac:dyDescent="0.3">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row>
    <row r="688" spans="1:32" ht="14.4" x14ac:dyDescent="0.3">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row>
    <row r="689" spans="1:32" ht="14.4" x14ac:dyDescent="0.3">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row>
    <row r="690" spans="1:32" ht="14.4" x14ac:dyDescent="0.3">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row>
    <row r="691" spans="1:32" ht="14.4" x14ac:dyDescent="0.3">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row>
    <row r="692" spans="1:32" ht="14.4" x14ac:dyDescent="0.3">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row>
    <row r="693" spans="1:32" ht="14.4" x14ac:dyDescent="0.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row>
    <row r="694" spans="1:32" ht="14.4" x14ac:dyDescent="0.3">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row>
    <row r="695" spans="1:32" ht="14.4" x14ac:dyDescent="0.3">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row>
    <row r="696" spans="1:32" ht="14.4" x14ac:dyDescent="0.3">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row>
    <row r="697" spans="1:32" ht="14.4" x14ac:dyDescent="0.3">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row>
    <row r="698" spans="1:32" ht="14.4" x14ac:dyDescent="0.3">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row>
    <row r="699" spans="1:32" ht="14.4" x14ac:dyDescent="0.3">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row>
    <row r="700" spans="1:32" ht="14.4" x14ac:dyDescent="0.3">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row>
    <row r="701" spans="1:32" ht="14.4" x14ac:dyDescent="0.3">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row>
    <row r="702" spans="1:32" ht="14.4" x14ac:dyDescent="0.3">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row>
    <row r="703" spans="1:32" ht="14.4" x14ac:dyDescent="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row>
    <row r="704" spans="1:32" ht="14.4" x14ac:dyDescent="0.3">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row>
    <row r="705" spans="1:32" ht="14.4" x14ac:dyDescent="0.3">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row>
    <row r="706" spans="1:32" ht="14.4" x14ac:dyDescent="0.3">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row>
    <row r="707" spans="1:32" ht="14.4" x14ac:dyDescent="0.3">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row>
    <row r="708" spans="1:32" ht="14.4" x14ac:dyDescent="0.3">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row>
    <row r="709" spans="1:32" ht="14.4" x14ac:dyDescent="0.3">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row>
    <row r="710" spans="1:32" ht="14.4" x14ac:dyDescent="0.3">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row>
    <row r="711" spans="1:32" ht="14.4" x14ac:dyDescent="0.3">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row>
    <row r="712" spans="1:32" ht="14.4" x14ac:dyDescent="0.3">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row>
    <row r="713" spans="1:32" ht="14.4" x14ac:dyDescent="0.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row>
    <row r="714" spans="1:32" ht="14.4" x14ac:dyDescent="0.3">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row>
    <row r="715" spans="1:32" ht="14.4" x14ac:dyDescent="0.3">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row>
    <row r="716" spans="1:32" ht="14.4" x14ac:dyDescent="0.3">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row>
    <row r="717" spans="1:32" ht="14.4" x14ac:dyDescent="0.3">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row>
    <row r="718" spans="1:32" ht="14.4" x14ac:dyDescent="0.3">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row>
    <row r="719" spans="1:32" ht="14.4" x14ac:dyDescent="0.3">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row>
    <row r="720" spans="1:32" ht="14.4" x14ac:dyDescent="0.3">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row>
    <row r="721" spans="1:32" ht="14.4" x14ac:dyDescent="0.3">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row>
    <row r="722" spans="1:32" ht="14.4" x14ac:dyDescent="0.3">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row>
    <row r="723" spans="1:32" ht="14.4" x14ac:dyDescent="0.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row>
    <row r="724" spans="1:32" ht="14.4" x14ac:dyDescent="0.3">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row>
    <row r="725" spans="1:32" ht="14.4" x14ac:dyDescent="0.3">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row>
    <row r="726" spans="1:32" ht="14.4" x14ac:dyDescent="0.3">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row>
    <row r="727" spans="1:32" ht="14.4" x14ac:dyDescent="0.3">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row>
    <row r="728" spans="1:32" ht="14.4" x14ac:dyDescent="0.3">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row>
    <row r="729" spans="1:32" ht="14.4" x14ac:dyDescent="0.3">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row>
    <row r="730" spans="1:32" ht="14.4" x14ac:dyDescent="0.3">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row>
    <row r="731" spans="1:32" ht="14.4" x14ac:dyDescent="0.3">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row>
    <row r="732" spans="1:32" ht="14.4" x14ac:dyDescent="0.3">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row>
    <row r="733" spans="1:32" ht="14.4" x14ac:dyDescent="0.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row>
    <row r="734" spans="1:32" ht="14.4" x14ac:dyDescent="0.3">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row>
    <row r="735" spans="1:32" ht="14.4" x14ac:dyDescent="0.3">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row>
    <row r="736" spans="1:32" ht="14.4" x14ac:dyDescent="0.3">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row>
    <row r="737" spans="1:32" ht="14.4" x14ac:dyDescent="0.3">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row>
    <row r="738" spans="1:32" ht="14.4" x14ac:dyDescent="0.3">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row>
    <row r="739" spans="1:32" ht="14.4" x14ac:dyDescent="0.3">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row>
    <row r="740" spans="1:32" ht="14.4" x14ac:dyDescent="0.3">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row>
    <row r="741" spans="1:32" ht="14.4" x14ac:dyDescent="0.3">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row>
    <row r="742" spans="1:32" ht="14.4" x14ac:dyDescent="0.3">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row>
    <row r="743" spans="1:32" ht="14.4" x14ac:dyDescent="0.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row>
    <row r="744" spans="1:32" ht="14.4" x14ac:dyDescent="0.3">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row>
    <row r="745" spans="1:32" ht="14.4" x14ac:dyDescent="0.3">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row>
    <row r="746" spans="1:32" ht="14.4" x14ac:dyDescent="0.3">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row>
    <row r="747" spans="1:32" ht="14.4" x14ac:dyDescent="0.3">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row>
    <row r="748" spans="1:32" ht="14.4" x14ac:dyDescent="0.3">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row>
    <row r="749" spans="1:32" ht="14.4" x14ac:dyDescent="0.3">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row>
    <row r="750" spans="1:32" ht="14.4" x14ac:dyDescent="0.3">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row>
    <row r="751" spans="1:32" ht="14.4" x14ac:dyDescent="0.3">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row>
    <row r="752" spans="1:32" ht="14.4" x14ac:dyDescent="0.3">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row>
    <row r="753" spans="1:32" ht="14.4" x14ac:dyDescent="0.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row>
    <row r="754" spans="1:32" ht="14.4" x14ac:dyDescent="0.3">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row>
    <row r="755" spans="1:32" ht="14.4" x14ac:dyDescent="0.3">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row>
    <row r="756" spans="1:32" ht="14.4" x14ac:dyDescent="0.3">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row>
    <row r="757" spans="1:32" ht="14.4" x14ac:dyDescent="0.3">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row>
    <row r="758" spans="1:32" ht="14.4" x14ac:dyDescent="0.3">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row>
    <row r="759" spans="1:32" ht="14.4" x14ac:dyDescent="0.3">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row>
    <row r="760" spans="1:32" ht="14.4" x14ac:dyDescent="0.3">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row>
    <row r="761" spans="1:32" ht="14.4" x14ac:dyDescent="0.3">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row>
    <row r="762" spans="1:32" ht="14.4" x14ac:dyDescent="0.3">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row>
    <row r="763" spans="1:32" ht="14.4" x14ac:dyDescent="0.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row>
    <row r="764" spans="1:32" ht="14.4" x14ac:dyDescent="0.3">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row>
    <row r="765" spans="1:32" ht="14.4" x14ac:dyDescent="0.3">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row>
    <row r="766" spans="1:32" ht="14.4" x14ac:dyDescent="0.3">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row>
    <row r="767" spans="1:32" ht="14.4" x14ac:dyDescent="0.3">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row>
    <row r="768" spans="1:32" ht="14.4" x14ac:dyDescent="0.3">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row>
    <row r="769" spans="1:32" ht="14.4" x14ac:dyDescent="0.3">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row>
    <row r="770" spans="1:32" ht="14.4" x14ac:dyDescent="0.3">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row>
    <row r="771" spans="1:32" ht="14.4" x14ac:dyDescent="0.3">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row>
    <row r="772" spans="1:32" ht="14.4" x14ac:dyDescent="0.3">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row>
    <row r="773" spans="1:32" ht="14.4" x14ac:dyDescent="0.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row>
    <row r="774" spans="1:32" ht="14.4" x14ac:dyDescent="0.3">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row>
    <row r="775" spans="1:32" ht="14.4" x14ac:dyDescent="0.3">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row>
    <row r="776" spans="1:32" ht="14.4" x14ac:dyDescent="0.3">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row>
    <row r="777" spans="1:32" ht="14.4" x14ac:dyDescent="0.3">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row>
    <row r="778" spans="1:32" ht="14.4" x14ac:dyDescent="0.3">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row>
    <row r="779" spans="1:32" ht="14.4" x14ac:dyDescent="0.3">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row>
    <row r="780" spans="1:32" ht="14.4" x14ac:dyDescent="0.3">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row>
    <row r="781" spans="1:32" ht="14.4" x14ac:dyDescent="0.3">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row>
    <row r="782" spans="1:32" ht="14.4" x14ac:dyDescent="0.3">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row>
    <row r="783" spans="1:32" ht="14.4" x14ac:dyDescent="0.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row>
    <row r="784" spans="1:32" ht="14.4" x14ac:dyDescent="0.3">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row>
    <row r="785" spans="1:32" ht="14.4" x14ac:dyDescent="0.3">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row>
    <row r="786" spans="1:32" ht="14.4" x14ac:dyDescent="0.3">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row>
    <row r="787" spans="1:32" ht="14.4" x14ac:dyDescent="0.3">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row>
    <row r="788" spans="1:32" ht="14.4" x14ac:dyDescent="0.3">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row>
    <row r="789" spans="1:32" ht="14.4" x14ac:dyDescent="0.3">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row>
    <row r="790" spans="1:32" ht="14.4" x14ac:dyDescent="0.3">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row>
    <row r="791" spans="1:32" ht="14.4" x14ac:dyDescent="0.3">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row>
    <row r="792" spans="1:32" ht="14.4" x14ac:dyDescent="0.3">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row>
    <row r="793" spans="1:32" ht="14.4" x14ac:dyDescent="0.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row>
    <row r="794" spans="1:32" ht="14.4" x14ac:dyDescent="0.3">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row>
    <row r="795" spans="1:32" ht="14.4" x14ac:dyDescent="0.3">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row>
    <row r="796" spans="1:32" ht="14.4" x14ac:dyDescent="0.3">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row>
    <row r="797" spans="1:32" ht="14.4" x14ac:dyDescent="0.3">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row>
    <row r="798" spans="1:32" ht="14.4" x14ac:dyDescent="0.3">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row>
    <row r="799" spans="1:32" ht="14.4" x14ac:dyDescent="0.3">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row>
    <row r="800" spans="1:32" ht="14.4" x14ac:dyDescent="0.3">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row>
    <row r="801" spans="1:32" ht="14.4" x14ac:dyDescent="0.3">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row>
    <row r="802" spans="1:32" ht="14.4" x14ac:dyDescent="0.3">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row>
    <row r="803" spans="1:32" ht="14.4" x14ac:dyDescent="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row>
    <row r="804" spans="1:32" ht="14.4" x14ac:dyDescent="0.3">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row>
    <row r="805" spans="1:32" ht="14.4" x14ac:dyDescent="0.3">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row>
    <row r="806" spans="1:32" ht="14.4" x14ac:dyDescent="0.3">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row>
    <row r="807" spans="1:32" ht="14.4" x14ac:dyDescent="0.3">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row>
    <row r="808" spans="1:32" ht="14.4" x14ac:dyDescent="0.3">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row>
    <row r="809" spans="1:32" ht="14.4" x14ac:dyDescent="0.3">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row>
    <row r="810" spans="1:32" ht="14.4" x14ac:dyDescent="0.3">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row>
    <row r="811" spans="1:32" ht="14.4" x14ac:dyDescent="0.3">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row>
    <row r="812" spans="1:32" ht="14.4" x14ac:dyDescent="0.3">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row>
    <row r="813" spans="1:32" ht="14.4" x14ac:dyDescent="0.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row>
    <row r="814" spans="1:32" ht="14.4" x14ac:dyDescent="0.3">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row>
    <row r="815" spans="1:32" ht="14.4" x14ac:dyDescent="0.3">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row>
    <row r="816" spans="1:32" ht="14.4" x14ac:dyDescent="0.3">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row>
    <row r="817" spans="1:32" ht="14.4" x14ac:dyDescent="0.3">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row>
    <row r="818" spans="1:32" ht="14.4" x14ac:dyDescent="0.3">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row>
    <row r="819" spans="1:32" ht="14.4" x14ac:dyDescent="0.3">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row>
    <row r="820" spans="1:32" ht="14.4" x14ac:dyDescent="0.3">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row>
    <row r="821" spans="1:32" ht="14.4" x14ac:dyDescent="0.3">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row>
    <row r="822" spans="1:32" ht="14.4" x14ac:dyDescent="0.3">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row>
    <row r="823" spans="1:32" ht="14.4" x14ac:dyDescent="0.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row>
    <row r="824" spans="1:32" ht="14.4" x14ac:dyDescent="0.3">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row>
    <row r="825" spans="1:32" ht="14.4" x14ac:dyDescent="0.3">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row>
    <row r="826" spans="1:32" ht="14.4" x14ac:dyDescent="0.3">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row>
    <row r="827" spans="1:32" ht="14.4" x14ac:dyDescent="0.3">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row>
    <row r="828" spans="1:32" ht="14.4" x14ac:dyDescent="0.3">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row>
    <row r="829" spans="1:32" ht="14.4" x14ac:dyDescent="0.3">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row>
    <row r="830" spans="1:32" ht="14.4" x14ac:dyDescent="0.3">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row>
    <row r="831" spans="1:32" ht="14.4" x14ac:dyDescent="0.3">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row>
    <row r="832" spans="1:32" ht="14.4" x14ac:dyDescent="0.3">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row>
    <row r="833" spans="1:32" ht="14.4" x14ac:dyDescent="0.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row>
    <row r="834" spans="1:32" ht="14.4" x14ac:dyDescent="0.3">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row>
    <row r="835" spans="1:32" ht="14.4" x14ac:dyDescent="0.3">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row>
    <row r="836" spans="1:32" ht="14.4" x14ac:dyDescent="0.3">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row>
    <row r="837" spans="1:32" ht="14.4" x14ac:dyDescent="0.3">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row>
    <row r="838" spans="1:32" ht="14.4" x14ac:dyDescent="0.3">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row>
    <row r="839" spans="1:32" ht="14.4" x14ac:dyDescent="0.3">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row>
    <row r="840" spans="1:32" ht="14.4" x14ac:dyDescent="0.3">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row>
    <row r="841" spans="1:32" ht="14.4" x14ac:dyDescent="0.3">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row>
    <row r="842" spans="1:32" ht="14.4" x14ac:dyDescent="0.3">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row>
    <row r="843" spans="1:32" ht="14.4" x14ac:dyDescent="0.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row>
    <row r="844" spans="1:32" ht="14.4" x14ac:dyDescent="0.3">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row>
    <row r="845" spans="1:32" ht="14.4" x14ac:dyDescent="0.3">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row>
    <row r="846" spans="1:32" ht="14.4" x14ac:dyDescent="0.3">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row>
    <row r="847" spans="1:32" ht="14.4" x14ac:dyDescent="0.3">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row>
    <row r="848" spans="1:32" ht="14.4" x14ac:dyDescent="0.3">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row>
    <row r="849" spans="1:32" ht="14.4" x14ac:dyDescent="0.3">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row>
    <row r="850" spans="1:32" ht="14.4" x14ac:dyDescent="0.3">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row>
    <row r="851" spans="1:32" ht="14.4" x14ac:dyDescent="0.3">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row>
    <row r="852" spans="1:32" ht="14.4" x14ac:dyDescent="0.3">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row>
    <row r="853" spans="1:32" ht="14.4" x14ac:dyDescent="0.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row>
    <row r="854" spans="1:32" ht="14.4" x14ac:dyDescent="0.3">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row>
    <row r="855" spans="1:32" ht="14.4" x14ac:dyDescent="0.3">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row>
    <row r="856" spans="1:32" ht="14.4" x14ac:dyDescent="0.3">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row>
    <row r="857" spans="1:32" ht="14.4" x14ac:dyDescent="0.3">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row>
    <row r="858" spans="1:32" ht="14.4" x14ac:dyDescent="0.3">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row>
    <row r="859" spans="1:32" ht="14.4" x14ac:dyDescent="0.3">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row>
    <row r="860" spans="1:32" ht="14.4" x14ac:dyDescent="0.3">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row>
    <row r="861" spans="1:32" ht="14.4" x14ac:dyDescent="0.3">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row>
    <row r="862" spans="1:32" ht="14.4" x14ac:dyDescent="0.3">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row>
    <row r="863" spans="1:32" ht="14.4" x14ac:dyDescent="0.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row>
    <row r="864" spans="1:32" ht="14.4" x14ac:dyDescent="0.3">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row>
    <row r="865" spans="1:32" ht="14.4" x14ac:dyDescent="0.3">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row>
    <row r="866" spans="1:32" ht="14.4" x14ac:dyDescent="0.3">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row>
    <row r="867" spans="1:32" ht="14.4" x14ac:dyDescent="0.3">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row>
    <row r="868" spans="1:32" ht="14.4" x14ac:dyDescent="0.3">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row>
    <row r="869" spans="1:32" ht="14.4" x14ac:dyDescent="0.3">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row>
    <row r="870" spans="1:32" ht="14.4" x14ac:dyDescent="0.3">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row>
    <row r="871" spans="1:32" ht="14.4" x14ac:dyDescent="0.3">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row>
    <row r="872" spans="1:32" ht="14.4" x14ac:dyDescent="0.3">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row>
    <row r="873" spans="1:32" ht="14.4" x14ac:dyDescent="0.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row>
    <row r="874" spans="1:32" ht="14.4" x14ac:dyDescent="0.3">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row>
    <row r="875" spans="1:32" ht="14.4" x14ac:dyDescent="0.3">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row>
    <row r="876" spans="1:32" ht="14.4" x14ac:dyDescent="0.3">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row>
    <row r="877" spans="1:32" ht="14.4" x14ac:dyDescent="0.3">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row>
    <row r="878" spans="1:32" ht="14.4" x14ac:dyDescent="0.3">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row>
    <row r="879" spans="1:32" ht="14.4" x14ac:dyDescent="0.3">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row>
    <row r="880" spans="1:32" ht="14.4" x14ac:dyDescent="0.3">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row>
    <row r="881" spans="1:32" ht="14.4" x14ac:dyDescent="0.3">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row>
    <row r="882" spans="1:32" ht="14.4" x14ac:dyDescent="0.3">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row>
    <row r="883" spans="1:32" ht="14.4" x14ac:dyDescent="0.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row>
    <row r="884" spans="1:32" ht="14.4" x14ac:dyDescent="0.3">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row>
    <row r="885" spans="1:32" ht="14.4" x14ac:dyDescent="0.3">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row>
    <row r="886" spans="1:32" ht="14.4" x14ac:dyDescent="0.3">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row>
    <row r="887" spans="1:32" ht="14.4" x14ac:dyDescent="0.3">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row>
    <row r="888" spans="1:32" ht="14.4" x14ac:dyDescent="0.3">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row>
    <row r="889" spans="1:32" ht="14.4" x14ac:dyDescent="0.3">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row>
    <row r="890" spans="1:32" ht="14.4" x14ac:dyDescent="0.3">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row>
    <row r="891" spans="1:32" ht="14.4" x14ac:dyDescent="0.3">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row>
    <row r="892" spans="1:32" ht="14.4" x14ac:dyDescent="0.3">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row>
    <row r="893" spans="1:32" ht="14.4" x14ac:dyDescent="0.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row>
    <row r="894" spans="1:32" ht="14.4" x14ac:dyDescent="0.3">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row>
    <row r="895" spans="1:32" ht="14.4" x14ac:dyDescent="0.3">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row>
    <row r="896" spans="1:32" ht="14.4" x14ac:dyDescent="0.3">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row>
    <row r="897" spans="1:32" ht="14.4" x14ac:dyDescent="0.3">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row>
    <row r="898" spans="1:32" ht="14.4" x14ac:dyDescent="0.3">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row>
    <row r="899" spans="1:32" ht="14.4" x14ac:dyDescent="0.3">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row>
    <row r="900" spans="1:32" ht="14.4" x14ac:dyDescent="0.3">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row>
    <row r="901" spans="1:32" ht="14.4" x14ac:dyDescent="0.3">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row>
    <row r="902" spans="1:32" ht="14.4" x14ac:dyDescent="0.3">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row>
    <row r="903" spans="1:32" ht="14.4" x14ac:dyDescent="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row>
    <row r="904" spans="1:32" ht="14.4" x14ac:dyDescent="0.3">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row>
    <row r="905" spans="1:32" ht="14.4" x14ac:dyDescent="0.3">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row>
    <row r="906" spans="1:32" ht="14.4" x14ac:dyDescent="0.3">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row>
    <row r="907" spans="1:32" ht="14.4" x14ac:dyDescent="0.3">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row>
    <row r="908" spans="1:32" ht="14.4" x14ac:dyDescent="0.3">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row>
    <row r="909" spans="1:32" ht="14.4" x14ac:dyDescent="0.3">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row>
    <row r="910" spans="1:32" ht="14.4" x14ac:dyDescent="0.3">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row>
    <row r="911" spans="1:32" ht="14.4" x14ac:dyDescent="0.3">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row>
    <row r="912" spans="1:32" ht="14.4" x14ac:dyDescent="0.3">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row>
    <row r="913" spans="1:32" ht="14.4" x14ac:dyDescent="0.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row>
    <row r="914" spans="1:32" ht="14.4" x14ac:dyDescent="0.3">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row>
    <row r="915" spans="1:32" ht="14.4" x14ac:dyDescent="0.3">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row>
    <row r="916" spans="1:32" ht="14.4" x14ac:dyDescent="0.3">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row>
    <row r="917" spans="1:32" ht="14.4" x14ac:dyDescent="0.3">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row>
    <row r="918" spans="1:32" ht="14.4" x14ac:dyDescent="0.3">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row>
    <row r="919" spans="1:32" ht="14.4" x14ac:dyDescent="0.3">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row>
    <row r="920" spans="1:32" ht="14.4" x14ac:dyDescent="0.3">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row>
    <row r="921" spans="1:32" ht="14.4" x14ac:dyDescent="0.3">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row>
    <row r="922" spans="1:32" ht="14.4" x14ac:dyDescent="0.3">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row>
    <row r="923" spans="1:32" ht="14.4" x14ac:dyDescent="0.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row>
    <row r="924" spans="1:32" ht="14.4" x14ac:dyDescent="0.3">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row>
    <row r="925" spans="1:32" ht="14.4" x14ac:dyDescent="0.3">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row>
    <row r="926" spans="1:32" ht="14.4" x14ac:dyDescent="0.3">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row>
    <row r="927" spans="1:32" ht="14.4" x14ac:dyDescent="0.3">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row>
    <row r="928" spans="1:32" ht="14.4" x14ac:dyDescent="0.3">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row>
    <row r="929" spans="1:32" ht="14.4" x14ac:dyDescent="0.3">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row>
    <row r="930" spans="1:32" ht="14.4" x14ac:dyDescent="0.3">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row>
    <row r="931" spans="1:32" ht="14.4" x14ac:dyDescent="0.3">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row>
    <row r="932" spans="1:32" ht="14.4" x14ac:dyDescent="0.3">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row>
    <row r="933" spans="1:32" ht="14.4" x14ac:dyDescent="0.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row>
    <row r="934" spans="1:32" ht="14.4" x14ac:dyDescent="0.3">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row>
    <row r="935" spans="1:32" ht="14.4" x14ac:dyDescent="0.3">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row>
    <row r="936" spans="1:32" ht="14.4" x14ac:dyDescent="0.3">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row>
    <row r="937" spans="1:32" ht="14.4" x14ac:dyDescent="0.3">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row>
    <row r="938" spans="1:32" ht="14.4" x14ac:dyDescent="0.3">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row>
    <row r="939" spans="1:32" ht="14.4" x14ac:dyDescent="0.3">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row>
    <row r="940" spans="1:32" ht="14.4" x14ac:dyDescent="0.3">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row>
    <row r="941" spans="1:32" ht="14.4" x14ac:dyDescent="0.3">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row>
    <row r="942" spans="1:32" ht="14.4" x14ac:dyDescent="0.3">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row>
    <row r="943" spans="1:32" ht="14.4" x14ac:dyDescent="0.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row>
    <row r="944" spans="1:32" ht="14.4" x14ac:dyDescent="0.3">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row>
    <row r="945" spans="1:32" ht="14.4" x14ac:dyDescent="0.3">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row>
    <row r="946" spans="1:32" ht="14.4" x14ac:dyDescent="0.3">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row>
    <row r="947" spans="1:32" ht="14.4" x14ac:dyDescent="0.3">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row>
    <row r="948" spans="1:32" ht="14.4" x14ac:dyDescent="0.3">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row>
    <row r="949" spans="1:32" ht="14.4" x14ac:dyDescent="0.3">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row>
    <row r="950" spans="1:32" ht="14.4" x14ac:dyDescent="0.3">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row>
    <row r="951" spans="1:32" ht="14.4" x14ac:dyDescent="0.3">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row>
    <row r="952" spans="1:32" ht="14.4" x14ac:dyDescent="0.3">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row>
    <row r="953" spans="1:32" ht="14.4" x14ac:dyDescent="0.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row>
    <row r="954" spans="1:32" ht="14.4" x14ac:dyDescent="0.3">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row>
    <row r="955" spans="1:32" ht="14.4" x14ac:dyDescent="0.3">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row>
    <row r="956" spans="1:32" ht="14.4" x14ac:dyDescent="0.3">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row>
    <row r="957" spans="1:32" ht="14.4" x14ac:dyDescent="0.3">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row>
    <row r="958" spans="1:32" ht="14.4" x14ac:dyDescent="0.3">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row>
    <row r="959" spans="1:32" ht="14.4" x14ac:dyDescent="0.3">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row>
    <row r="960" spans="1:32" ht="14.4" x14ac:dyDescent="0.3">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row>
    <row r="961" spans="1:32" ht="14.4" x14ac:dyDescent="0.3">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row>
    <row r="962" spans="1:32" ht="14.4" x14ac:dyDescent="0.3">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row>
    <row r="963" spans="1:32" ht="14.4" x14ac:dyDescent="0.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row>
    <row r="964" spans="1:32" ht="14.4" x14ac:dyDescent="0.3">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row>
    <row r="965" spans="1:32" ht="14.4" x14ac:dyDescent="0.3">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row>
    <row r="966" spans="1:32" ht="14.4" x14ac:dyDescent="0.3">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row>
    <row r="967" spans="1:32" ht="14.4" x14ac:dyDescent="0.3">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row>
    <row r="968" spans="1:32" ht="14.4" x14ac:dyDescent="0.3">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row>
    <row r="969" spans="1:32" ht="14.4" x14ac:dyDescent="0.3">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row>
    <row r="970" spans="1:32" ht="14.4" x14ac:dyDescent="0.3">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row>
    <row r="971" spans="1:32" ht="14.4" x14ac:dyDescent="0.3">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row>
    <row r="972" spans="1:32" ht="14.4" x14ac:dyDescent="0.3">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row>
    <row r="973" spans="1:32" ht="14.4" x14ac:dyDescent="0.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row>
    <row r="974" spans="1:32" ht="14.4" x14ac:dyDescent="0.3">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row>
    <row r="975" spans="1:32" ht="14.4" x14ac:dyDescent="0.3">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row>
    <row r="976" spans="1:32" ht="14.4" x14ac:dyDescent="0.3">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row>
    <row r="977" spans="1:32" ht="14.4" x14ac:dyDescent="0.3">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row>
    <row r="978" spans="1:32" ht="14.4" x14ac:dyDescent="0.3">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row>
    <row r="979" spans="1:32" ht="14.4" x14ac:dyDescent="0.3">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row>
    <row r="980" spans="1:32" ht="14.4" x14ac:dyDescent="0.3">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row>
    <row r="981" spans="1:32" ht="14.4" x14ac:dyDescent="0.3">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row>
    <row r="982" spans="1:32" ht="14.4" x14ac:dyDescent="0.3">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row>
    <row r="983" spans="1:32" ht="14.4" x14ac:dyDescent="0.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row>
    <row r="984" spans="1:32" ht="14.4" x14ac:dyDescent="0.3">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row>
    <row r="985" spans="1:32" ht="14.4" x14ac:dyDescent="0.3">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row>
    <row r="986" spans="1:32" ht="14.4" x14ac:dyDescent="0.3">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row>
    <row r="987" spans="1:32" ht="14.4" x14ac:dyDescent="0.3">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row>
    <row r="988" spans="1:32" ht="14.4" x14ac:dyDescent="0.3">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row>
    <row r="989" spans="1:32" ht="14.4" x14ac:dyDescent="0.3">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row>
    <row r="990" spans="1:32" ht="14.4" x14ac:dyDescent="0.3">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row>
    <row r="991" spans="1:32" ht="14.4" x14ac:dyDescent="0.3">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row>
    <row r="992" spans="1:32" ht="14.4" x14ac:dyDescent="0.3">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row>
    <row r="993" spans="1:32" ht="14.4" x14ac:dyDescent="0.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row>
    <row r="994" spans="1:32" ht="14.4" x14ac:dyDescent="0.3">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row>
    <row r="995" spans="1:32" ht="14.4" x14ac:dyDescent="0.3">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row>
    <row r="996" spans="1:32" ht="14.4" x14ac:dyDescent="0.3">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row>
    <row r="997" spans="1:32" ht="14.4" x14ac:dyDescent="0.3">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row>
    <row r="998" spans="1:32" ht="14.4" x14ac:dyDescent="0.3">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row>
    <row r="999" spans="1:32" ht="14.4" x14ac:dyDescent="0.3">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row>
    <row r="1000" spans="1:32" ht="14.4" x14ac:dyDescent="0.3">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row>
  </sheetData>
  <mergeCells count="37">
    <mergeCell ref="M54:S54"/>
    <mergeCell ref="B54:H54"/>
    <mergeCell ref="J54:K54"/>
    <mergeCell ref="B27:H27"/>
    <mergeCell ref="U27:V27"/>
    <mergeCell ref="J11:K11"/>
    <mergeCell ref="B45:H45"/>
    <mergeCell ref="U54:V54"/>
    <mergeCell ref="U45:V45"/>
    <mergeCell ref="B36:H36"/>
    <mergeCell ref="U18:V18"/>
    <mergeCell ref="J12:K12"/>
    <mergeCell ref="M18:S18"/>
    <mergeCell ref="B18:H18"/>
    <mergeCell ref="J18:K18"/>
    <mergeCell ref="U36:V36"/>
    <mergeCell ref="J45:K45"/>
    <mergeCell ref="M45:S45"/>
    <mergeCell ref="M27:S27"/>
    <mergeCell ref="M36:S36"/>
    <mergeCell ref="J36:K36"/>
    <mergeCell ref="Y34:Y38"/>
    <mergeCell ref="M4:N4"/>
    <mergeCell ref="O4:S4"/>
    <mergeCell ref="A1:K1"/>
    <mergeCell ref="A2:K2"/>
    <mergeCell ref="D4:E4"/>
    <mergeCell ref="F4:H4"/>
    <mergeCell ref="K4:L4"/>
    <mergeCell ref="J10:K10"/>
    <mergeCell ref="M9:S9"/>
    <mergeCell ref="U9:V9"/>
    <mergeCell ref="B9:H9"/>
    <mergeCell ref="J9:K9"/>
    <mergeCell ref="B7:V7"/>
    <mergeCell ref="Y7:Y11"/>
    <mergeCell ref="J27:K27"/>
  </mergeCells>
  <conditionalFormatting sqref="B29:H34 B56:H61 B11:H16 B20:H25 B48:H52 M20:S25 M56:S61 B38:H43 M11:S16 M29:S34 M38:S41 M43:S43 M42 O42:S42 M47:S52 B47:D47 F47:H47">
    <cfRule type="expression" dxfId="3" priority="1" stopIfTrue="1">
      <formula>OR(WEEKDAY(B11,1)=1,WEEKDAY(B11,1)=7)</formula>
    </cfRule>
  </conditionalFormatting>
  <conditionalFormatting sqref="B29:H34 B56:H61 B11:H16 B20:H25 B48:H52 M20:S25 M56:S61 B38:H43 M11:S16 M29:S34 M38:S41 M43:S43 M42 O42:S42 M47:S52 B47:D47 F47:H47">
    <cfRule type="cellIs" dxfId="2" priority="2" stopIfTrue="1" operator="equal">
      <formula>""</formula>
    </cfRule>
  </conditionalFormatting>
  <conditionalFormatting sqref="E47">
    <cfRule type="expression" dxfId="1" priority="3" stopIfTrue="1">
      <formula>OR(WEEKDAY(E47,1)=1,WEEKDAY(E47,1)=7)</formula>
    </cfRule>
  </conditionalFormatting>
  <conditionalFormatting sqref="E47">
    <cfRule type="cellIs" dxfId="0" priority="4" stopIfTrue="1" operator="equal">
      <formula>""</formula>
    </cfRule>
  </conditionalFormatting>
  <pageMargins left="0.7" right="0.7" top="0.75" bottom="0.75" header="0.3" footer="0.3"/>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6640625" defaultRowHeight="15" customHeight="1" x14ac:dyDescent="0.3"/>
  <cols>
    <col min="1" max="11" width="6.6640625" customWidth="1"/>
    <col min="12" max="26" width="11" customWidth="1"/>
  </cols>
  <sheetData>
    <row r="1" spans="1:26" ht="14.25" customHeight="1" x14ac:dyDescent="0.3">
      <c r="A1" s="4"/>
      <c r="B1" s="4"/>
      <c r="C1" s="4"/>
      <c r="D1" s="4"/>
      <c r="E1" s="4"/>
      <c r="F1" s="4"/>
      <c r="G1" s="4"/>
      <c r="H1" s="4"/>
      <c r="I1" s="4"/>
      <c r="J1" s="4"/>
      <c r="K1" s="4"/>
      <c r="L1" s="4"/>
      <c r="M1" s="4"/>
      <c r="N1" s="4"/>
      <c r="O1" s="4"/>
      <c r="P1" s="4"/>
      <c r="Q1" s="4"/>
      <c r="R1" s="4"/>
      <c r="S1" s="4"/>
      <c r="T1" s="4"/>
      <c r="U1" s="4"/>
      <c r="V1" s="4"/>
      <c r="W1" s="4"/>
      <c r="X1" s="4"/>
      <c r="Y1" s="4"/>
      <c r="Z1" s="4"/>
    </row>
    <row r="2" spans="1:26" ht="15.75" customHeight="1" x14ac:dyDescent="0.3">
      <c r="A2" s="299" t="s">
        <v>129</v>
      </c>
      <c r="B2" s="225"/>
      <c r="C2" s="225"/>
      <c r="D2" s="225"/>
      <c r="E2" s="225"/>
      <c r="F2" s="225"/>
      <c r="G2" s="225"/>
      <c r="H2" s="225"/>
      <c r="I2" s="225"/>
      <c r="J2" s="225"/>
      <c r="K2" s="225"/>
      <c r="L2" s="4"/>
      <c r="M2" s="4"/>
      <c r="N2" s="4"/>
      <c r="O2" s="4"/>
      <c r="P2" s="4"/>
      <c r="Q2" s="4"/>
      <c r="R2" s="4"/>
      <c r="S2" s="4"/>
      <c r="T2" s="4"/>
      <c r="U2" s="4"/>
      <c r="V2" s="4"/>
      <c r="W2" s="4"/>
      <c r="X2" s="4"/>
      <c r="Y2" s="4"/>
      <c r="Z2" s="4"/>
    </row>
    <row r="3" spans="1:26" ht="14.25" customHeight="1" x14ac:dyDescent="0.3">
      <c r="A3" s="225"/>
      <c r="B3" s="225"/>
      <c r="C3" s="225"/>
      <c r="D3" s="225"/>
      <c r="E3" s="225"/>
      <c r="F3" s="225"/>
      <c r="G3" s="225"/>
      <c r="H3" s="225"/>
      <c r="I3" s="225"/>
      <c r="J3" s="225"/>
      <c r="K3" s="225"/>
      <c r="L3" s="4"/>
      <c r="M3" s="4"/>
      <c r="N3" s="4"/>
      <c r="O3" s="4"/>
      <c r="P3" s="4"/>
      <c r="Q3" s="4"/>
      <c r="R3" s="4"/>
      <c r="S3" s="4"/>
      <c r="T3" s="4"/>
      <c r="U3" s="4"/>
      <c r="V3" s="4"/>
      <c r="W3" s="4"/>
      <c r="X3" s="4"/>
      <c r="Y3" s="4"/>
      <c r="Z3" s="4"/>
    </row>
    <row r="4" spans="1:26" ht="14.25" customHeight="1" x14ac:dyDescent="0.3">
      <c r="A4" s="225"/>
      <c r="B4" s="225"/>
      <c r="C4" s="225"/>
      <c r="D4" s="225"/>
      <c r="E4" s="225"/>
      <c r="F4" s="225"/>
      <c r="G4" s="225"/>
      <c r="H4" s="225"/>
      <c r="I4" s="225"/>
      <c r="J4" s="225"/>
      <c r="K4" s="225"/>
      <c r="L4" s="4"/>
      <c r="M4" s="4"/>
      <c r="N4" s="4"/>
      <c r="O4" s="4"/>
      <c r="P4" s="4"/>
      <c r="Q4" s="4"/>
      <c r="R4" s="4"/>
      <c r="S4" s="4"/>
      <c r="T4" s="4"/>
      <c r="U4" s="4"/>
      <c r="V4" s="4"/>
      <c r="W4" s="4"/>
      <c r="X4" s="4"/>
      <c r="Y4" s="4"/>
      <c r="Z4" s="4"/>
    </row>
    <row r="5" spans="1:26" ht="14.25" customHeight="1" x14ac:dyDescent="0.3">
      <c r="A5" s="225"/>
      <c r="B5" s="225"/>
      <c r="C5" s="225"/>
      <c r="D5" s="225"/>
      <c r="E5" s="225"/>
      <c r="F5" s="225"/>
      <c r="G5" s="225"/>
      <c r="H5" s="225"/>
      <c r="I5" s="225"/>
      <c r="J5" s="225"/>
      <c r="K5" s="225"/>
      <c r="L5" s="4"/>
      <c r="M5" s="4"/>
      <c r="N5" s="4"/>
      <c r="O5" s="4"/>
      <c r="P5" s="4"/>
      <c r="Q5" s="4"/>
      <c r="R5" s="4"/>
      <c r="S5" s="4"/>
      <c r="T5" s="4"/>
      <c r="U5" s="4"/>
      <c r="V5" s="4"/>
      <c r="W5" s="4"/>
      <c r="X5" s="4"/>
      <c r="Y5" s="4"/>
      <c r="Z5" s="4"/>
    </row>
    <row r="6" spans="1:26" ht="14.25" customHeight="1" x14ac:dyDescent="0.3">
      <c r="A6" s="225"/>
      <c r="B6" s="225"/>
      <c r="C6" s="225"/>
      <c r="D6" s="225"/>
      <c r="E6" s="225"/>
      <c r="F6" s="225"/>
      <c r="G6" s="225"/>
      <c r="H6" s="225"/>
      <c r="I6" s="225"/>
      <c r="J6" s="225"/>
      <c r="K6" s="225"/>
      <c r="L6" s="4"/>
      <c r="M6" s="4"/>
      <c r="N6" s="4"/>
      <c r="O6" s="4"/>
      <c r="P6" s="4"/>
      <c r="Q6" s="4"/>
      <c r="R6" s="4"/>
      <c r="S6" s="4"/>
      <c r="T6" s="4"/>
      <c r="U6" s="4"/>
      <c r="V6" s="4"/>
      <c r="W6" s="4"/>
      <c r="X6" s="4"/>
      <c r="Y6" s="4"/>
      <c r="Z6" s="4"/>
    </row>
    <row r="7" spans="1:26" ht="14.25" customHeight="1" x14ac:dyDescent="0.3">
      <c r="A7" s="225"/>
      <c r="B7" s="225"/>
      <c r="C7" s="225"/>
      <c r="D7" s="225"/>
      <c r="E7" s="225"/>
      <c r="F7" s="225"/>
      <c r="G7" s="225"/>
      <c r="H7" s="225"/>
      <c r="I7" s="225"/>
      <c r="J7" s="225"/>
      <c r="K7" s="225"/>
      <c r="L7" s="4"/>
      <c r="M7" s="4"/>
      <c r="N7" s="4"/>
      <c r="O7" s="4"/>
      <c r="P7" s="4"/>
      <c r="Q7" s="4"/>
      <c r="R7" s="4"/>
      <c r="S7" s="4"/>
      <c r="T7" s="4"/>
      <c r="U7" s="4"/>
      <c r="V7" s="4"/>
      <c r="W7" s="4"/>
      <c r="X7" s="4"/>
      <c r="Y7" s="4"/>
      <c r="Z7" s="4"/>
    </row>
    <row r="8" spans="1:26" ht="14.25" customHeight="1" x14ac:dyDescent="0.3">
      <c r="A8" s="225"/>
      <c r="B8" s="225"/>
      <c r="C8" s="225"/>
      <c r="D8" s="225"/>
      <c r="E8" s="225"/>
      <c r="F8" s="225"/>
      <c r="G8" s="225"/>
      <c r="H8" s="225"/>
      <c r="I8" s="225"/>
      <c r="J8" s="225"/>
      <c r="K8" s="225"/>
      <c r="L8" s="4"/>
      <c r="M8" s="4"/>
      <c r="N8" s="4"/>
      <c r="O8" s="4"/>
      <c r="P8" s="4"/>
      <c r="Q8" s="4"/>
      <c r="R8" s="4"/>
      <c r="S8" s="4"/>
      <c r="T8" s="4"/>
      <c r="U8" s="4"/>
      <c r="V8" s="4"/>
      <c r="W8" s="4"/>
      <c r="X8" s="4"/>
      <c r="Y8" s="4"/>
      <c r="Z8" s="4"/>
    </row>
    <row r="9" spans="1:26" ht="14.25" customHeight="1" x14ac:dyDescent="0.3">
      <c r="A9" s="225"/>
      <c r="B9" s="225"/>
      <c r="C9" s="225"/>
      <c r="D9" s="225"/>
      <c r="E9" s="225"/>
      <c r="F9" s="225"/>
      <c r="G9" s="225"/>
      <c r="H9" s="225"/>
      <c r="I9" s="225"/>
      <c r="J9" s="225"/>
      <c r="K9" s="225"/>
      <c r="L9" s="4"/>
      <c r="M9" s="4"/>
      <c r="N9" s="4"/>
      <c r="O9" s="4"/>
      <c r="P9" s="4"/>
      <c r="Q9" s="4"/>
      <c r="R9" s="4"/>
      <c r="S9" s="4"/>
      <c r="T9" s="4"/>
      <c r="U9" s="4"/>
      <c r="V9" s="4"/>
      <c r="W9" s="4"/>
      <c r="X9" s="4"/>
      <c r="Y9" s="4"/>
      <c r="Z9" s="4"/>
    </row>
    <row r="10" spans="1:26" ht="14.25" customHeight="1" x14ac:dyDescent="0.3">
      <c r="A10" s="225"/>
      <c r="B10" s="225"/>
      <c r="C10" s="225"/>
      <c r="D10" s="225"/>
      <c r="E10" s="225"/>
      <c r="F10" s="225"/>
      <c r="G10" s="225"/>
      <c r="H10" s="225"/>
      <c r="I10" s="225"/>
      <c r="J10" s="225"/>
      <c r="K10" s="225"/>
      <c r="L10" s="4"/>
      <c r="M10" s="4"/>
      <c r="N10" s="4"/>
      <c r="O10" s="4"/>
      <c r="P10" s="4"/>
      <c r="Q10" s="4"/>
      <c r="R10" s="4"/>
      <c r="S10" s="4"/>
      <c r="T10" s="4"/>
      <c r="U10" s="4"/>
      <c r="V10" s="4"/>
      <c r="W10" s="4"/>
      <c r="X10" s="4"/>
      <c r="Y10" s="4"/>
      <c r="Z10" s="4"/>
    </row>
    <row r="11" spans="1:26" ht="14.25" customHeight="1" x14ac:dyDescent="0.3">
      <c r="A11" s="225"/>
      <c r="B11" s="225"/>
      <c r="C11" s="225"/>
      <c r="D11" s="225"/>
      <c r="E11" s="225"/>
      <c r="F11" s="225"/>
      <c r="G11" s="225"/>
      <c r="H11" s="225"/>
      <c r="I11" s="225"/>
      <c r="J11" s="225"/>
      <c r="K11" s="225"/>
      <c r="L11" s="4"/>
      <c r="M11" s="4"/>
      <c r="N11" s="4"/>
      <c r="O11" s="4"/>
      <c r="P11" s="4"/>
      <c r="Q11" s="4"/>
      <c r="R11" s="4"/>
      <c r="S11" s="4"/>
      <c r="T11" s="4"/>
      <c r="U11" s="4"/>
      <c r="V11" s="4"/>
      <c r="W11" s="4"/>
      <c r="X11" s="4"/>
      <c r="Y11" s="4"/>
      <c r="Z11" s="4"/>
    </row>
    <row r="12" spans="1:26" ht="14.25" customHeight="1" x14ac:dyDescent="0.3">
      <c r="A12" s="225"/>
      <c r="B12" s="225"/>
      <c r="C12" s="225"/>
      <c r="D12" s="225"/>
      <c r="E12" s="225"/>
      <c r="F12" s="225"/>
      <c r="G12" s="225"/>
      <c r="H12" s="225"/>
      <c r="I12" s="225"/>
      <c r="J12" s="225"/>
      <c r="K12" s="225"/>
      <c r="L12" s="4"/>
      <c r="M12" s="4"/>
      <c r="N12" s="4"/>
      <c r="O12" s="4"/>
      <c r="P12" s="4"/>
      <c r="Q12" s="4"/>
      <c r="R12" s="4"/>
      <c r="S12" s="4"/>
      <c r="T12" s="4"/>
      <c r="U12" s="4"/>
      <c r="V12" s="4"/>
      <c r="W12" s="4"/>
      <c r="X12" s="4"/>
      <c r="Y12" s="4"/>
      <c r="Z12" s="4"/>
    </row>
    <row r="13" spans="1:26" ht="14.25" customHeight="1" x14ac:dyDescent="0.3">
      <c r="A13" s="225"/>
      <c r="B13" s="225"/>
      <c r="C13" s="225"/>
      <c r="D13" s="225"/>
      <c r="E13" s="225"/>
      <c r="F13" s="225"/>
      <c r="G13" s="225"/>
      <c r="H13" s="225"/>
      <c r="I13" s="225"/>
      <c r="J13" s="225"/>
      <c r="K13" s="225"/>
      <c r="L13" s="4"/>
      <c r="M13" s="4"/>
      <c r="N13" s="4"/>
      <c r="O13" s="4"/>
      <c r="P13" s="4"/>
      <c r="Q13" s="4"/>
      <c r="R13" s="4"/>
      <c r="S13" s="4"/>
      <c r="T13" s="4"/>
      <c r="U13" s="4"/>
      <c r="V13" s="4"/>
      <c r="W13" s="4"/>
      <c r="X13" s="4"/>
      <c r="Y13" s="4"/>
      <c r="Z13" s="4"/>
    </row>
    <row r="14" spans="1:26" ht="14.25" customHeight="1" x14ac:dyDescent="0.3">
      <c r="A14" s="225"/>
      <c r="B14" s="225"/>
      <c r="C14" s="225"/>
      <c r="D14" s="225"/>
      <c r="E14" s="225"/>
      <c r="F14" s="225"/>
      <c r="G14" s="225"/>
      <c r="H14" s="225"/>
      <c r="I14" s="225"/>
      <c r="J14" s="225"/>
      <c r="K14" s="225"/>
      <c r="L14" s="4"/>
      <c r="M14" s="4"/>
      <c r="N14" s="4"/>
      <c r="O14" s="4"/>
      <c r="P14" s="4"/>
      <c r="Q14" s="4"/>
      <c r="R14" s="4"/>
      <c r="S14" s="4"/>
      <c r="T14" s="4"/>
      <c r="U14" s="4"/>
      <c r="V14" s="4"/>
      <c r="W14" s="4"/>
      <c r="X14" s="4"/>
      <c r="Y14" s="4"/>
      <c r="Z14" s="4"/>
    </row>
    <row r="15" spans="1:26" ht="14.25" customHeight="1" x14ac:dyDescent="0.3">
      <c r="A15" s="225"/>
      <c r="B15" s="225"/>
      <c r="C15" s="225"/>
      <c r="D15" s="225"/>
      <c r="E15" s="225"/>
      <c r="F15" s="225"/>
      <c r="G15" s="225"/>
      <c r="H15" s="225"/>
      <c r="I15" s="225"/>
      <c r="J15" s="225"/>
      <c r="K15" s="225"/>
      <c r="L15" s="4"/>
      <c r="M15" s="4"/>
      <c r="N15" s="4"/>
      <c r="O15" s="4"/>
      <c r="P15" s="4"/>
      <c r="Q15" s="4"/>
      <c r="R15" s="4"/>
      <c r="S15" s="4"/>
      <c r="T15" s="4"/>
      <c r="U15" s="4"/>
      <c r="V15" s="4"/>
      <c r="W15" s="4"/>
      <c r="X15" s="4"/>
      <c r="Y15" s="4"/>
      <c r="Z15" s="4"/>
    </row>
    <row r="16" spans="1:26" ht="14.25" customHeight="1" x14ac:dyDescent="0.3">
      <c r="A16" s="225"/>
      <c r="B16" s="225"/>
      <c r="C16" s="225"/>
      <c r="D16" s="225"/>
      <c r="E16" s="225"/>
      <c r="F16" s="225"/>
      <c r="G16" s="225"/>
      <c r="H16" s="225"/>
      <c r="I16" s="225"/>
      <c r="J16" s="225"/>
      <c r="K16" s="225"/>
      <c r="L16" s="4"/>
      <c r="M16" s="4"/>
      <c r="N16" s="4"/>
      <c r="O16" s="4"/>
      <c r="P16" s="4"/>
      <c r="Q16" s="4"/>
      <c r="R16" s="4"/>
      <c r="S16" s="4"/>
      <c r="T16" s="4"/>
      <c r="U16" s="4"/>
      <c r="V16" s="4"/>
      <c r="W16" s="4"/>
      <c r="X16" s="4"/>
      <c r="Y16" s="4"/>
      <c r="Z16" s="4"/>
    </row>
    <row r="17" spans="1:26" ht="14.25" customHeight="1" x14ac:dyDescent="0.3">
      <c r="A17" s="225"/>
      <c r="B17" s="225"/>
      <c r="C17" s="225"/>
      <c r="D17" s="225"/>
      <c r="E17" s="225"/>
      <c r="F17" s="225"/>
      <c r="G17" s="225"/>
      <c r="H17" s="225"/>
      <c r="I17" s="225"/>
      <c r="J17" s="225"/>
      <c r="K17" s="225"/>
      <c r="L17" s="4"/>
      <c r="M17" s="4"/>
      <c r="N17" s="4"/>
      <c r="O17" s="4"/>
      <c r="P17" s="4"/>
      <c r="Q17" s="4"/>
      <c r="R17" s="4"/>
      <c r="S17" s="4"/>
      <c r="T17" s="4"/>
      <c r="U17" s="4"/>
      <c r="V17" s="4"/>
      <c r="W17" s="4"/>
      <c r="X17" s="4"/>
      <c r="Y17" s="4"/>
      <c r="Z17" s="4"/>
    </row>
    <row r="18" spans="1:26" ht="14.25" customHeight="1" x14ac:dyDescent="0.3">
      <c r="A18" s="225"/>
      <c r="B18" s="225"/>
      <c r="C18" s="225"/>
      <c r="D18" s="225"/>
      <c r="E18" s="225"/>
      <c r="F18" s="225"/>
      <c r="G18" s="225"/>
      <c r="H18" s="225"/>
      <c r="I18" s="225"/>
      <c r="J18" s="225"/>
      <c r="K18" s="225"/>
      <c r="L18" s="4"/>
      <c r="M18" s="4"/>
      <c r="N18" s="4"/>
      <c r="O18" s="4"/>
      <c r="P18" s="4"/>
      <c r="Q18" s="4"/>
      <c r="R18" s="4"/>
      <c r="S18" s="4"/>
      <c r="T18" s="4"/>
      <c r="U18" s="4"/>
      <c r="V18" s="4"/>
      <c r="W18" s="4"/>
      <c r="X18" s="4"/>
      <c r="Y18" s="4"/>
      <c r="Z18" s="4"/>
    </row>
    <row r="19" spans="1:26" ht="14.25" customHeight="1" x14ac:dyDescent="0.3">
      <c r="A19" s="225"/>
      <c r="B19" s="225"/>
      <c r="C19" s="225"/>
      <c r="D19" s="225"/>
      <c r="E19" s="225"/>
      <c r="F19" s="225"/>
      <c r="G19" s="225"/>
      <c r="H19" s="225"/>
      <c r="I19" s="225"/>
      <c r="J19" s="225"/>
      <c r="K19" s="225"/>
      <c r="L19" s="4"/>
      <c r="M19" s="4"/>
      <c r="N19" s="4"/>
      <c r="O19" s="4"/>
      <c r="P19" s="4"/>
      <c r="Q19" s="4"/>
      <c r="R19" s="4"/>
      <c r="S19" s="4"/>
      <c r="T19" s="4"/>
      <c r="U19" s="4"/>
      <c r="V19" s="4"/>
      <c r="W19" s="4"/>
      <c r="X19" s="4"/>
      <c r="Y19" s="4"/>
      <c r="Z19" s="4"/>
    </row>
    <row r="20" spans="1:26" ht="14.25" customHeight="1" x14ac:dyDescent="0.3">
      <c r="A20" s="225"/>
      <c r="B20" s="225"/>
      <c r="C20" s="225"/>
      <c r="D20" s="225"/>
      <c r="E20" s="225"/>
      <c r="F20" s="225"/>
      <c r="G20" s="225"/>
      <c r="H20" s="225"/>
      <c r="I20" s="225"/>
      <c r="J20" s="225"/>
      <c r="K20" s="225"/>
      <c r="L20" s="4"/>
      <c r="M20" s="4"/>
      <c r="N20" s="4"/>
      <c r="O20" s="4"/>
      <c r="P20" s="4"/>
      <c r="Q20" s="4"/>
      <c r="R20" s="4"/>
      <c r="S20" s="4"/>
      <c r="T20" s="4"/>
      <c r="U20" s="4"/>
      <c r="V20" s="4"/>
      <c r="W20" s="4"/>
      <c r="X20" s="4"/>
      <c r="Y20" s="4"/>
      <c r="Z20" s="4"/>
    </row>
    <row r="21" spans="1:26" ht="14.25" customHeight="1" x14ac:dyDescent="0.3">
      <c r="A21" s="225"/>
      <c r="B21" s="225"/>
      <c r="C21" s="225"/>
      <c r="D21" s="225"/>
      <c r="E21" s="225"/>
      <c r="F21" s="225"/>
      <c r="G21" s="225"/>
      <c r="H21" s="225"/>
      <c r="I21" s="225"/>
      <c r="J21" s="225"/>
      <c r="K21" s="225"/>
      <c r="L21" s="4"/>
      <c r="M21" s="4"/>
      <c r="N21" s="4"/>
      <c r="O21" s="4"/>
      <c r="P21" s="4"/>
      <c r="Q21" s="4"/>
      <c r="R21" s="4"/>
      <c r="S21" s="4"/>
      <c r="T21" s="4"/>
      <c r="U21" s="4"/>
      <c r="V21" s="4"/>
      <c r="W21" s="4"/>
      <c r="X21" s="4"/>
      <c r="Y21" s="4"/>
      <c r="Z21" s="4"/>
    </row>
    <row r="22" spans="1:26" ht="14.25" customHeight="1" x14ac:dyDescent="0.3">
      <c r="A22" s="225"/>
      <c r="B22" s="225"/>
      <c r="C22" s="225"/>
      <c r="D22" s="225"/>
      <c r="E22" s="225"/>
      <c r="F22" s="225"/>
      <c r="G22" s="225"/>
      <c r="H22" s="225"/>
      <c r="I22" s="225"/>
      <c r="J22" s="225"/>
      <c r="K22" s="225"/>
      <c r="L22" s="4"/>
      <c r="M22" s="4"/>
      <c r="N22" s="4"/>
      <c r="O22" s="4"/>
      <c r="P22" s="4"/>
      <c r="Q22" s="4"/>
      <c r="R22" s="4"/>
      <c r="S22" s="4"/>
      <c r="T22" s="4"/>
      <c r="U22" s="4"/>
      <c r="V22" s="4"/>
      <c r="W22" s="4"/>
      <c r="X22" s="4"/>
      <c r="Y22" s="4"/>
      <c r="Z22" s="4"/>
    </row>
    <row r="23" spans="1:26" ht="14.25" customHeight="1" x14ac:dyDescent="0.3">
      <c r="A23" s="225"/>
      <c r="B23" s="225"/>
      <c r="C23" s="225"/>
      <c r="D23" s="225"/>
      <c r="E23" s="225"/>
      <c r="F23" s="225"/>
      <c r="G23" s="225"/>
      <c r="H23" s="225"/>
      <c r="I23" s="225"/>
      <c r="J23" s="225"/>
      <c r="K23" s="225"/>
      <c r="L23" s="4"/>
      <c r="M23" s="4"/>
      <c r="N23" s="4"/>
      <c r="O23" s="4"/>
      <c r="P23" s="4"/>
      <c r="Q23" s="4"/>
      <c r="R23" s="4"/>
      <c r="S23" s="4"/>
      <c r="T23" s="4"/>
      <c r="U23" s="4"/>
      <c r="V23" s="4"/>
      <c r="W23" s="4"/>
      <c r="X23" s="4"/>
      <c r="Y23" s="4"/>
      <c r="Z23" s="4"/>
    </row>
    <row r="24" spans="1:26" ht="14.25" customHeight="1" x14ac:dyDescent="0.3">
      <c r="A24" s="225"/>
      <c r="B24" s="225"/>
      <c r="C24" s="225"/>
      <c r="D24" s="225"/>
      <c r="E24" s="225"/>
      <c r="F24" s="225"/>
      <c r="G24" s="225"/>
      <c r="H24" s="225"/>
      <c r="I24" s="225"/>
      <c r="J24" s="225"/>
      <c r="K24" s="225"/>
      <c r="L24" s="4"/>
      <c r="M24" s="4"/>
      <c r="N24" s="4"/>
      <c r="O24" s="4"/>
      <c r="P24" s="4"/>
      <c r="Q24" s="4"/>
      <c r="R24" s="4"/>
      <c r="S24" s="4"/>
      <c r="T24" s="4"/>
      <c r="U24" s="4"/>
      <c r="V24" s="4"/>
      <c r="W24" s="4"/>
      <c r="X24" s="4"/>
      <c r="Y24" s="4"/>
      <c r="Z24" s="4"/>
    </row>
    <row r="25" spans="1:26" ht="14.25" customHeight="1" x14ac:dyDescent="0.3">
      <c r="A25" s="225"/>
      <c r="B25" s="225"/>
      <c r="C25" s="225"/>
      <c r="D25" s="225"/>
      <c r="E25" s="225"/>
      <c r="F25" s="225"/>
      <c r="G25" s="225"/>
      <c r="H25" s="225"/>
      <c r="I25" s="225"/>
      <c r="J25" s="225"/>
      <c r="K25" s="225"/>
      <c r="L25" s="4"/>
      <c r="M25" s="4"/>
      <c r="N25" s="4"/>
      <c r="O25" s="4"/>
      <c r="P25" s="4"/>
      <c r="Q25" s="4"/>
      <c r="R25" s="4"/>
      <c r="S25" s="4"/>
      <c r="T25" s="4"/>
      <c r="U25" s="4"/>
      <c r="V25" s="4"/>
      <c r="W25" s="4"/>
      <c r="X25" s="4"/>
      <c r="Y25" s="4"/>
      <c r="Z25" s="4"/>
    </row>
    <row r="26" spans="1:26" ht="14.25" customHeight="1" x14ac:dyDescent="0.3">
      <c r="A26" s="225"/>
      <c r="B26" s="225"/>
      <c r="C26" s="225"/>
      <c r="D26" s="225"/>
      <c r="E26" s="225"/>
      <c r="F26" s="225"/>
      <c r="G26" s="225"/>
      <c r="H26" s="225"/>
      <c r="I26" s="225"/>
      <c r="J26" s="225"/>
      <c r="K26" s="225"/>
      <c r="L26" s="4"/>
      <c r="M26" s="4"/>
      <c r="N26" s="4"/>
      <c r="O26" s="4"/>
      <c r="P26" s="4"/>
      <c r="Q26" s="4"/>
      <c r="R26" s="4"/>
      <c r="S26" s="4"/>
      <c r="T26" s="4"/>
      <c r="U26" s="4"/>
      <c r="V26" s="4"/>
      <c r="W26" s="4"/>
      <c r="X26" s="4"/>
      <c r="Y26" s="4"/>
      <c r="Z26" s="4"/>
    </row>
    <row r="27" spans="1:26" ht="14.25" customHeight="1" x14ac:dyDescent="0.3">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4" x14ac:dyDescent="0.3">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4" x14ac:dyDescent="0.3">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4" x14ac:dyDescent="0.3">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4" x14ac:dyDescent="0.3">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4" x14ac:dyDescent="0.3">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4" x14ac:dyDescent="0.3">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4" x14ac:dyDescent="0.3">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4" x14ac:dyDescent="0.3">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4" x14ac:dyDescent="0.3">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4" x14ac:dyDescent="0.3">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4" x14ac:dyDescent="0.3">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4" x14ac:dyDescent="0.3">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4" x14ac:dyDescent="0.3">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4" x14ac:dyDescent="0.3">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4" x14ac:dyDescent="0.3">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4" x14ac:dyDescent="0.3">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4" x14ac:dyDescent="0.3">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4" x14ac:dyDescent="0.3">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4" x14ac:dyDescent="0.3">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4" x14ac:dyDescent="0.3">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4" x14ac:dyDescent="0.3">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4" x14ac:dyDescent="0.3">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4" x14ac:dyDescent="0.3">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4" x14ac:dyDescent="0.3">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4" x14ac:dyDescent="0.3">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4" x14ac:dyDescent="0.3">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4" x14ac:dyDescent="0.3">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4" x14ac:dyDescent="0.3">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4" x14ac:dyDescent="0.3">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4" x14ac:dyDescent="0.3">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4" x14ac:dyDescent="0.3">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4" x14ac:dyDescent="0.3">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4" x14ac:dyDescent="0.3">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4" x14ac:dyDescent="0.3">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4" x14ac:dyDescent="0.3">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4" x14ac:dyDescent="0.3">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4" x14ac:dyDescent="0.3">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4" x14ac:dyDescent="0.3">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4" x14ac:dyDescent="0.3">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4" x14ac:dyDescent="0.3">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4" x14ac:dyDescent="0.3">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4" x14ac:dyDescent="0.3">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4" x14ac:dyDescent="0.3">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4" x14ac:dyDescent="0.3">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4" x14ac:dyDescent="0.3">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4" x14ac:dyDescent="0.3">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4" x14ac:dyDescent="0.3">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4" x14ac:dyDescent="0.3">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4" x14ac:dyDescent="0.3">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4" x14ac:dyDescent="0.3">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4" x14ac:dyDescent="0.3">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4" x14ac:dyDescent="0.3">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4" x14ac:dyDescent="0.3">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4" x14ac:dyDescent="0.3">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4" x14ac:dyDescent="0.3">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4" x14ac:dyDescent="0.3">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4" x14ac:dyDescent="0.3">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4" x14ac:dyDescent="0.3">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4" x14ac:dyDescent="0.3">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4" x14ac:dyDescent="0.3">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4" x14ac:dyDescent="0.3">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4" x14ac:dyDescent="0.3">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4" x14ac:dyDescent="0.3">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4" x14ac:dyDescent="0.3">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4" x14ac:dyDescent="0.3">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4" x14ac:dyDescent="0.3">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4" x14ac:dyDescent="0.3">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4" x14ac:dyDescent="0.3">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4" x14ac:dyDescent="0.3">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4" x14ac:dyDescent="0.3">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4" x14ac:dyDescent="0.3">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4" x14ac:dyDescent="0.3">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4"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4"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4"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4"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4"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4"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4"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4"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4"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4"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4"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4"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4"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4"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4"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4"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4"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4"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4"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4"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4"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4"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4"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4"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4"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4"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4"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4"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4"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4"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4"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4"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4"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4"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4"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4"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4"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4"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4"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4"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4"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4"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4"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4"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4"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4"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4"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4"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4"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4"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4"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4"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4"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4"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4"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4"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4"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4"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4"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4"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4"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4"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4"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4"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4"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4"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4"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4"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4"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4"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4"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4"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4"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4"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4"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4"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4"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4"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4"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4"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4"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4"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4"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4"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4"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4"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4"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4"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4"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4"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4"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4"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4"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4"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4"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4"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4"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4"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4"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4"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4"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4"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4"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4"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4"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4"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4"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4"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4"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4"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4"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4"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4"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4"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4"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4"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4"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4"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4"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4"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4"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4"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4"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4" x14ac:dyDescent="0.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4" x14ac:dyDescent="0.3">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4" x14ac:dyDescent="0.3">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4" x14ac:dyDescent="0.3">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4" x14ac:dyDescent="0.3">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4" x14ac:dyDescent="0.3">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4" x14ac:dyDescent="0.3">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4" x14ac:dyDescent="0.3">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4" x14ac:dyDescent="0.3">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4" x14ac:dyDescent="0.3">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4" x14ac:dyDescent="0.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4" x14ac:dyDescent="0.3">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4" x14ac:dyDescent="0.3">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4" x14ac:dyDescent="0.3">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4" x14ac:dyDescent="0.3">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4" x14ac:dyDescent="0.3">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4" x14ac:dyDescent="0.3">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4" x14ac:dyDescent="0.3">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4" x14ac:dyDescent="0.3">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4" x14ac:dyDescent="0.3">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4" x14ac:dyDescent="0.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4" x14ac:dyDescent="0.3">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4" x14ac:dyDescent="0.3">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4" x14ac:dyDescent="0.3">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4" x14ac:dyDescent="0.3">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4" x14ac:dyDescent="0.3">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4" x14ac:dyDescent="0.3">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4" x14ac:dyDescent="0.3">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4" x14ac:dyDescent="0.3">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4" x14ac:dyDescent="0.3">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4" x14ac:dyDescent="0.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4" x14ac:dyDescent="0.3">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4" x14ac:dyDescent="0.3">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4" x14ac:dyDescent="0.3">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4" x14ac:dyDescent="0.3">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4" x14ac:dyDescent="0.3">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4" x14ac:dyDescent="0.3">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4" x14ac:dyDescent="0.3">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4" x14ac:dyDescent="0.3">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4" x14ac:dyDescent="0.3">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4" x14ac:dyDescent="0.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4" x14ac:dyDescent="0.3">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4" x14ac:dyDescent="0.3">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4" x14ac:dyDescent="0.3">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4" x14ac:dyDescent="0.3">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4" x14ac:dyDescent="0.3">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4" x14ac:dyDescent="0.3">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4" x14ac:dyDescent="0.3">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4" x14ac:dyDescent="0.3">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4" x14ac:dyDescent="0.3">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4" x14ac:dyDescent="0.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4" x14ac:dyDescent="0.3">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4" x14ac:dyDescent="0.3">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4" x14ac:dyDescent="0.3">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4" x14ac:dyDescent="0.3">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4" x14ac:dyDescent="0.3">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4" x14ac:dyDescent="0.3">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4" x14ac:dyDescent="0.3">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4" x14ac:dyDescent="0.3">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4" x14ac:dyDescent="0.3">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4" x14ac:dyDescent="0.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4" x14ac:dyDescent="0.3">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4" x14ac:dyDescent="0.3">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4" x14ac:dyDescent="0.3">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4" x14ac:dyDescent="0.3">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4" x14ac:dyDescent="0.3">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4" x14ac:dyDescent="0.3">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4" x14ac:dyDescent="0.3">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4" x14ac:dyDescent="0.3">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4" x14ac:dyDescent="0.3">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4" x14ac:dyDescent="0.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4" x14ac:dyDescent="0.3">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4" x14ac:dyDescent="0.3">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4" x14ac:dyDescent="0.3">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4" x14ac:dyDescent="0.3">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4" x14ac:dyDescent="0.3">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4" x14ac:dyDescent="0.3">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4" x14ac:dyDescent="0.3">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4" x14ac:dyDescent="0.3">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4" x14ac:dyDescent="0.3">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4" x14ac:dyDescent="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4" x14ac:dyDescent="0.3">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4" x14ac:dyDescent="0.3">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4" x14ac:dyDescent="0.3">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4" x14ac:dyDescent="0.3">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4" x14ac:dyDescent="0.3">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4" x14ac:dyDescent="0.3">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4" x14ac:dyDescent="0.3">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4" x14ac:dyDescent="0.3">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4" x14ac:dyDescent="0.3">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4" x14ac:dyDescent="0.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4" x14ac:dyDescent="0.3">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4" x14ac:dyDescent="0.3">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4" x14ac:dyDescent="0.3">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4" x14ac:dyDescent="0.3">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4" x14ac:dyDescent="0.3">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4" x14ac:dyDescent="0.3">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4" x14ac:dyDescent="0.3">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4" x14ac:dyDescent="0.3">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4" x14ac:dyDescent="0.3">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4" x14ac:dyDescent="0.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4" x14ac:dyDescent="0.3">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4" x14ac:dyDescent="0.3">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4" x14ac:dyDescent="0.3">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4" x14ac:dyDescent="0.3">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4" x14ac:dyDescent="0.3">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4" x14ac:dyDescent="0.3">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4" x14ac:dyDescent="0.3">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4" x14ac:dyDescent="0.3">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4" x14ac:dyDescent="0.3">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4" x14ac:dyDescent="0.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4" x14ac:dyDescent="0.3">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4" x14ac:dyDescent="0.3">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4" x14ac:dyDescent="0.3">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4" x14ac:dyDescent="0.3">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4" x14ac:dyDescent="0.3">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4" x14ac:dyDescent="0.3">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4" x14ac:dyDescent="0.3">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4" x14ac:dyDescent="0.3">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4" x14ac:dyDescent="0.3">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4" x14ac:dyDescent="0.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4" x14ac:dyDescent="0.3">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4" x14ac:dyDescent="0.3">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4" x14ac:dyDescent="0.3">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4" x14ac:dyDescent="0.3">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4" x14ac:dyDescent="0.3">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4" x14ac:dyDescent="0.3">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4" x14ac:dyDescent="0.3">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4" x14ac:dyDescent="0.3">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4" x14ac:dyDescent="0.3">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4" x14ac:dyDescent="0.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4" x14ac:dyDescent="0.3">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4" x14ac:dyDescent="0.3">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4" x14ac:dyDescent="0.3">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4" x14ac:dyDescent="0.3">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4" x14ac:dyDescent="0.3">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4" x14ac:dyDescent="0.3">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4" x14ac:dyDescent="0.3">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4" x14ac:dyDescent="0.3">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4" x14ac:dyDescent="0.3">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4" x14ac:dyDescent="0.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4" x14ac:dyDescent="0.3">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4" x14ac:dyDescent="0.3">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4" x14ac:dyDescent="0.3">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4" x14ac:dyDescent="0.3">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4" x14ac:dyDescent="0.3">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4" x14ac:dyDescent="0.3">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4" x14ac:dyDescent="0.3">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4" x14ac:dyDescent="0.3">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4" x14ac:dyDescent="0.3">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4" x14ac:dyDescent="0.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4" x14ac:dyDescent="0.3">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4" x14ac:dyDescent="0.3">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4" x14ac:dyDescent="0.3">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4" x14ac:dyDescent="0.3">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4" x14ac:dyDescent="0.3">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4" x14ac:dyDescent="0.3">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4" x14ac:dyDescent="0.3">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4" x14ac:dyDescent="0.3">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4" x14ac:dyDescent="0.3">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4" x14ac:dyDescent="0.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4" x14ac:dyDescent="0.3">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4" x14ac:dyDescent="0.3">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4" x14ac:dyDescent="0.3">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4" x14ac:dyDescent="0.3">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4" x14ac:dyDescent="0.3">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4" x14ac:dyDescent="0.3">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4" x14ac:dyDescent="0.3">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4" x14ac:dyDescent="0.3">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4" x14ac:dyDescent="0.3">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4" x14ac:dyDescent="0.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4" x14ac:dyDescent="0.3">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4" x14ac:dyDescent="0.3">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4" x14ac:dyDescent="0.3">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4" x14ac:dyDescent="0.3">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4" x14ac:dyDescent="0.3">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4" x14ac:dyDescent="0.3">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4" x14ac:dyDescent="0.3">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4" x14ac:dyDescent="0.3">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4" x14ac:dyDescent="0.3">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4" x14ac:dyDescent="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4" x14ac:dyDescent="0.3">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4" x14ac:dyDescent="0.3">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4" x14ac:dyDescent="0.3">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4" x14ac:dyDescent="0.3">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4" x14ac:dyDescent="0.3">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4" x14ac:dyDescent="0.3">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4" x14ac:dyDescent="0.3">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4" x14ac:dyDescent="0.3">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4" x14ac:dyDescent="0.3">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4" x14ac:dyDescent="0.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4" x14ac:dyDescent="0.3">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4" x14ac:dyDescent="0.3">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4" x14ac:dyDescent="0.3">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4" x14ac:dyDescent="0.3">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4" x14ac:dyDescent="0.3">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4" x14ac:dyDescent="0.3">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4" x14ac:dyDescent="0.3">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4" x14ac:dyDescent="0.3">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4" x14ac:dyDescent="0.3">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4" x14ac:dyDescent="0.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4" x14ac:dyDescent="0.3">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4" x14ac:dyDescent="0.3">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4" x14ac:dyDescent="0.3">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4" x14ac:dyDescent="0.3">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4" x14ac:dyDescent="0.3">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4" x14ac:dyDescent="0.3">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4" x14ac:dyDescent="0.3">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4" x14ac:dyDescent="0.3">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4" x14ac:dyDescent="0.3">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4" x14ac:dyDescent="0.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4" x14ac:dyDescent="0.3">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4" x14ac:dyDescent="0.3">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4" x14ac:dyDescent="0.3">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4" x14ac:dyDescent="0.3">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4" x14ac:dyDescent="0.3">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4" x14ac:dyDescent="0.3">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4" x14ac:dyDescent="0.3">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4" x14ac:dyDescent="0.3">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4" x14ac:dyDescent="0.3">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4" x14ac:dyDescent="0.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4" x14ac:dyDescent="0.3">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4" x14ac:dyDescent="0.3">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4" x14ac:dyDescent="0.3">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4" x14ac:dyDescent="0.3">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4" x14ac:dyDescent="0.3">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4" x14ac:dyDescent="0.3">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4" x14ac:dyDescent="0.3">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4" x14ac:dyDescent="0.3">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4" x14ac:dyDescent="0.3">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4" x14ac:dyDescent="0.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4" x14ac:dyDescent="0.3">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4" x14ac:dyDescent="0.3">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4" x14ac:dyDescent="0.3">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4" x14ac:dyDescent="0.3">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4" x14ac:dyDescent="0.3">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4" x14ac:dyDescent="0.3">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4" x14ac:dyDescent="0.3">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4" x14ac:dyDescent="0.3">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4" x14ac:dyDescent="0.3">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4" x14ac:dyDescent="0.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4" x14ac:dyDescent="0.3">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4" x14ac:dyDescent="0.3">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4" x14ac:dyDescent="0.3">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4" x14ac:dyDescent="0.3">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4" x14ac:dyDescent="0.3">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4" x14ac:dyDescent="0.3">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4" x14ac:dyDescent="0.3">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4" x14ac:dyDescent="0.3">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4" x14ac:dyDescent="0.3">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4" x14ac:dyDescent="0.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4" x14ac:dyDescent="0.3">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4" x14ac:dyDescent="0.3">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4" x14ac:dyDescent="0.3">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4" x14ac:dyDescent="0.3">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4" x14ac:dyDescent="0.3">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4" x14ac:dyDescent="0.3">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4" x14ac:dyDescent="0.3">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4" x14ac:dyDescent="0.3">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4" x14ac:dyDescent="0.3">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4" x14ac:dyDescent="0.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4" x14ac:dyDescent="0.3">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4" x14ac:dyDescent="0.3">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4" x14ac:dyDescent="0.3">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4" x14ac:dyDescent="0.3">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4" x14ac:dyDescent="0.3">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4" x14ac:dyDescent="0.3">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4" x14ac:dyDescent="0.3">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4" x14ac:dyDescent="0.3">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4" x14ac:dyDescent="0.3">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4" x14ac:dyDescent="0.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4" x14ac:dyDescent="0.3">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4" x14ac:dyDescent="0.3">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4" x14ac:dyDescent="0.3">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4" x14ac:dyDescent="0.3">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4" x14ac:dyDescent="0.3">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4" x14ac:dyDescent="0.3">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4" x14ac:dyDescent="0.3">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4" x14ac:dyDescent="0.3">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4" x14ac:dyDescent="0.3">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4" x14ac:dyDescent="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4" x14ac:dyDescent="0.3">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4" x14ac:dyDescent="0.3">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4" x14ac:dyDescent="0.3">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4" x14ac:dyDescent="0.3">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4" x14ac:dyDescent="0.3">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4" x14ac:dyDescent="0.3">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4" x14ac:dyDescent="0.3">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4" x14ac:dyDescent="0.3">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4" x14ac:dyDescent="0.3">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4" x14ac:dyDescent="0.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4" x14ac:dyDescent="0.3">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4" x14ac:dyDescent="0.3">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4" x14ac:dyDescent="0.3">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4" x14ac:dyDescent="0.3">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4" x14ac:dyDescent="0.3">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4" x14ac:dyDescent="0.3">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4" x14ac:dyDescent="0.3">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4" x14ac:dyDescent="0.3">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4" x14ac:dyDescent="0.3">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4" x14ac:dyDescent="0.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4" x14ac:dyDescent="0.3">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4" x14ac:dyDescent="0.3">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4" x14ac:dyDescent="0.3">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4" x14ac:dyDescent="0.3">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4" x14ac:dyDescent="0.3">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4" x14ac:dyDescent="0.3">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4" x14ac:dyDescent="0.3">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4" x14ac:dyDescent="0.3">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4" x14ac:dyDescent="0.3">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4" x14ac:dyDescent="0.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4" x14ac:dyDescent="0.3">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4" x14ac:dyDescent="0.3">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4" x14ac:dyDescent="0.3">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4" x14ac:dyDescent="0.3">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4" x14ac:dyDescent="0.3">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4" x14ac:dyDescent="0.3">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4" x14ac:dyDescent="0.3">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4" x14ac:dyDescent="0.3">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4" x14ac:dyDescent="0.3">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4" x14ac:dyDescent="0.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4" x14ac:dyDescent="0.3">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4" x14ac:dyDescent="0.3">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4" x14ac:dyDescent="0.3">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4" x14ac:dyDescent="0.3">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4" x14ac:dyDescent="0.3">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4" x14ac:dyDescent="0.3">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4" x14ac:dyDescent="0.3">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4" x14ac:dyDescent="0.3">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4" x14ac:dyDescent="0.3">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4" x14ac:dyDescent="0.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4" x14ac:dyDescent="0.3">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4" x14ac:dyDescent="0.3">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4" x14ac:dyDescent="0.3">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4" x14ac:dyDescent="0.3">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4" x14ac:dyDescent="0.3">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4" x14ac:dyDescent="0.3">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4" x14ac:dyDescent="0.3">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4" x14ac:dyDescent="0.3">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4" x14ac:dyDescent="0.3">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4" x14ac:dyDescent="0.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4" x14ac:dyDescent="0.3">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4" x14ac:dyDescent="0.3">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4" x14ac:dyDescent="0.3">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4" x14ac:dyDescent="0.3">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4" x14ac:dyDescent="0.3">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4" x14ac:dyDescent="0.3">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4" x14ac:dyDescent="0.3">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4" x14ac:dyDescent="0.3">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4" x14ac:dyDescent="0.3">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4" x14ac:dyDescent="0.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4" x14ac:dyDescent="0.3">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4" x14ac:dyDescent="0.3">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4" x14ac:dyDescent="0.3">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4" x14ac:dyDescent="0.3">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4" x14ac:dyDescent="0.3">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4" x14ac:dyDescent="0.3">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4" x14ac:dyDescent="0.3">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4" x14ac:dyDescent="0.3">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4" x14ac:dyDescent="0.3">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4" x14ac:dyDescent="0.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4" x14ac:dyDescent="0.3">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4" x14ac:dyDescent="0.3">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4" x14ac:dyDescent="0.3">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4" x14ac:dyDescent="0.3">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4" x14ac:dyDescent="0.3">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4" x14ac:dyDescent="0.3">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4" x14ac:dyDescent="0.3">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4" x14ac:dyDescent="0.3">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4" x14ac:dyDescent="0.3">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4" x14ac:dyDescent="0.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4" x14ac:dyDescent="0.3">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4" x14ac:dyDescent="0.3">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4" x14ac:dyDescent="0.3">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4" x14ac:dyDescent="0.3">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4" x14ac:dyDescent="0.3">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4" x14ac:dyDescent="0.3">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4" x14ac:dyDescent="0.3">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4" x14ac:dyDescent="0.3">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4" x14ac:dyDescent="0.3">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4" x14ac:dyDescent="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4" x14ac:dyDescent="0.3">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4" x14ac:dyDescent="0.3">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4" x14ac:dyDescent="0.3">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4" x14ac:dyDescent="0.3">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4" x14ac:dyDescent="0.3">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4" x14ac:dyDescent="0.3">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4" x14ac:dyDescent="0.3">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4" x14ac:dyDescent="0.3">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4" x14ac:dyDescent="0.3">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4" x14ac:dyDescent="0.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4" x14ac:dyDescent="0.3">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4" x14ac:dyDescent="0.3">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4" x14ac:dyDescent="0.3">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4" x14ac:dyDescent="0.3">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4" x14ac:dyDescent="0.3">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4" x14ac:dyDescent="0.3">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4" x14ac:dyDescent="0.3">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4" x14ac:dyDescent="0.3">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4" x14ac:dyDescent="0.3">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4" x14ac:dyDescent="0.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4" x14ac:dyDescent="0.3">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4" x14ac:dyDescent="0.3">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4" x14ac:dyDescent="0.3">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4" x14ac:dyDescent="0.3">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4" x14ac:dyDescent="0.3">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4" x14ac:dyDescent="0.3">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4" x14ac:dyDescent="0.3">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4" x14ac:dyDescent="0.3">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4" x14ac:dyDescent="0.3">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4" x14ac:dyDescent="0.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4" x14ac:dyDescent="0.3">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4" x14ac:dyDescent="0.3">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4" x14ac:dyDescent="0.3">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4" x14ac:dyDescent="0.3">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4" x14ac:dyDescent="0.3">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4" x14ac:dyDescent="0.3">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4" x14ac:dyDescent="0.3">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4" x14ac:dyDescent="0.3">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4" x14ac:dyDescent="0.3">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4" x14ac:dyDescent="0.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4" x14ac:dyDescent="0.3">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4" x14ac:dyDescent="0.3">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4" x14ac:dyDescent="0.3">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4" x14ac:dyDescent="0.3">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4" x14ac:dyDescent="0.3">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4" x14ac:dyDescent="0.3">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4" x14ac:dyDescent="0.3">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4" x14ac:dyDescent="0.3">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4" x14ac:dyDescent="0.3">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4" x14ac:dyDescent="0.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4" x14ac:dyDescent="0.3">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4" x14ac:dyDescent="0.3">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4" x14ac:dyDescent="0.3">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4" x14ac:dyDescent="0.3">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4" x14ac:dyDescent="0.3">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4" x14ac:dyDescent="0.3">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4" x14ac:dyDescent="0.3">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4" x14ac:dyDescent="0.3">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4" x14ac:dyDescent="0.3">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4" x14ac:dyDescent="0.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4" x14ac:dyDescent="0.3">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4" x14ac:dyDescent="0.3">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4" x14ac:dyDescent="0.3">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4" x14ac:dyDescent="0.3">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4" x14ac:dyDescent="0.3">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4" x14ac:dyDescent="0.3">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4" x14ac:dyDescent="0.3">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4" x14ac:dyDescent="0.3">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4" x14ac:dyDescent="0.3">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4" x14ac:dyDescent="0.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4" x14ac:dyDescent="0.3">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4" x14ac:dyDescent="0.3">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4" x14ac:dyDescent="0.3">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4" x14ac:dyDescent="0.3">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4" x14ac:dyDescent="0.3">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4" x14ac:dyDescent="0.3">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4" x14ac:dyDescent="0.3">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4" x14ac:dyDescent="0.3">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4" x14ac:dyDescent="0.3">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4" x14ac:dyDescent="0.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4" x14ac:dyDescent="0.3">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4" x14ac:dyDescent="0.3">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4" x14ac:dyDescent="0.3">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4" x14ac:dyDescent="0.3">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4" x14ac:dyDescent="0.3">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4" x14ac:dyDescent="0.3">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4" x14ac:dyDescent="0.3">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4" x14ac:dyDescent="0.3">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4" x14ac:dyDescent="0.3">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4" x14ac:dyDescent="0.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4" x14ac:dyDescent="0.3">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4" x14ac:dyDescent="0.3">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4" x14ac:dyDescent="0.3">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4" x14ac:dyDescent="0.3">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4" x14ac:dyDescent="0.3">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4" x14ac:dyDescent="0.3">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4" x14ac:dyDescent="0.3">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4" x14ac:dyDescent="0.3">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4" x14ac:dyDescent="0.3">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4" x14ac:dyDescent="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4" x14ac:dyDescent="0.3">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4" x14ac:dyDescent="0.3">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4" x14ac:dyDescent="0.3">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4" x14ac:dyDescent="0.3">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4" x14ac:dyDescent="0.3">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4" x14ac:dyDescent="0.3">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4" x14ac:dyDescent="0.3">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4" x14ac:dyDescent="0.3">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4" x14ac:dyDescent="0.3">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4" x14ac:dyDescent="0.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4" x14ac:dyDescent="0.3">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4" x14ac:dyDescent="0.3">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4" x14ac:dyDescent="0.3">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4" x14ac:dyDescent="0.3">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4" x14ac:dyDescent="0.3">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4" x14ac:dyDescent="0.3">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4" x14ac:dyDescent="0.3">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4" x14ac:dyDescent="0.3">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4" x14ac:dyDescent="0.3">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4" x14ac:dyDescent="0.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4" x14ac:dyDescent="0.3">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4" x14ac:dyDescent="0.3">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4" x14ac:dyDescent="0.3">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4" x14ac:dyDescent="0.3">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4" x14ac:dyDescent="0.3">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4" x14ac:dyDescent="0.3">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4" x14ac:dyDescent="0.3">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4" x14ac:dyDescent="0.3">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4" x14ac:dyDescent="0.3">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4" x14ac:dyDescent="0.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4" x14ac:dyDescent="0.3">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4" x14ac:dyDescent="0.3">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4" x14ac:dyDescent="0.3">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4" x14ac:dyDescent="0.3">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4" x14ac:dyDescent="0.3">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4" x14ac:dyDescent="0.3">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4" x14ac:dyDescent="0.3">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4" x14ac:dyDescent="0.3">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4" x14ac:dyDescent="0.3">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4" x14ac:dyDescent="0.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4" x14ac:dyDescent="0.3">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4" x14ac:dyDescent="0.3">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4" x14ac:dyDescent="0.3">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4" x14ac:dyDescent="0.3">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4" x14ac:dyDescent="0.3">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4" x14ac:dyDescent="0.3">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4" x14ac:dyDescent="0.3">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4" x14ac:dyDescent="0.3">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4" x14ac:dyDescent="0.3">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4" x14ac:dyDescent="0.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4" x14ac:dyDescent="0.3">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4" x14ac:dyDescent="0.3">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4" x14ac:dyDescent="0.3">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4" x14ac:dyDescent="0.3">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4" x14ac:dyDescent="0.3">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4" x14ac:dyDescent="0.3">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4" x14ac:dyDescent="0.3">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4" x14ac:dyDescent="0.3">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4" x14ac:dyDescent="0.3">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4" x14ac:dyDescent="0.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4" x14ac:dyDescent="0.3">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4" x14ac:dyDescent="0.3">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4" x14ac:dyDescent="0.3">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4" x14ac:dyDescent="0.3">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4" x14ac:dyDescent="0.3">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4" x14ac:dyDescent="0.3">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4" x14ac:dyDescent="0.3">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4" x14ac:dyDescent="0.3">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4" x14ac:dyDescent="0.3">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4" x14ac:dyDescent="0.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4" x14ac:dyDescent="0.3">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4" x14ac:dyDescent="0.3">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4" x14ac:dyDescent="0.3">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4" x14ac:dyDescent="0.3">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4" x14ac:dyDescent="0.3">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4" x14ac:dyDescent="0.3">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4" x14ac:dyDescent="0.3">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4" x14ac:dyDescent="0.3">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4" x14ac:dyDescent="0.3">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4" x14ac:dyDescent="0.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4" x14ac:dyDescent="0.3">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4" x14ac:dyDescent="0.3">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4" x14ac:dyDescent="0.3">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4" x14ac:dyDescent="0.3">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4" x14ac:dyDescent="0.3">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4" x14ac:dyDescent="0.3">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4" x14ac:dyDescent="0.3">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4" x14ac:dyDescent="0.3">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4" x14ac:dyDescent="0.3">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4" x14ac:dyDescent="0.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4" x14ac:dyDescent="0.3">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4" x14ac:dyDescent="0.3">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4" x14ac:dyDescent="0.3">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4" x14ac:dyDescent="0.3">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4" x14ac:dyDescent="0.3">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4" x14ac:dyDescent="0.3">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4" x14ac:dyDescent="0.3">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4" x14ac:dyDescent="0.3">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4" x14ac:dyDescent="0.3">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4" x14ac:dyDescent="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4" x14ac:dyDescent="0.3">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4" x14ac:dyDescent="0.3">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4" x14ac:dyDescent="0.3">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4" x14ac:dyDescent="0.3">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4" x14ac:dyDescent="0.3">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4" x14ac:dyDescent="0.3">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4" x14ac:dyDescent="0.3">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4" x14ac:dyDescent="0.3">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4" x14ac:dyDescent="0.3">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4" x14ac:dyDescent="0.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4" x14ac:dyDescent="0.3">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4" x14ac:dyDescent="0.3">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4" x14ac:dyDescent="0.3">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4" x14ac:dyDescent="0.3">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4" x14ac:dyDescent="0.3">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4" x14ac:dyDescent="0.3">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4" x14ac:dyDescent="0.3">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4" x14ac:dyDescent="0.3">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4" x14ac:dyDescent="0.3">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4" x14ac:dyDescent="0.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4" x14ac:dyDescent="0.3">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4" x14ac:dyDescent="0.3">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4" x14ac:dyDescent="0.3">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4" x14ac:dyDescent="0.3">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4" x14ac:dyDescent="0.3">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4" x14ac:dyDescent="0.3">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4" x14ac:dyDescent="0.3">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4" x14ac:dyDescent="0.3">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4" x14ac:dyDescent="0.3">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4" x14ac:dyDescent="0.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4" x14ac:dyDescent="0.3">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4" x14ac:dyDescent="0.3">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4" x14ac:dyDescent="0.3">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4" x14ac:dyDescent="0.3">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4" x14ac:dyDescent="0.3">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4" x14ac:dyDescent="0.3">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4" x14ac:dyDescent="0.3">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4" x14ac:dyDescent="0.3">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4" x14ac:dyDescent="0.3">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4" x14ac:dyDescent="0.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4" x14ac:dyDescent="0.3">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4" x14ac:dyDescent="0.3">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4" x14ac:dyDescent="0.3">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4" x14ac:dyDescent="0.3">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4" x14ac:dyDescent="0.3">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4" x14ac:dyDescent="0.3">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4" x14ac:dyDescent="0.3">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4" x14ac:dyDescent="0.3">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4" x14ac:dyDescent="0.3">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4" x14ac:dyDescent="0.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4" x14ac:dyDescent="0.3">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4" x14ac:dyDescent="0.3">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4" x14ac:dyDescent="0.3">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4" x14ac:dyDescent="0.3">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4" x14ac:dyDescent="0.3">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4" x14ac:dyDescent="0.3">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4" x14ac:dyDescent="0.3">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4" x14ac:dyDescent="0.3">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4" x14ac:dyDescent="0.3">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4" x14ac:dyDescent="0.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4" x14ac:dyDescent="0.3">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4" x14ac:dyDescent="0.3">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4" x14ac:dyDescent="0.3">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4" x14ac:dyDescent="0.3">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4" x14ac:dyDescent="0.3">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4" x14ac:dyDescent="0.3">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4" x14ac:dyDescent="0.3">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4" x14ac:dyDescent="0.3">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4" x14ac:dyDescent="0.3">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4" x14ac:dyDescent="0.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4" x14ac:dyDescent="0.3">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4" x14ac:dyDescent="0.3">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4" x14ac:dyDescent="0.3">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4" x14ac:dyDescent="0.3">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4" x14ac:dyDescent="0.3">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4" x14ac:dyDescent="0.3">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4" x14ac:dyDescent="0.3">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4" x14ac:dyDescent="0.3">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4" x14ac:dyDescent="0.3">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4" x14ac:dyDescent="0.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4" x14ac:dyDescent="0.3">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4" x14ac:dyDescent="0.3">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4" x14ac:dyDescent="0.3">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4" x14ac:dyDescent="0.3">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4" x14ac:dyDescent="0.3">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4" x14ac:dyDescent="0.3">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4" x14ac:dyDescent="0.3">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4" x14ac:dyDescent="0.3">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4" x14ac:dyDescent="0.3">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4" x14ac:dyDescent="0.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4" x14ac:dyDescent="0.3">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4" x14ac:dyDescent="0.3">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4" x14ac:dyDescent="0.3">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4" x14ac:dyDescent="0.3">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4" x14ac:dyDescent="0.3">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4" x14ac:dyDescent="0.3">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4" x14ac:dyDescent="0.3">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4" x14ac:dyDescent="0.3">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4" x14ac:dyDescent="0.3">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4" x14ac:dyDescent="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4" x14ac:dyDescent="0.3">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4" x14ac:dyDescent="0.3">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4" x14ac:dyDescent="0.3">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4" x14ac:dyDescent="0.3">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4" x14ac:dyDescent="0.3">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4" x14ac:dyDescent="0.3">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4" x14ac:dyDescent="0.3">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4" x14ac:dyDescent="0.3">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4" x14ac:dyDescent="0.3">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4" x14ac:dyDescent="0.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4" x14ac:dyDescent="0.3">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4" x14ac:dyDescent="0.3">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4" x14ac:dyDescent="0.3">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4" x14ac:dyDescent="0.3">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4" x14ac:dyDescent="0.3">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4" x14ac:dyDescent="0.3">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4" x14ac:dyDescent="0.3">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4" x14ac:dyDescent="0.3">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4" x14ac:dyDescent="0.3">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4" x14ac:dyDescent="0.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4" x14ac:dyDescent="0.3">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4" x14ac:dyDescent="0.3">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4" x14ac:dyDescent="0.3">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4" x14ac:dyDescent="0.3">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4" x14ac:dyDescent="0.3">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4" x14ac:dyDescent="0.3">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4" x14ac:dyDescent="0.3">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4" x14ac:dyDescent="0.3">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4" x14ac:dyDescent="0.3">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4" x14ac:dyDescent="0.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4" x14ac:dyDescent="0.3">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4" x14ac:dyDescent="0.3">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4" x14ac:dyDescent="0.3">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4" x14ac:dyDescent="0.3">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4" x14ac:dyDescent="0.3">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4" x14ac:dyDescent="0.3">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4" x14ac:dyDescent="0.3">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4" x14ac:dyDescent="0.3">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4" x14ac:dyDescent="0.3">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4" x14ac:dyDescent="0.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4" x14ac:dyDescent="0.3">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4" x14ac:dyDescent="0.3">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4" x14ac:dyDescent="0.3">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4" x14ac:dyDescent="0.3">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4" x14ac:dyDescent="0.3">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4" x14ac:dyDescent="0.3">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4" x14ac:dyDescent="0.3">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4" x14ac:dyDescent="0.3">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4" x14ac:dyDescent="0.3">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4" x14ac:dyDescent="0.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4" x14ac:dyDescent="0.3">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4" x14ac:dyDescent="0.3">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4" x14ac:dyDescent="0.3">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4" x14ac:dyDescent="0.3">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4" x14ac:dyDescent="0.3">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4" x14ac:dyDescent="0.3">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4" x14ac:dyDescent="0.3">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4" x14ac:dyDescent="0.3">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4" x14ac:dyDescent="0.3">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4" x14ac:dyDescent="0.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4" x14ac:dyDescent="0.3">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4" x14ac:dyDescent="0.3">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4" x14ac:dyDescent="0.3">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4" x14ac:dyDescent="0.3">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4" x14ac:dyDescent="0.3">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4" x14ac:dyDescent="0.3">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4" x14ac:dyDescent="0.3">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4" x14ac:dyDescent="0.3">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4" x14ac:dyDescent="0.3">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4" x14ac:dyDescent="0.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4" x14ac:dyDescent="0.3">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4" x14ac:dyDescent="0.3">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4" x14ac:dyDescent="0.3">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4" x14ac:dyDescent="0.3">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4" x14ac:dyDescent="0.3">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4" x14ac:dyDescent="0.3">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4" x14ac:dyDescent="0.3">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4" x14ac:dyDescent="0.3">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4" x14ac:dyDescent="0.3">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4" x14ac:dyDescent="0.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4" x14ac:dyDescent="0.3">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4" x14ac:dyDescent="0.3">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4" x14ac:dyDescent="0.3">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4" x14ac:dyDescent="0.3">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4" x14ac:dyDescent="0.3">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4" x14ac:dyDescent="0.3">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4" x14ac:dyDescent="0.3">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4" x14ac:dyDescent="0.3">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4" x14ac:dyDescent="0.3">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4" x14ac:dyDescent="0.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4" x14ac:dyDescent="0.3">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4" x14ac:dyDescent="0.3">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4" x14ac:dyDescent="0.3">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4" x14ac:dyDescent="0.3">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4" x14ac:dyDescent="0.3">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4.4" x14ac:dyDescent="0.3">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4.4" x14ac:dyDescent="0.3">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A2:K26"/>
  </mergeCell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D1" sqref="D1"/>
    </sheetView>
  </sheetViews>
  <sheetFormatPr defaultColWidth="12.6640625" defaultRowHeight="15" customHeight="1" x14ac:dyDescent="0.3"/>
  <cols>
    <col min="1" max="2" width="6.6640625" customWidth="1"/>
    <col min="3" max="3" width="13.6640625" customWidth="1"/>
    <col min="4" max="4" width="17.44140625" customWidth="1"/>
    <col min="5" max="5" width="14.44140625" customWidth="1"/>
    <col min="6" max="6" width="19.44140625" customWidth="1"/>
    <col min="7" max="17" width="6.6640625" customWidth="1"/>
    <col min="18" max="26" width="11" customWidth="1"/>
  </cols>
  <sheetData>
    <row r="1" spans="1:26" ht="14.25" customHeight="1" x14ac:dyDescent="0.3">
      <c r="A1" s="1" t="s">
        <v>113</v>
      </c>
      <c r="B1" s="1" t="s">
        <v>127</v>
      </c>
      <c r="C1" s="1" t="s">
        <v>25</v>
      </c>
      <c r="D1" s="1" t="s">
        <v>53</v>
      </c>
      <c r="E1" s="1" t="s">
        <v>71</v>
      </c>
      <c r="F1" s="1" t="s">
        <v>74</v>
      </c>
      <c r="G1" s="1" t="s">
        <v>127</v>
      </c>
      <c r="H1" s="4"/>
      <c r="I1" s="4"/>
      <c r="J1" s="4"/>
      <c r="K1" s="4"/>
      <c r="L1" s="4"/>
      <c r="M1" s="4"/>
      <c r="N1" s="4"/>
      <c r="O1" s="4"/>
      <c r="P1" s="4"/>
      <c r="Q1" s="4"/>
      <c r="R1" s="4"/>
      <c r="S1" s="4"/>
      <c r="T1" s="4"/>
      <c r="U1" s="4"/>
      <c r="V1" s="4"/>
      <c r="W1" s="4"/>
      <c r="X1" s="4"/>
      <c r="Y1" s="4"/>
      <c r="Z1" s="4"/>
    </row>
    <row r="2" spans="1:26" ht="14.25" customHeight="1" x14ac:dyDescent="0.3">
      <c r="A2" s="1" t="s">
        <v>185</v>
      </c>
      <c r="B2" s="1" t="s">
        <v>153</v>
      </c>
      <c r="C2" s="1" t="s">
        <v>38</v>
      </c>
      <c r="D2" s="1" t="s">
        <v>57</v>
      </c>
      <c r="E2" s="1" t="s">
        <v>70</v>
      </c>
      <c r="F2" s="1"/>
      <c r="G2" s="1" t="s">
        <v>153</v>
      </c>
      <c r="H2" s="4"/>
      <c r="I2" s="4"/>
      <c r="J2" s="4"/>
      <c r="K2" s="4"/>
      <c r="L2" s="4"/>
      <c r="M2" s="4"/>
      <c r="N2" s="4"/>
      <c r="O2" s="4"/>
      <c r="P2" s="4"/>
      <c r="Q2" s="4"/>
      <c r="R2" s="4"/>
      <c r="S2" s="4"/>
      <c r="T2" s="4"/>
      <c r="U2" s="4"/>
      <c r="V2" s="4"/>
      <c r="W2" s="4"/>
      <c r="X2" s="4"/>
      <c r="Y2" s="4"/>
      <c r="Z2" s="4"/>
    </row>
    <row r="3" spans="1:26" ht="14.25" customHeight="1" x14ac:dyDescent="0.3">
      <c r="A3" s="4"/>
      <c r="B3" s="1" t="s">
        <v>163</v>
      </c>
      <c r="C3" s="1"/>
      <c r="D3" s="1"/>
      <c r="E3" s="1"/>
      <c r="F3" s="1"/>
      <c r="G3" s="1" t="s">
        <v>163</v>
      </c>
      <c r="H3" s="4"/>
      <c r="I3" s="4"/>
      <c r="J3" s="4"/>
      <c r="K3" s="4"/>
      <c r="L3" s="4"/>
      <c r="M3" s="4"/>
      <c r="N3" s="4"/>
      <c r="O3" s="4"/>
      <c r="P3" s="4"/>
      <c r="Q3" s="4"/>
      <c r="R3" s="4"/>
      <c r="S3" s="4"/>
      <c r="T3" s="4"/>
      <c r="U3" s="4"/>
      <c r="V3" s="4"/>
      <c r="W3" s="4"/>
      <c r="X3" s="4"/>
      <c r="Y3" s="4"/>
      <c r="Z3" s="4"/>
    </row>
    <row r="4" spans="1:26" ht="14.25" customHeight="1" x14ac:dyDescent="0.3">
      <c r="A4" s="4"/>
      <c r="B4" s="1" t="s">
        <v>128</v>
      </c>
      <c r="C4" s="1"/>
      <c r="D4" s="1"/>
      <c r="E4" s="1"/>
      <c r="F4" s="1"/>
      <c r="G4" s="1" t="s">
        <v>128</v>
      </c>
      <c r="H4" s="4"/>
      <c r="I4" s="4"/>
      <c r="J4" s="4"/>
      <c r="K4" s="4"/>
      <c r="L4" s="4"/>
      <c r="M4" s="4"/>
      <c r="N4" s="4"/>
      <c r="O4" s="4"/>
      <c r="P4" s="4"/>
      <c r="Q4" s="4"/>
      <c r="R4" s="4"/>
      <c r="S4" s="4"/>
      <c r="T4" s="4"/>
      <c r="U4" s="4"/>
      <c r="V4" s="4"/>
      <c r="W4" s="4"/>
      <c r="X4" s="4"/>
      <c r="Y4" s="4"/>
      <c r="Z4" s="4"/>
    </row>
    <row r="5" spans="1:26" ht="14.25" customHeight="1" x14ac:dyDescent="0.3">
      <c r="A5" s="4"/>
      <c r="B5" s="4"/>
      <c r="C5" s="1"/>
      <c r="D5" s="1"/>
      <c r="E5" s="1"/>
      <c r="F5" s="1"/>
      <c r="G5" s="1" t="s">
        <v>186</v>
      </c>
      <c r="H5" s="4"/>
      <c r="I5" s="4"/>
      <c r="J5" s="4"/>
      <c r="K5" s="4"/>
      <c r="L5" s="4"/>
      <c r="M5" s="4"/>
      <c r="N5" s="4"/>
      <c r="O5" s="4"/>
      <c r="P5" s="4"/>
      <c r="Q5" s="4"/>
      <c r="R5" s="4"/>
      <c r="S5" s="4"/>
      <c r="T5" s="4"/>
      <c r="U5" s="4"/>
      <c r="V5" s="4"/>
      <c r="W5" s="4"/>
      <c r="X5" s="4"/>
      <c r="Y5" s="4"/>
      <c r="Z5" s="4"/>
    </row>
    <row r="6" spans="1:26" ht="14.25" customHeight="1" x14ac:dyDescent="0.3">
      <c r="A6" s="4"/>
      <c r="B6" s="4"/>
      <c r="C6" s="1"/>
      <c r="D6" s="1"/>
      <c r="E6" s="1"/>
      <c r="F6" s="1"/>
      <c r="G6" s="4"/>
      <c r="H6" s="4"/>
      <c r="I6" s="4"/>
      <c r="J6" s="4"/>
      <c r="K6" s="4"/>
      <c r="L6" s="4"/>
      <c r="M6" s="4"/>
      <c r="N6" s="4"/>
      <c r="O6" s="4"/>
      <c r="P6" s="4"/>
      <c r="Q6" s="4"/>
      <c r="R6" s="4"/>
      <c r="S6" s="4"/>
      <c r="T6" s="4"/>
      <c r="U6" s="4"/>
      <c r="V6" s="4"/>
      <c r="W6" s="4"/>
      <c r="X6" s="4"/>
      <c r="Y6" s="4"/>
      <c r="Z6" s="4"/>
    </row>
    <row r="7" spans="1:26" ht="14.25" customHeight="1" x14ac:dyDescent="0.3">
      <c r="A7" s="4"/>
      <c r="B7" s="4"/>
      <c r="C7" s="1"/>
      <c r="D7" s="1"/>
      <c r="E7" s="1"/>
      <c r="F7" s="1"/>
      <c r="G7" s="4"/>
      <c r="H7" s="4"/>
      <c r="I7" s="4"/>
      <c r="J7" s="4"/>
      <c r="K7" s="4"/>
      <c r="L7" s="4"/>
      <c r="M7" s="4"/>
      <c r="N7" s="4"/>
      <c r="O7" s="4"/>
      <c r="P7" s="4"/>
      <c r="Q7" s="4"/>
      <c r="R7" s="4"/>
      <c r="S7" s="4"/>
      <c r="T7" s="4"/>
      <c r="U7" s="4"/>
      <c r="V7" s="4"/>
      <c r="W7" s="4"/>
      <c r="X7" s="4"/>
      <c r="Y7" s="4"/>
      <c r="Z7" s="4"/>
    </row>
    <row r="8" spans="1:26" ht="14.25" customHeight="1" x14ac:dyDescent="0.3">
      <c r="A8" s="4"/>
      <c r="B8" s="4"/>
      <c r="C8" s="1"/>
      <c r="D8" s="1"/>
      <c r="E8" s="1"/>
      <c r="F8" s="1"/>
      <c r="G8" s="4"/>
      <c r="H8" s="4"/>
      <c r="I8" s="4"/>
      <c r="J8" s="4"/>
      <c r="K8" s="4"/>
      <c r="L8" s="4"/>
      <c r="M8" s="4"/>
      <c r="N8" s="4"/>
      <c r="O8" s="4"/>
      <c r="P8" s="4"/>
      <c r="Q8" s="4"/>
      <c r="R8" s="4"/>
      <c r="S8" s="4"/>
      <c r="T8" s="4"/>
      <c r="U8" s="4"/>
      <c r="V8" s="4"/>
      <c r="W8" s="4"/>
      <c r="X8" s="4"/>
      <c r="Y8" s="4"/>
      <c r="Z8" s="4"/>
    </row>
    <row r="9" spans="1:26" ht="14.25" customHeight="1" x14ac:dyDescent="0.3">
      <c r="A9" s="4"/>
      <c r="B9" s="4"/>
      <c r="C9" s="1"/>
      <c r="D9" s="1"/>
      <c r="E9" s="1"/>
      <c r="F9" s="1"/>
      <c r="G9" s="4"/>
      <c r="H9" s="4"/>
      <c r="I9" s="4"/>
      <c r="J9" s="4"/>
      <c r="K9" s="4"/>
      <c r="L9" s="4"/>
      <c r="M9" s="4"/>
      <c r="N9" s="4"/>
      <c r="O9" s="4"/>
      <c r="P9" s="4"/>
      <c r="Q9" s="4"/>
      <c r="R9" s="4"/>
      <c r="S9" s="4"/>
      <c r="T9" s="4"/>
      <c r="U9" s="4"/>
      <c r="V9" s="4"/>
      <c r="W9" s="4"/>
      <c r="X9" s="4"/>
      <c r="Y9" s="4"/>
      <c r="Z9" s="4"/>
    </row>
    <row r="10" spans="1:26" ht="14.25" customHeight="1" x14ac:dyDescent="0.3">
      <c r="A10" s="1" t="s">
        <v>60</v>
      </c>
      <c r="B10" s="4"/>
      <c r="C10" s="1"/>
      <c r="D10" s="1" t="s">
        <v>80</v>
      </c>
      <c r="E10" s="1"/>
      <c r="F10" s="1"/>
      <c r="G10" s="4"/>
      <c r="H10" s="4"/>
      <c r="I10" s="4"/>
      <c r="J10" s="4"/>
      <c r="K10" s="4"/>
      <c r="L10" s="4"/>
      <c r="M10" s="4"/>
      <c r="N10" s="4"/>
      <c r="O10" s="4"/>
      <c r="P10" s="4"/>
      <c r="Q10" s="4"/>
      <c r="R10" s="4"/>
      <c r="S10" s="4"/>
      <c r="T10" s="4"/>
      <c r="U10" s="4"/>
      <c r="V10" s="4"/>
      <c r="W10" s="4"/>
      <c r="X10" s="4"/>
      <c r="Y10" s="4"/>
      <c r="Z10" s="4"/>
    </row>
    <row r="11" spans="1:26" ht="14.25" customHeight="1" x14ac:dyDescent="0.3">
      <c r="A11" s="1" t="s">
        <v>62</v>
      </c>
      <c r="B11" s="4"/>
      <c r="C11" s="1"/>
      <c r="D11" s="1" t="s">
        <v>82</v>
      </c>
      <c r="E11" s="1"/>
      <c r="F11" s="1"/>
      <c r="G11" s="4"/>
      <c r="H11" s="4"/>
      <c r="I11" s="4"/>
      <c r="J11" s="4"/>
      <c r="K11" s="4"/>
      <c r="L11" s="4"/>
      <c r="M11" s="4"/>
      <c r="N11" s="4"/>
      <c r="O11" s="4"/>
      <c r="P11" s="4"/>
      <c r="Q11" s="4"/>
      <c r="R11" s="4"/>
      <c r="S11" s="4"/>
      <c r="T11" s="4"/>
      <c r="U11" s="4"/>
      <c r="V11" s="4"/>
      <c r="W11" s="4"/>
      <c r="X11" s="4"/>
      <c r="Y11" s="4"/>
      <c r="Z11" s="4"/>
    </row>
    <row r="12" spans="1:26" ht="14.25" customHeight="1" x14ac:dyDescent="0.3">
      <c r="A12" s="4"/>
      <c r="B12" s="4"/>
      <c r="C12" s="1"/>
      <c r="D12" s="1" t="s">
        <v>84</v>
      </c>
      <c r="E12" s="1"/>
      <c r="F12" s="1"/>
      <c r="G12" s="4"/>
      <c r="H12" s="4"/>
      <c r="I12" s="4"/>
      <c r="J12" s="4"/>
      <c r="K12" s="4"/>
      <c r="L12" s="4"/>
      <c r="M12" s="4"/>
      <c r="N12" s="4"/>
      <c r="O12" s="4"/>
      <c r="P12" s="4"/>
      <c r="Q12" s="4"/>
      <c r="R12" s="4"/>
      <c r="S12" s="4"/>
      <c r="T12" s="4"/>
      <c r="U12" s="4"/>
      <c r="V12" s="4"/>
      <c r="W12" s="4"/>
      <c r="X12" s="4"/>
      <c r="Y12" s="4"/>
      <c r="Z12" s="4"/>
    </row>
    <row r="13" spans="1:26" ht="14.25" customHeight="1" x14ac:dyDescent="0.3">
      <c r="A13" s="4"/>
      <c r="B13" s="4"/>
      <c r="C13" s="1"/>
      <c r="D13" s="1"/>
      <c r="E13" s="1"/>
      <c r="F13" s="1"/>
      <c r="G13" s="4"/>
      <c r="H13" s="4"/>
      <c r="I13" s="4"/>
      <c r="J13" s="4"/>
      <c r="K13" s="4"/>
      <c r="L13" s="4"/>
      <c r="M13" s="4"/>
      <c r="N13" s="4"/>
      <c r="O13" s="4"/>
      <c r="P13" s="4"/>
      <c r="Q13" s="4"/>
      <c r="R13" s="4"/>
      <c r="S13" s="4"/>
      <c r="T13" s="4"/>
      <c r="U13" s="4"/>
      <c r="V13" s="4"/>
      <c r="W13" s="4"/>
      <c r="X13" s="4"/>
      <c r="Y13" s="4"/>
      <c r="Z13" s="4"/>
    </row>
    <row r="14" spans="1:26" ht="14.25" customHeight="1" x14ac:dyDescent="0.3">
      <c r="A14" s="4"/>
      <c r="B14" s="4"/>
      <c r="C14" s="1"/>
      <c r="D14" s="1"/>
      <c r="E14" s="1"/>
      <c r="F14" s="1"/>
      <c r="G14" s="4"/>
      <c r="H14" s="4"/>
      <c r="I14" s="4"/>
      <c r="J14" s="4"/>
      <c r="K14" s="4"/>
      <c r="L14" s="4"/>
      <c r="M14" s="4"/>
      <c r="N14" s="4"/>
      <c r="O14" s="4"/>
      <c r="P14" s="4"/>
      <c r="Q14" s="4"/>
      <c r="R14" s="4"/>
      <c r="S14" s="4"/>
      <c r="T14" s="4"/>
      <c r="U14" s="4"/>
      <c r="V14" s="4"/>
      <c r="W14" s="4"/>
      <c r="X14" s="4"/>
      <c r="Y14" s="4"/>
      <c r="Z14" s="4"/>
    </row>
    <row r="15" spans="1:26" ht="14.25" customHeight="1" x14ac:dyDescent="0.3">
      <c r="A15" s="4"/>
      <c r="B15" s="4"/>
      <c r="C15" s="1"/>
      <c r="D15" s="1"/>
      <c r="E15" s="1"/>
      <c r="F15" s="1"/>
      <c r="G15" s="4"/>
      <c r="H15" s="4"/>
      <c r="I15" s="4"/>
      <c r="J15" s="4"/>
      <c r="K15" s="4"/>
      <c r="L15" s="4"/>
      <c r="M15" s="4"/>
      <c r="N15" s="4"/>
      <c r="O15" s="4"/>
      <c r="P15" s="4"/>
      <c r="Q15" s="4"/>
      <c r="R15" s="4"/>
      <c r="S15" s="4"/>
      <c r="T15" s="4"/>
      <c r="U15" s="4"/>
      <c r="V15" s="4"/>
      <c r="W15" s="4"/>
      <c r="X15" s="4"/>
      <c r="Y15" s="4"/>
      <c r="Z15" s="4"/>
    </row>
    <row r="16" spans="1:26" ht="14.25" customHeight="1" x14ac:dyDescent="0.3">
      <c r="A16" s="4"/>
      <c r="B16" s="4"/>
      <c r="C16" s="1"/>
      <c r="D16" s="1"/>
      <c r="E16" s="1"/>
      <c r="F16" s="1"/>
      <c r="G16" s="4"/>
      <c r="H16" s="4"/>
      <c r="I16" s="4"/>
      <c r="J16" s="4"/>
      <c r="K16" s="4"/>
      <c r="L16" s="4"/>
      <c r="M16" s="4"/>
      <c r="N16" s="4"/>
      <c r="O16" s="4"/>
      <c r="P16" s="4"/>
      <c r="Q16" s="4"/>
      <c r="R16" s="4"/>
      <c r="S16" s="4"/>
      <c r="T16" s="4"/>
      <c r="U16" s="4"/>
      <c r="V16" s="4"/>
      <c r="W16" s="4"/>
      <c r="X16" s="4"/>
      <c r="Y16" s="4"/>
      <c r="Z16" s="4"/>
    </row>
    <row r="17" spans="1:26" ht="14.25" customHeight="1" x14ac:dyDescent="0.3">
      <c r="A17" s="4"/>
      <c r="B17" s="4"/>
      <c r="C17" s="1"/>
      <c r="D17" s="1"/>
      <c r="E17" s="1"/>
      <c r="F17" s="1"/>
      <c r="G17" s="4"/>
      <c r="H17" s="4"/>
      <c r="I17" s="4"/>
      <c r="J17" s="4"/>
      <c r="K17" s="4"/>
      <c r="L17" s="4"/>
      <c r="M17" s="4"/>
      <c r="N17" s="4"/>
      <c r="O17" s="4"/>
      <c r="P17" s="4"/>
      <c r="Q17" s="4"/>
      <c r="R17" s="4"/>
      <c r="S17" s="4"/>
      <c r="T17" s="4"/>
      <c r="U17" s="4"/>
      <c r="V17" s="4"/>
      <c r="W17" s="4"/>
      <c r="X17" s="4"/>
      <c r="Y17" s="4"/>
      <c r="Z17" s="4"/>
    </row>
    <row r="18" spans="1:26" ht="14.25" customHeight="1" x14ac:dyDescent="0.3">
      <c r="A18" s="4"/>
      <c r="B18" s="4"/>
      <c r="C18" s="1"/>
      <c r="D18" s="1"/>
      <c r="E18" s="1"/>
      <c r="F18" s="1"/>
      <c r="G18" s="4"/>
      <c r="H18" s="4"/>
      <c r="I18" s="4"/>
      <c r="J18" s="4"/>
      <c r="K18" s="4"/>
      <c r="L18" s="4"/>
      <c r="M18" s="4"/>
      <c r="N18" s="4"/>
      <c r="O18" s="4"/>
      <c r="P18" s="4"/>
      <c r="Q18" s="4"/>
      <c r="R18" s="4"/>
      <c r="S18" s="4"/>
      <c r="T18" s="4"/>
      <c r="U18" s="4"/>
      <c r="V18" s="4"/>
      <c r="W18" s="4"/>
      <c r="X18" s="4"/>
      <c r="Y18" s="4"/>
      <c r="Z18" s="4"/>
    </row>
    <row r="19" spans="1:26" ht="14.25" customHeight="1" x14ac:dyDescent="0.3">
      <c r="A19" s="4"/>
      <c r="B19" s="4"/>
      <c r="C19" s="1"/>
      <c r="D19" s="1"/>
      <c r="E19" s="1"/>
      <c r="F19" s="1"/>
      <c r="G19" s="4"/>
      <c r="H19" s="4"/>
      <c r="I19" s="4"/>
      <c r="J19" s="4"/>
      <c r="K19" s="4"/>
      <c r="L19" s="4"/>
      <c r="M19" s="4"/>
      <c r="N19" s="4"/>
      <c r="O19" s="4"/>
      <c r="P19" s="4"/>
      <c r="Q19" s="4"/>
      <c r="R19" s="4"/>
      <c r="S19" s="4"/>
      <c r="T19" s="4"/>
      <c r="U19" s="4"/>
      <c r="V19" s="4"/>
      <c r="W19" s="4"/>
      <c r="X19" s="4"/>
      <c r="Y19" s="4"/>
      <c r="Z19" s="4"/>
    </row>
    <row r="20" spans="1:26" ht="14.25" customHeight="1" x14ac:dyDescent="0.3">
      <c r="A20" s="4"/>
      <c r="B20" s="4"/>
      <c r="C20" s="1"/>
      <c r="D20" s="1"/>
      <c r="E20" s="1"/>
      <c r="F20" s="1"/>
      <c r="G20" s="4"/>
      <c r="H20" s="4"/>
      <c r="I20" s="4"/>
      <c r="J20" s="4"/>
      <c r="K20" s="4"/>
      <c r="L20" s="4"/>
      <c r="M20" s="4"/>
      <c r="N20" s="4"/>
      <c r="O20" s="4"/>
      <c r="P20" s="4"/>
      <c r="Q20" s="4"/>
      <c r="R20" s="4"/>
      <c r="S20" s="4"/>
      <c r="T20" s="4"/>
      <c r="U20" s="4"/>
      <c r="V20" s="4"/>
      <c r="W20" s="4"/>
      <c r="X20" s="4"/>
      <c r="Y20" s="4"/>
      <c r="Z20" s="4"/>
    </row>
    <row r="21" spans="1:26" ht="14.25" customHeight="1" x14ac:dyDescent="0.3">
      <c r="A21" s="4"/>
      <c r="B21" s="4"/>
      <c r="C21" s="1"/>
      <c r="D21" s="1"/>
      <c r="E21" s="1"/>
      <c r="F21" s="1"/>
      <c r="G21" s="4"/>
      <c r="H21" s="4"/>
      <c r="I21" s="4"/>
      <c r="J21" s="4"/>
      <c r="K21" s="4"/>
      <c r="L21" s="4"/>
      <c r="M21" s="4"/>
      <c r="N21" s="4"/>
      <c r="O21" s="4"/>
      <c r="P21" s="4"/>
      <c r="Q21" s="4"/>
      <c r="R21" s="4"/>
      <c r="S21" s="4"/>
      <c r="T21" s="4"/>
      <c r="U21" s="4"/>
      <c r="V21" s="4"/>
      <c r="W21" s="4"/>
      <c r="X21" s="4"/>
      <c r="Y21" s="4"/>
      <c r="Z21" s="4"/>
    </row>
    <row r="22" spans="1:26" ht="14.4" x14ac:dyDescent="0.3">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4" x14ac:dyDescent="0.3">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4" x14ac:dyDescent="0.3">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4" x14ac:dyDescent="0.3">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4" x14ac:dyDescent="0.3">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4" x14ac:dyDescent="0.3">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4" x14ac:dyDescent="0.3">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4" x14ac:dyDescent="0.3">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4" x14ac:dyDescent="0.3">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4" x14ac:dyDescent="0.3">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4" x14ac:dyDescent="0.3">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4" x14ac:dyDescent="0.3">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4" x14ac:dyDescent="0.3">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4" x14ac:dyDescent="0.3">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4" x14ac:dyDescent="0.3">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4" x14ac:dyDescent="0.3">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4" x14ac:dyDescent="0.3">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4" x14ac:dyDescent="0.3">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4" x14ac:dyDescent="0.3">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4" x14ac:dyDescent="0.3">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4" x14ac:dyDescent="0.3">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4" x14ac:dyDescent="0.3">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4" x14ac:dyDescent="0.3">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4" x14ac:dyDescent="0.3">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4" x14ac:dyDescent="0.3">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4" x14ac:dyDescent="0.3">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4" x14ac:dyDescent="0.3">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4" x14ac:dyDescent="0.3">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4" x14ac:dyDescent="0.3">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4" x14ac:dyDescent="0.3">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4" x14ac:dyDescent="0.3">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4" x14ac:dyDescent="0.3">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4" x14ac:dyDescent="0.3">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4" x14ac:dyDescent="0.3">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4" x14ac:dyDescent="0.3">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4" x14ac:dyDescent="0.3">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4" x14ac:dyDescent="0.3">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4" x14ac:dyDescent="0.3">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4" x14ac:dyDescent="0.3">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4" x14ac:dyDescent="0.3">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4" x14ac:dyDescent="0.3">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4" x14ac:dyDescent="0.3">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4" x14ac:dyDescent="0.3">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4" x14ac:dyDescent="0.3">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4" x14ac:dyDescent="0.3">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4" x14ac:dyDescent="0.3">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4" x14ac:dyDescent="0.3">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4" x14ac:dyDescent="0.3">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4" x14ac:dyDescent="0.3">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4" x14ac:dyDescent="0.3">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4" x14ac:dyDescent="0.3">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4" x14ac:dyDescent="0.3">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4" x14ac:dyDescent="0.3">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4" x14ac:dyDescent="0.3">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4" x14ac:dyDescent="0.3">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4" x14ac:dyDescent="0.3">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4" x14ac:dyDescent="0.3">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4" x14ac:dyDescent="0.3">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4" x14ac:dyDescent="0.3">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4" x14ac:dyDescent="0.3">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4" x14ac:dyDescent="0.3">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4" x14ac:dyDescent="0.3">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4" x14ac:dyDescent="0.3">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4" x14ac:dyDescent="0.3">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4" x14ac:dyDescent="0.3">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4" x14ac:dyDescent="0.3">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4" x14ac:dyDescent="0.3">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4" x14ac:dyDescent="0.3">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4" x14ac:dyDescent="0.3">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4" x14ac:dyDescent="0.3">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4" x14ac:dyDescent="0.3">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4" x14ac:dyDescent="0.3">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4" x14ac:dyDescent="0.3">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4" x14ac:dyDescent="0.3">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4" x14ac:dyDescent="0.3">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4" x14ac:dyDescent="0.3">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4" x14ac:dyDescent="0.3">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4" x14ac:dyDescent="0.3">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4"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4"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4"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4"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4"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4"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4"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4"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4"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4"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4"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4"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4"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4"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4"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4"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4"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4"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4"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4"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4"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4"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4"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4"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4"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4"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4"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4"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4"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4"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4"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4"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4"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4"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4"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4"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4"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4"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4"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4"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4"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4"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4"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4"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4"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4"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4"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4"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4"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4"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4"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4"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4"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4"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4"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4"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4"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4"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4"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4"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4"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4"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4"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4"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4"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4"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4"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4"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4"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4"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4"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4"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4"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4"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4"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4"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4"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4"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4"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4"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4"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4"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4"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4"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4"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4"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4"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4"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4"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4"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4"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4"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4"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4"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4"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4"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4"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4"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4"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4"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4"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4"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4"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4"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4"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4"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4"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4"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4"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4"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4"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4"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4"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4"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4"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4"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4"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4"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4"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4"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4"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4"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4"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4" x14ac:dyDescent="0.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4" x14ac:dyDescent="0.3">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4" x14ac:dyDescent="0.3">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4" x14ac:dyDescent="0.3">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4" x14ac:dyDescent="0.3">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4" x14ac:dyDescent="0.3">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4" x14ac:dyDescent="0.3">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4" x14ac:dyDescent="0.3">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4" x14ac:dyDescent="0.3">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4" x14ac:dyDescent="0.3">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4" x14ac:dyDescent="0.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4" x14ac:dyDescent="0.3">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4" x14ac:dyDescent="0.3">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4" x14ac:dyDescent="0.3">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4" x14ac:dyDescent="0.3">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4" x14ac:dyDescent="0.3">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4" x14ac:dyDescent="0.3">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4" x14ac:dyDescent="0.3">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4" x14ac:dyDescent="0.3">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4" x14ac:dyDescent="0.3">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4" x14ac:dyDescent="0.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4" x14ac:dyDescent="0.3">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4" x14ac:dyDescent="0.3">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4" x14ac:dyDescent="0.3">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4" x14ac:dyDescent="0.3">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4" x14ac:dyDescent="0.3">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4" x14ac:dyDescent="0.3">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4" x14ac:dyDescent="0.3">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4" x14ac:dyDescent="0.3">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4" x14ac:dyDescent="0.3">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4" x14ac:dyDescent="0.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4" x14ac:dyDescent="0.3">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4" x14ac:dyDescent="0.3">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4" x14ac:dyDescent="0.3">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4" x14ac:dyDescent="0.3">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4" x14ac:dyDescent="0.3">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4" x14ac:dyDescent="0.3">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4" x14ac:dyDescent="0.3">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4" x14ac:dyDescent="0.3">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4" x14ac:dyDescent="0.3">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4" x14ac:dyDescent="0.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4" x14ac:dyDescent="0.3">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4" x14ac:dyDescent="0.3">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4" x14ac:dyDescent="0.3">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4" x14ac:dyDescent="0.3">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4" x14ac:dyDescent="0.3">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4" x14ac:dyDescent="0.3">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4" x14ac:dyDescent="0.3">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4" x14ac:dyDescent="0.3">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4" x14ac:dyDescent="0.3">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4" x14ac:dyDescent="0.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4" x14ac:dyDescent="0.3">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4" x14ac:dyDescent="0.3">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4" x14ac:dyDescent="0.3">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4" x14ac:dyDescent="0.3">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4" x14ac:dyDescent="0.3">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4" x14ac:dyDescent="0.3">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4" x14ac:dyDescent="0.3">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4" x14ac:dyDescent="0.3">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4" x14ac:dyDescent="0.3">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4" x14ac:dyDescent="0.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4" x14ac:dyDescent="0.3">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4" x14ac:dyDescent="0.3">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4" x14ac:dyDescent="0.3">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4" x14ac:dyDescent="0.3">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4" x14ac:dyDescent="0.3">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4" x14ac:dyDescent="0.3">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4" x14ac:dyDescent="0.3">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4" x14ac:dyDescent="0.3">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4" x14ac:dyDescent="0.3">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4" x14ac:dyDescent="0.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4" x14ac:dyDescent="0.3">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4" x14ac:dyDescent="0.3">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4" x14ac:dyDescent="0.3">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4" x14ac:dyDescent="0.3">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4" x14ac:dyDescent="0.3">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4" x14ac:dyDescent="0.3">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4" x14ac:dyDescent="0.3">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4" x14ac:dyDescent="0.3">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4" x14ac:dyDescent="0.3">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4" x14ac:dyDescent="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4" x14ac:dyDescent="0.3">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4" x14ac:dyDescent="0.3">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4" x14ac:dyDescent="0.3">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4" x14ac:dyDescent="0.3">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4" x14ac:dyDescent="0.3">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4" x14ac:dyDescent="0.3">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4" x14ac:dyDescent="0.3">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4" x14ac:dyDescent="0.3">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4" x14ac:dyDescent="0.3">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4" x14ac:dyDescent="0.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4" x14ac:dyDescent="0.3">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4" x14ac:dyDescent="0.3">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4" x14ac:dyDescent="0.3">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4" x14ac:dyDescent="0.3">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4" x14ac:dyDescent="0.3">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4" x14ac:dyDescent="0.3">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4" x14ac:dyDescent="0.3">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4" x14ac:dyDescent="0.3">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4" x14ac:dyDescent="0.3">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4" x14ac:dyDescent="0.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4" x14ac:dyDescent="0.3">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4" x14ac:dyDescent="0.3">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4" x14ac:dyDescent="0.3">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4" x14ac:dyDescent="0.3">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4" x14ac:dyDescent="0.3">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4" x14ac:dyDescent="0.3">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4" x14ac:dyDescent="0.3">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4" x14ac:dyDescent="0.3">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4" x14ac:dyDescent="0.3">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4" x14ac:dyDescent="0.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4" x14ac:dyDescent="0.3">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4" x14ac:dyDescent="0.3">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4" x14ac:dyDescent="0.3">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4" x14ac:dyDescent="0.3">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4" x14ac:dyDescent="0.3">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4" x14ac:dyDescent="0.3">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4" x14ac:dyDescent="0.3">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4" x14ac:dyDescent="0.3">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4" x14ac:dyDescent="0.3">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4" x14ac:dyDescent="0.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4" x14ac:dyDescent="0.3">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4" x14ac:dyDescent="0.3">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4" x14ac:dyDescent="0.3">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4" x14ac:dyDescent="0.3">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4" x14ac:dyDescent="0.3">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4" x14ac:dyDescent="0.3">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4" x14ac:dyDescent="0.3">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4" x14ac:dyDescent="0.3">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4" x14ac:dyDescent="0.3">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4" x14ac:dyDescent="0.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4" x14ac:dyDescent="0.3">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4" x14ac:dyDescent="0.3">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4" x14ac:dyDescent="0.3">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4" x14ac:dyDescent="0.3">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4" x14ac:dyDescent="0.3">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4" x14ac:dyDescent="0.3">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4" x14ac:dyDescent="0.3">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4" x14ac:dyDescent="0.3">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4" x14ac:dyDescent="0.3">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4" x14ac:dyDescent="0.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4" x14ac:dyDescent="0.3">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4" x14ac:dyDescent="0.3">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4" x14ac:dyDescent="0.3">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4" x14ac:dyDescent="0.3">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4" x14ac:dyDescent="0.3">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4" x14ac:dyDescent="0.3">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4" x14ac:dyDescent="0.3">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4" x14ac:dyDescent="0.3">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4" x14ac:dyDescent="0.3">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4" x14ac:dyDescent="0.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4" x14ac:dyDescent="0.3">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4" x14ac:dyDescent="0.3">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4" x14ac:dyDescent="0.3">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4" x14ac:dyDescent="0.3">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4" x14ac:dyDescent="0.3">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4" x14ac:dyDescent="0.3">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4" x14ac:dyDescent="0.3">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4" x14ac:dyDescent="0.3">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4" x14ac:dyDescent="0.3">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4" x14ac:dyDescent="0.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4" x14ac:dyDescent="0.3">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4" x14ac:dyDescent="0.3">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4" x14ac:dyDescent="0.3">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4" x14ac:dyDescent="0.3">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4" x14ac:dyDescent="0.3">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4" x14ac:dyDescent="0.3">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4" x14ac:dyDescent="0.3">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4" x14ac:dyDescent="0.3">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4" x14ac:dyDescent="0.3">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4" x14ac:dyDescent="0.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4" x14ac:dyDescent="0.3">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4" x14ac:dyDescent="0.3">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4" x14ac:dyDescent="0.3">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4" x14ac:dyDescent="0.3">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4" x14ac:dyDescent="0.3">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4" x14ac:dyDescent="0.3">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4" x14ac:dyDescent="0.3">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4" x14ac:dyDescent="0.3">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4" x14ac:dyDescent="0.3">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4" x14ac:dyDescent="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4" x14ac:dyDescent="0.3">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4" x14ac:dyDescent="0.3">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4" x14ac:dyDescent="0.3">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4" x14ac:dyDescent="0.3">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4" x14ac:dyDescent="0.3">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4" x14ac:dyDescent="0.3">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4" x14ac:dyDescent="0.3">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4" x14ac:dyDescent="0.3">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4" x14ac:dyDescent="0.3">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4" x14ac:dyDescent="0.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4" x14ac:dyDescent="0.3">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4" x14ac:dyDescent="0.3">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4" x14ac:dyDescent="0.3">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4" x14ac:dyDescent="0.3">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4" x14ac:dyDescent="0.3">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4" x14ac:dyDescent="0.3">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4" x14ac:dyDescent="0.3">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4" x14ac:dyDescent="0.3">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4" x14ac:dyDescent="0.3">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4" x14ac:dyDescent="0.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4" x14ac:dyDescent="0.3">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4" x14ac:dyDescent="0.3">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4" x14ac:dyDescent="0.3">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4" x14ac:dyDescent="0.3">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4" x14ac:dyDescent="0.3">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4" x14ac:dyDescent="0.3">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4" x14ac:dyDescent="0.3">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4" x14ac:dyDescent="0.3">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4" x14ac:dyDescent="0.3">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4" x14ac:dyDescent="0.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4" x14ac:dyDescent="0.3">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4" x14ac:dyDescent="0.3">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4" x14ac:dyDescent="0.3">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4" x14ac:dyDescent="0.3">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4" x14ac:dyDescent="0.3">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4" x14ac:dyDescent="0.3">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4" x14ac:dyDescent="0.3">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4" x14ac:dyDescent="0.3">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4" x14ac:dyDescent="0.3">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4" x14ac:dyDescent="0.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4" x14ac:dyDescent="0.3">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4" x14ac:dyDescent="0.3">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4" x14ac:dyDescent="0.3">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4" x14ac:dyDescent="0.3">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4" x14ac:dyDescent="0.3">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4" x14ac:dyDescent="0.3">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4" x14ac:dyDescent="0.3">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4" x14ac:dyDescent="0.3">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4" x14ac:dyDescent="0.3">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4" x14ac:dyDescent="0.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4" x14ac:dyDescent="0.3">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4" x14ac:dyDescent="0.3">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4" x14ac:dyDescent="0.3">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4" x14ac:dyDescent="0.3">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4" x14ac:dyDescent="0.3">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4" x14ac:dyDescent="0.3">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4" x14ac:dyDescent="0.3">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4" x14ac:dyDescent="0.3">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4" x14ac:dyDescent="0.3">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4" x14ac:dyDescent="0.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4" x14ac:dyDescent="0.3">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4" x14ac:dyDescent="0.3">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4" x14ac:dyDescent="0.3">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4" x14ac:dyDescent="0.3">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4" x14ac:dyDescent="0.3">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4" x14ac:dyDescent="0.3">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4" x14ac:dyDescent="0.3">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4" x14ac:dyDescent="0.3">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4" x14ac:dyDescent="0.3">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4" x14ac:dyDescent="0.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4" x14ac:dyDescent="0.3">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4" x14ac:dyDescent="0.3">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4" x14ac:dyDescent="0.3">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4" x14ac:dyDescent="0.3">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4" x14ac:dyDescent="0.3">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4" x14ac:dyDescent="0.3">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4" x14ac:dyDescent="0.3">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4" x14ac:dyDescent="0.3">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4" x14ac:dyDescent="0.3">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4" x14ac:dyDescent="0.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4" x14ac:dyDescent="0.3">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4" x14ac:dyDescent="0.3">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4" x14ac:dyDescent="0.3">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4" x14ac:dyDescent="0.3">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4" x14ac:dyDescent="0.3">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4" x14ac:dyDescent="0.3">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4" x14ac:dyDescent="0.3">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4" x14ac:dyDescent="0.3">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4" x14ac:dyDescent="0.3">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4" x14ac:dyDescent="0.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4" x14ac:dyDescent="0.3">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4" x14ac:dyDescent="0.3">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4" x14ac:dyDescent="0.3">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4" x14ac:dyDescent="0.3">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4" x14ac:dyDescent="0.3">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4" x14ac:dyDescent="0.3">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4" x14ac:dyDescent="0.3">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4" x14ac:dyDescent="0.3">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4" x14ac:dyDescent="0.3">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4" x14ac:dyDescent="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4" x14ac:dyDescent="0.3">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4" x14ac:dyDescent="0.3">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4" x14ac:dyDescent="0.3">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4" x14ac:dyDescent="0.3">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4" x14ac:dyDescent="0.3">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4" x14ac:dyDescent="0.3">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4" x14ac:dyDescent="0.3">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4" x14ac:dyDescent="0.3">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4" x14ac:dyDescent="0.3">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4" x14ac:dyDescent="0.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4" x14ac:dyDescent="0.3">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4" x14ac:dyDescent="0.3">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4" x14ac:dyDescent="0.3">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4" x14ac:dyDescent="0.3">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4" x14ac:dyDescent="0.3">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4" x14ac:dyDescent="0.3">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4" x14ac:dyDescent="0.3">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4" x14ac:dyDescent="0.3">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4" x14ac:dyDescent="0.3">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4" x14ac:dyDescent="0.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4" x14ac:dyDescent="0.3">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4" x14ac:dyDescent="0.3">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4" x14ac:dyDescent="0.3">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4" x14ac:dyDescent="0.3">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4" x14ac:dyDescent="0.3">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4" x14ac:dyDescent="0.3">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4" x14ac:dyDescent="0.3">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4" x14ac:dyDescent="0.3">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4" x14ac:dyDescent="0.3">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4" x14ac:dyDescent="0.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4" x14ac:dyDescent="0.3">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4" x14ac:dyDescent="0.3">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4" x14ac:dyDescent="0.3">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4" x14ac:dyDescent="0.3">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4" x14ac:dyDescent="0.3">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4" x14ac:dyDescent="0.3">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4" x14ac:dyDescent="0.3">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4" x14ac:dyDescent="0.3">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4" x14ac:dyDescent="0.3">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4" x14ac:dyDescent="0.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4" x14ac:dyDescent="0.3">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4" x14ac:dyDescent="0.3">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4" x14ac:dyDescent="0.3">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4" x14ac:dyDescent="0.3">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4" x14ac:dyDescent="0.3">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4" x14ac:dyDescent="0.3">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4" x14ac:dyDescent="0.3">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4" x14ac:dyDescent="0.3">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4" x14ac:dyDescent="0.3">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4" x14ac:dyDescent="0.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4" x14ac:dyDescent="0.3">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4" x14ac:dyDescent="0.3">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4" x14ac:dyDescent="0.3">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4" x14ac:dyDescent="0.3">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4" x14ac:dyDescent="0.3">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4" x14ac:dyDescent="0.3">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4" x14ac:dyDescent="0.3">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4" x14ac:dyDescent="0.3">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4" x14ac:dyDescent="0.3">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4" x14ac:dyDescent="0.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4" x14ac:dyDescent="0.3">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4" x14ac:dyDescent="0.3">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4" x14ac:dyDescent="0.3">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4" x14ac:dyDescent="0.3">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4" x14ac:dyDescent="0.3">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4" x14ac:dyDescent="0.3">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4" x14ac:dyDescent="0.3">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4" x14ac:dyDescent="0.3">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4" x14ac:dyDescent="0.3">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4" x14ac:dyDescent="0.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4" x14ac:dyDescent="0.3">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4" x14ac:dyDescent="0.3">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4" x14ac:dyDescent="0.3">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4" x14ac:dyDescent="0.3">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4" x14ac:dyDescent="0.3">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4" x14ac:dyDescent="0.3">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4" x14ac:dyDescent="0.3">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4" x14ac:dyDescent="0.3">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4" x14ac:dyDescent="0.3">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4" x14ac:dyDescent="0.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4" x14ac:dyDescent="0.3">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4" x14ac:dyDescent="0.3">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4" x14ac:dyDescent="0.3">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4" x14ac:dyDescent="0.3">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4" x14ac:dyDescent="0.3">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4" x14ac:dyDescent="0.3">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4" x14ac:dyDescent="0.3">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4" x14ac:dyDescent="0.3">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4" x14ac:dyDescent="0.3">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4" x14ac:dyDescent="0.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4" x14ac:dyDescent="0.3">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4" x14ac:dyDescent="0.3">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4" x14ac:dyDescent="0.3">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4" x14ac:dyDescent="0.3">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4" x14ac:dyDescent="0.3">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4" x14ac:dyDescent="0.3">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4" x14ac:dyDescent="0.3">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4" x14ac:dyDescent="0.3">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4" x14ac:dyDescent="0.3">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4" x14ac:dyDescent="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4" x14ac:dyDescent="0.3">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4" x14ac:dyDescent="0.3">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4" x14ac:dyDescent="0.3">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4" x14ac:dyDescent="0.3">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4" x14ac:dyDescent="0.3">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4" x14ac:dyDescent="0.3">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4" x14ac:dyDescent="0.3">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4" x14ac:dyDescent="0.3">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4" x14ac:dyDescent="0.3">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4" x14ac:dyDescent="0.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4" x14ac:dyDescent="0.3">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4" x14ac:dyDescent="0.3">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4" x14ac:dyDescent="0.3">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4" x14ac:dyDescent="0.3">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4" x14ac:dyDescent="0.3">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4" x14ac:dyDescent="0.3">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4" x14ac:dyDescent="0.3">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4" x14ac:dyDescent="0.3">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4" x14ac:dyDescent="0.3">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4" x14ac:dyDescent="0.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4" x14ac:dyDescent="0.3">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4" x14ac:dyDescent="0.3">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4" x14ac:dyDescent="0.3">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4" x14ac:dyDescent="0.3">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4" x14ac:dyDescent="0.3">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4" x14ac:dyDescent="0.3">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4" x14ac:dyDescent="0.3">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4" x14ac:dyDescent="0.3">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4" x14ac:dyDescent="0.3">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4" x14ac:dyDescent="0.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4" x14ac:dyDescent="0.3">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4" x14ac:dyDescent="0.3">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4" x14ac:dyDescent="0.3">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4" x14ac:dyDescent="0.3">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4" x14ac:dyDescent="0.3">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4" x14ac:dyDescent="0.3">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4" x14ac:dyDescent="0.3">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4" x14ac:dyDescent="0.3">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4" x14ac:dyDescent="0.3">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4" x14ac:dyDescent="0.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4" x14ac:dyDescent="0.3">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4" x14ac:dyDescent="0.3">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4" x14ac:dyDescent="0.3">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4" x14ac:dyDescent="0.3">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4" x14ac:dyDescent="0.3">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4" x14ac:dyDescent="0.3">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4" x14ac:dyDescent="0.3">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4" x14ac:dyDescent="0.3">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4" x14ac:dyDescent="0.3">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4" x14ac:dyDescent="0.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4" x14ac:dyDescent="0.3">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4" x14ac:dyDescent="0.3">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4" x14ac:dyDescent="0.3">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4" x14ac:dyDescent="0.3">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4" x14ac:dyDescent="0.3">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4" x14ac:dyDescent="0.3">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4" x14ac:dyDescent="0.3">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4" x14ac:dyDescent="0.3">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4" x14ac:dyDescent="0.3">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4" x14ac:dyDescent="0.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4" x14ac:dyDescent="0.3">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4" x14ac:dyDescent="0.3">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4" x14ac:dyDescent="0.3">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4" x14ac:dyDescent="0.3">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4" x14ac:dyDescent="0.3">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4" x14ac:dyDescent="0.3">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4" x14ac:dyDescent="0.3">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4" x14ac:dyDescent="0.3">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4" x14ac:dyDescent="0.3">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4" x14ac:dyDescent="0.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4" x14ac:dyDescent="0.3">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4" x14ac:dyDescent="0.3">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4" x14ac:dyDescent="0.3">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4" x14ac:dyDescent="0.3">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4" x14ac:dyDescent="0.3">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4" x14ac:dyDescent="0.3">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4" x14ac:dyDescent="0.3">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4" x14ac:dyDescent="0.3">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4" x14ac:dyDescent="0.3">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4" x14ac:dyDescent="0.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4" x14ac:dyDescent="0.3">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4" x14ac:dyDescent="0.3">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4" x14ac:dyDescent="0.3">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4" x14ac:dyDescent="0.3">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4" x14ac:dyDescent="0.3">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4" x14ac:dyDescent="0.3">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4" x14ac:dyDescent="0.3">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4" x14ac:dyDescent="0.3">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4" x14ac:dyDescent="0.3">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4" x14ac:dyDescent="0.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4" x14ac:dyDescent="0.3">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4" x14ac:dyDescent="0.3">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4" x14ac:dyDescent="0.3">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4" x14ac:dyDescent="0.3">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4" x14ac:dyDescent="0.3">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4" x14ac:dyDescent="0.3">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4" x14ac:dyDescent="0.3">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4" x14ac:dyDescent="0.3">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4" x14ac:dyDescent="0.3">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4" x14ac:dyDescent="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4" x14ac:dyDescent="0.3">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4" x14ac:dyDescent="0.3">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4" x14ac:dyDescent="0.3">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4" x14ac:dyDescent="0.3">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4" x14ac:dyDescent="0.3">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4" x14ac:dyDescent="0.3">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4" x14ac:dyDescent="0.3">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4" x14ac:dyDescent="0.3">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4" x14ac:dyDescent="0.3">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4" x14ac:dyDescent="0.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4" x14ac:dyDescent="0.3">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4" x14ac:dyDescent="0.3">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4" x14ac:dyDescent="0.3">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4" x14ac:dyDescent="0.3">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4" x14ac:dyDescent="0.3">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4" x14ac:dyDescent="0.3">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4" x14ac:dyDescent="0.3">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4" x14ac:dyDescent="0.3">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4" x14ac:dyDescent="0.3">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4" x14ac:dyDescent="0.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4" x14ac:dyDescent="0.3">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4" x14ac:dyDescent="0.3">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4" x14ac:dyDescent="0.3">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4" x14ac:dyDescent="0.3">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4" x14ac:dyDescent="0.3">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4" x14ac:dyDescent="0.3">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4" x14ac:dyDescent="0.3">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4" x14ac:dyDescent="0.3">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4" x14ac:dyDescent="0.3">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4" x14ac:dyDescent="0.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4" x14ac:dyDescent="0.3">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4" x14ac:dyDescent="0.3">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4" x14ac:dyDescent="0.3">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4" x14ac:dyDescent="0.3">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4" x14ac:dyDescent="0.3">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4" x14ac:dyDescent="0.3">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4" x14ac:dyDescent="0.3">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4" x14ac:dyDescent="0.3">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4" x14ac:dyDescent="0.3">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4" x14ac:dyDescent="0.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4" x14ac:dyDescent="0.3">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4" x14ac:dyDescent="0.3">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4" x14ac:dyDescent="0.3">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4" x14ac:dyDescent="0.3">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4" x14ac:dyDescent="0.3">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4" x14ac:dyDescent="0.3">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4" x14ac:dyDescent="0.3">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4" x14ac:dyDescent="0.3">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4" x14ac:dyDescent="0.3">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4" x14ac:dyDescent="0.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4" x14ac:dyDescent="0.3">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4" x14ac:dyDescent="0.3">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4" x14ac:dyDescent="0.3">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4" x14ac:dyDescent="0.3">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4" x14ac:dyDescent="0.3">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4" x14ac:dyDescent="0.3">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4" x14ac:dyDescent="0.3">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4" x14ac:dyDescent="0.3">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4" x14ac:dyDescent="0.3">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4" x14ac:dyDescent="0.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4" x14ac:dyDescent="0.3">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4" x14ac:dyDescent="0.3">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4" x14ac:dyDescent="0.3">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4" x14ac:dyDescent="0.3">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4" x14ac:dyDescent="0.3">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4" x14ac:dyDescent="0.3">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4" x14ac:dyDescent="0.3">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4" x14ac:dyDescent="0.3">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4" x14ac:dyDescent="0.3">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4" x14ac:dyDescent="0.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4" x14ac:dyDescent="0.3">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4" x14ac:dyDescent="0.3">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4" x14ac:dyDescent="0.3">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4" x14ac:dyDescent="0.3">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4" x14ac:dyDescent="0.3">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4" x14ac:dyDescent="0.3">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4" x14ac:dyDescent="0.3">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4" x14ac:dyDescent="0.3">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4" x14ac:dyDescent="0.3">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4" x14ac:dyDescent="0.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4" x14ac:dyDescent="0.3">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4" x14ac:dyDescent="0.3">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4" x14ac:dyDescent="0.3">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4" x14ac:dyDescent="0.3">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4" x14ac:dyDescent="0.3">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4" x14ac:dyDescent="0.3">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4" x14ac:dyDescent="0.3">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4" x14ac:dyDescent="0.3">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4" x14ac:dyDescent="0.3">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4" x14ac:dyDescent="0.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4" x14ac:dyDescent="0.3">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4" x14ac:dyDescent="0.3">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4" x14ac:dyDescent="0.3">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4" x14ac:dyDescent="0.3">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4" x14ac:dyDescent="0.3">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4" x14ac:dyDescent="0.3">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4" x14ac:dyDescent="0.3">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4" x14ac:dyDescent="0.3">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4" x14ac:dyDescent="0.3">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4" x14ac:dyDescent="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4" x14ac:dyDescent="0.3">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4" x14ac:dyDescent="0.3">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4" x14ac:dyDescent="0.3">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4" x14ac:dyDescent="0.3">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4" x14ac:dyDescent="0.3">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4" x14ac:dyDescent="0.3">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4" x14ac:dyDescent="0.3">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4" x14ac:dyDescent="0.3">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4" x14ac:dyDescent="0.3">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4" x14ac:dyDescent="0.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4" x14ac:dyDescent="0.3">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4" x14ac:dyDescent="0.3">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4" x14ac:dyDescent="0.3">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4" x14ac:dyDescent="0.3">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4" x14ac:dyDescent="0.3">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4" x14ac:dyDescent="0.3">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4" x14ac:dyDescent="0.3">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4" x14ac:dyDescent="0.3">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4" x14ac:dyDescent="0.3">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4" x14ac:dyDescent="0.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4" x14ac:dyDescent="0.3">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4" x14ac:dyDescent="0.3">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4" x14ac:dyDescent="0.3">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4" x14ac:dyDescent="0.3">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4" x14ac:dyDescent="0.3">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4" x14ac:dyDescent="0.3">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4" x14ac:dyDescent="0.3">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4" x14ac:dyDescent="0.3">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4" x14ac:dyDescent="0.3">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4" x14ac:dyDescent="0.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4" x14ac:dyDescent="0.3">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4" x14ac:dyDescent="0.3">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4" x14ac:dyDescent="0.3">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4" x14ac:dyDescent="0.3">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4" x14ac:dyDescent="0.3">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4" x14ac:dyDescent="0.3">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4" x14ac:dyDescent="0.3">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4" x14ac:dyDescent="0.3">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4" x14ac:dyDescent="0.3">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4" x14ac:dyDescent="0.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4" x14ac:dyDescent="0.3">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4" x14ac:dyDescent="0.3">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4" x14ac:dyDescent="0.3">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4" x14ac:dyDescent="0.3">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4" x14ac:dyDescent="0.3">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4" x14ac:dyDescent="0.3">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4" x14ac:dyDescent="0.3">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4" x14ac:dyDescent="0.3">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4" x14ac:dyDescent="0.3">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4" x14ac:dyDescent="0.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4" x14ac:dyDescent="0.3">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4" x14ac:dyDescent="0.3">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4" x14ac:dyDescent="0.3">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4" x14ac:dyDescent="0.3">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4" x14ac:dyDescent="0.3">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4" x14ac:dyDescent="0.3">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4" x14ac:dyDescent="0.3">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4" x14ac:dyDescent="0.3">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4" x14ac:dyDescent="0.3">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4" x14ac:dyDescent="0.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4" x14ac:dyDescent="0.3">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4" x14ac:dyDescent="0.3">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4" x14ac:dyDescent="0.3">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4" x14ac:dyDescent="0.3">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4" x14ac:dyDescent="0.3">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4" x14ac:dyDescent="0.3">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4" x14ac:dyDescent="0.3">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4" x14ac:dyDescent="0.3">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4" x14ac:dyDescent="0.3">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4" x14ac:dyDescent="0.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4" x14ac:dyDescent="0.3">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4" x14ac:dyDescent="0.3">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4" x14ac:dyDescent="0.3">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4" x14ac:dyDescent="0.3">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4" x14ac:dyDescent="0.3">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4" x14ac:dyDescent="0.3">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4" x14ac:dyDescent="0.3">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4" x14ac:dyDescent="0.3">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4" x14ac:dyDescent="0.3">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4" x14ac:dyDescent="0.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4" x14ac:dyDescent="0.3">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4" x14ac:dyDescent="0.3">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4" x14ac:dyDescent="0.3">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4" x14ac:dyDescent="0.3">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4" x14ac:dyDescent="0.3">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4" x14ac:dyDescent="0.3">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4" x14ac:dyDescent="0.3">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4" x14ac:dyDescent="0.3">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4" x14ac:dyDescent="0.3">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4" x14ac:dyDescent="0.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4" x14ac:dyDescent="0.3">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4" x14ac:dyDescent="0.3">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4" x14ac:dyDescent="0.3">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4" x14ac:dyDescent="0.3">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4" x14ac:dyDescent="0.3">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4" x14ac:dyDescent="0.3">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4" x14ac:dyDescent="0.3">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4" x14ac:dyDescent="0.3">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4" x14ac:dyDescent="0.3">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4" x14ac:dyDescent="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4" x14ac:dyDescent="0.3">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4" x14ac:dyDescent="0.3">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4" x14ac:dyDescent="0.3">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4" x14ac:dyDescent="0.3">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4" x14ac:dyDescent="0.3">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4" x14ac:dyDescent="0.3">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4" x14ac:dyDescent="0.3">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4" x14ac:dyDescent="0.3">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4" x14ac:dyDescent="0.3">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4" x14ac:dyDescent="0.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4" x14ac:dyDescent="0.3">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4" x14ac:dyDescent="0.3">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4" x14ac:dyDescent="0.3">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4" x14ac:dyDescent="0.3">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4" x14ac:dyDescent="0.3">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4" x14ac:dyDescent="0.3">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4" x14ac:dyDescent="0.3">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4" x14ac:dyDescent="0.3">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4" x14ac:dyDescent="0.3">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4" x14ac:dyDescent="0.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4" x14ac:dyDescent="0.3">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4" x14ac:dyDescent="0.3">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4" x14ac:dyDescent="0.3">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4" x14ac:dyDescent="0.3">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4" x14ac:dyDescent="0.3">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4" x14ac:dyDescent="0.3">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4" x14ac:dyDescent="0.3">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4" x14ac:dyDescent="0.3">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4" x14ac:dyDescent="0.3">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4" x14ac:dyDescent="0.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4" x14ac:dyDescent="0.3">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4" x14ac:dyDescent="0.3">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4" x14ac:dyDescent="0.3">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4" x14ac:dyDescent="0.3">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4" x14ac:dyDescent="0.3">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4" x14ac:dyDescent="0.3">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4" x14ac:dyDescent="0.3">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4" x14ac:dyDescent="0.3">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4" x14ac:dyDescent="0.3">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4" x14ac:dyDescent="0.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4" x14ac:dyDescent="0.3">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4" x14ac:dyDescent="0.3">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4" x14ac:dyDescent="0.3">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4" x14ac:dyDescent="0.3">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4" x14ac:dyDescent="0.3">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4" x14ac:dyDescent="0.3">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4" x14ac:dyDescent="0.3">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4" x14ac:dyDescent="0.3">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4" x14ac:dyDescent="0.3">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4" x14ac:dyDescent="0.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4" x14ac:dyDescent="0.3">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4" x14ac:dyDescent="0.3">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4" x14ac:dyDescent="0.3">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4" x14ac:dyDescent="0.3">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4" x14ac:dyDescent="0.3">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4" x14ac:dyDescent="0.3">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4" x14ac:dyDescent="0.3">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4" x14ac:dyDescent="0.3">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4" x14ac:dyDescent="0.3">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4" x14ac:dyDescent="0.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4" x14ac:dyDescent="0.3">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4" x14ac:dyDescent="0.3">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4" x14ac:dyDescent="0.3">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4" x14ac:dyDescent="0.3">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4" x14ac:dyDescent="0.3">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4" x14ac:dyDescent="0.3">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4" x14ac:dyDescent="0.3">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4" x14ac:dyDescent="0.3">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4" x14ac:dyDescent="0.3">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4" x14ac:dyDescent="0.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4" x14ac:dyDescent="0.3">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4" x14ac:dyDescent="0.3">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4" x14ac:dyDescent="0.3">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4" x14ac:dyDescent="0.3">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4" x14ac:dyDescent="0.3">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4" x14ac:dyDescent="0.3">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4" x14ac:dyDescent="0.3">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4" x14ac:dyDescent="0.3">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4" x14ac:dyDescent="0.3">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4" x14ac:dyDescent="0.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4" x14ac:dyDescent="0.3">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4" x14ac:dyDescent="0.3">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4" x14ac:dyDescent="0.3">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4" x14ac:dyDescent="0.3">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4" x14ac:dyDescent="0.3">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4" x14ac:dyDescent="0.3">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4" x14ac:dyDescent="0.3">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4" x14ac:dyDescent="0.3">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4" x14ac:dyDescent="0.3">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4" x14ac:dyDescent="0.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4" x14ac:dyDescent="0.3">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4" x14ac:dyDescent="0.3">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4" x14ac:dyDescent="0.3">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4" x14ac:dyDescent="0.3">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4" x14ac:dyDescent="0.3">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4.4" x14ac:dyDescent="0.3">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4.4" x14ac:dyDescent="0.3">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Contact Information</vt:lpstr>
      <vt:lpstr>Narrative</vt:lpstr>
      <vt:lpstr>Budget Detail &amp; Amendments</vt:lpstr>
      <vt:lpstr>Budget Roll-Up</vt:lpstr>
      <vt:lpstr>17-18 Calendar</vt:lpstr>
      <vt:lpstr>Program Assurances</vt:lpstr>
      <vt:lpstr>Do Not Edit</vt:lpstr>
      <vt:lpstr>Contracted</vt:lpstr>
      <vt:lpstr>ContractedServices</vt:lpstr>
      <vt:lpstr>Other</vt:lpstr>
      <vt:lpstr>Personnel</vt:lpstr>
      <vt:lpstr>Quarter_1</vt:lpstr>
      <vt:lpstr>Quarter1</vt:lpstr>
      <vt:lpstr>Salary</vt:lpstr>
      <vt:lpstr>'17-18 Calendar'!startday</vt:lpstr>
      <vt:lpstr>Supplies</vt:lpstr>
      <vt:lpstr>Telephone</vt:lpstr>
      <vt:lpstr>Travel</vt:lpstr>
      <vt:lpstr>'17-18 Calendar'!year</vt:lpstr>
      <vt:lpstr>Yes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Suela Cela</dc:creator>
  <cp:lastModifiedBy>Williams, Amy</cp:lastModifiedBy>
  <dcterms:created xsi:type="dcterms:W3CDTF">2017-07-11T18:59:39Z</dcterms:created>
  <dcterms:modified xsi:type="dcterms:W3CDTF">2017-07-26T15:08:20Z</dcterms:modified>
</cp:coreProperties>
</file>