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Big Sky Pathways\18-19\"/>
    </mc:Choice>
  </mc:AlternateContent>
  <bookViews>
    <workbookView xWindow="0" yWindow="0" windowWidth="20490" windowHeight="7620" tabRatio="839" activeTab="2"/>
  </bookViews>
  <sheets>
    <sheet name="Contact Information" sheetId="1" r:id="rId1"/>
    <sheet name="Narrative" sheetId="2" r:id="rId2"/>
    <sheet name="Budget Detail &amp; Amendments" sheetId="6" r:id="rId3"/>
    <sheet name="Budget Roll-Up" sheetId="18" r:id="rId4"/>
    <sheet name="Program Assurances" sheetId="21" r:id="rId5"/>
    <sheet name="18-19 Calendar" sheetId="27" r:id="rId6"/>
    <sheet name="Do Not Edit" sheetId="12" state="hidden" r:id="rId7"/>
  </sheets>
  <definedNames>
    <definedName name="Contracted">'Do Not Edit'!$D$1:$D$2</definedName>
    <definedName name="ContractedServices">'Do Not Edit'!$D$1:$D$2</definedName>
    <definedName name="monthNames" localSheetId="5">{"January","February","March","April","May","June","July","August","September","October","November","December"}</definedName>
    <definedName name="monthNames">{"January","February","March","April","May","June","July","August","September","October","November","December"}</definedName>
    <definedName name="Other">'Do Not Edit'!$D$10:$D$12</definedName>
    <definedName name="Personnel">'Budget Detail &amp; Amendments'!$L$5:$L$7</definedName>
    <definedName name="_xlnm.Print_Area" localSheetId="5">'18-19 Calendar'!$B$7:$V$64</definedName>
    <definedName name="Quarter">Narrative!$J$47:$J$51</definedName>
    <definedName name="Quarter_1">'Do Not Edit'!$B$1:$B$5</definedName>
    <definedName name="Quarter1">'Do Not Edit'!$B$1:$B$4</definedName>
    <definedName name="Quarters">#REF!</definedName>
    <definedName name="Salaries">#REF!</definedName>
    <definedName name="Salary">'Do Not Edit'!$C$1:$C$2</definedName>
    <definedName name="startday" localSheetId="5">'18-19 Calendar'!$M$4</definedName>
    <definedName name="startday">#REF!</definedName>
    <definedName name="Supplies">'Do Not Edit'!$A$10:$A$11</definedName>
    <definedName name="Telephone">'Do Not Edit'!$E$1:$E$2</definedName>
    <definedName name="Travel">'Do Not Edit'!$F$1:$F$1</definedName>
    <definedName name="valuevx">42.314159</definedName>
    <definedName name="WeekDay" localSheetId="5">{1,2,3,4,5,6,7}</definedName>
    <definedName name="WeekDay">{1,2,3,4,5,6,7}</definedName>
    <definedName name="weekDayNames" localSheetId="5">{"Su";"M";"Tu";"W";"Th";"F";"Sa"}</definedName>
    <definedName name="weekDayNames">{"Su";"M";"Tu";"W";"Th";"F";"Sa"}</definedName>
    <definedName name="weekdays" localSheetId="5">{"Sunday";"Monday";"Tuesday";"Wednesday";"Thursday";"Friday";"Saturday"}</definedName>
    <definedName name="weekdays">{"Sunday";"Monday";"Tuesday";"Wednesday";"Thursday";"Friday";"Saturday"}</definedName>
    <definedName name="WeekNo" localSheetId="5">{1;2;3;4;5;6}</definedName>
    <definedName name="WeekNo">{1;2;3;4;5;6}</definedName>
    <definedName name="year" localSheetId="5">'18-19 Calendar'!$F$4</definedName>
    <definedName name="year">#REF!</definedName>
    <definedName name="Yes">'Budget Detail &amp; Amendments'!$N$5:$N$6</definedName>
    <definedName name="YesNo">'Do Not Edit'!$A$1:$A$2</definedName>
  </definedNames>
  <calcPr calcId="162913" concurrentCalc="0"/>
  <customWorkbookViews>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72" i="6" l="1"/>
  <c r="R107" i="6"/>
  <c r="R58" i="6"/>
  <c r="R90" i="6"/>
  <c r="P105" i="6"/>
  <c r="S56" i="27"/>
  <c r="R56" i="27"/>
  <c r="Q56" i="27"/>
  <c r="P56" i="27"/>
  <c r="O56" i="27"/>
  <c r="N56" i="27"/>
  <c r="M56" i="27"/>
  <c r="H56" i="27"/>
  <c r="G56" i="27"/>
  <c r="F56" i="27"/>
  <c r="E56" i="27"/>
  <c r="D56" i="27"/>
  <c r="C56" i="27"/>
  <c r="B56" i="27"/>
  <c r="M55" i="27"/>
  <c r="M57" i="27" a="1"/>
  <c r="Q61" i="27"/>
  <c r="B55" i="27"/>
  <c r="B57" i="27" a="1"/>
  <c r="G58" i="27"/>
  <c r="S47" i="27"/>
  <c r="R47" i="27"/>
  <c r="Q47" i="27"/>
  <c r="P47" i="27"/>
  <c r="O47" i="27"/>
  <c r="N47" i="27"/>
  <c r="M47" i="27"/>
  <c r="H47" i="27"/>
  <c r="G47" i="27"/>
  <c r="F47" i="27"/>
  <c r="E47" i="27"/>
  <c r="D47" i="27"/>
  <c r="C47" i="27"/>
  <c r="B47" i="27"/>
  <c r="M46" i="27"/>
  <c r="M48" i="27" a="1"/>
  <c r="O52" i="27"/>
  <c r="B46" i="27"/>
  <c r="B48" i="27" a="1"/>
  <c r="G51" i="27"/>
  <c r="S38" i="27"/>
  <c r="R38" i="27"/>
  <c r="Q38" i="27"/>
  <c r="P38" i="27"/>
  <c r="O38" i="27"/>
  <c r="N38" i="27"/>
  <c r="M38" i="27"/>
  <c r="H38" i="27"/>
  <c r="G38" i="27"/>
  <c r="F38" i="27"/>
  <c r="E38" i="27"/>
  <c r="D38" i="27"/>
  <c r="C38" i="27"/>
  <c r="B38" i="27"/>
  <c r="M37" i="27"/>
  <c r="M39" i="27" a="1"/>
  <c r="N43" i="27"/>
  <c r="B37" i="27"/>
  <c r="B39" i="27" a="1"/>
  <c r="C44" i="27"/>
  <c r="S29" i="27"/>
  <c r="R29" i="27"/>
  <c r="Q29" i="27"/>
  <c r="P29" i="27"/>
  <c r="O29" i="27"/>
  <c r="N29" i="27"/>
  <c r="M29" i="27"/>
  <c r="H29" i="27"/>
  <c r="G29" i="27"/>
  <c r="F29" i="27"/>
  <c r="E29" i="27"/>
  <c r="D29" i="27"/>
  <c r="C29" i="27"/>
  <c r="B29" i="27"/>
  <c r="M28" i="27"/>
  <c r="M30" i="27" a="1"/>
  <c r="S34" i="27"/>
  <c r="B28" i="27"/>
  <c r="B30" i="27" a="1"/>
  <c r="S20" i="27"/>
  <c r="R20" i="27"/>
  <c r="Q20" i="27"/>
  <c r="P20" i="27"/>
  <c r="O20" i="27"/>
  <c r="N20" i="27"/>
  <c r="M20" i="27"/>
  <c r="H20" i="27"/>
  <c r="G20" i="27"/>
  <c r="F20" i="27"/>
  <c r="E20" i="27"/>
  <c r="D20" i="27"/>
  <c r="C20" i="27"/>
  <c r="B20" i="27"/>
  <c r="M19" i="27"/>
  <c r="M21" i="27" a="1"/>
  <c r="M26" i="27"/>
  <c r="B19" i="27"/>
  <c r="B21" i="27" a="1"/>
  <c r="C26" i="27"/>
  <c r="S10" i="27"/>
  <c r="R10" i="27"/>
  <c r="Q10" i="27"/>
  <c r="P10" i="27"/>
  <c r="O10" i="27"/>
  <c r="N10" i="27"/>
  <c r="M10" i="27"/>
  <c r="H10" i="27"/>
  <c r="G10" i="27"/>
  <c r="F10" i="27"/>
  <c r="E10" i="27"/>
  <c r="D10" i="27"/>
  <c r="C10" i="27"/>
  <c r="B10" i="27"/>
  <c r="M9" i="27"/>
  <c r="M11" i="27" a="1"/>
  <c r="O14" i="27"/>
  <c r="B9" i="27"/>
  <c r="B11" i="27" a="1"/>
  <c r="H15" i="27"/>
  <c r="G44" i="27"/>
  <c r="C62" i="27"/>
  <c r="H59" i="27"/>
  <c r="F57" i="27"/>
  <c r="H60" i="27"/>
  <c r="G59" i="27"/>
  <c r="H61" i="27"/>
  <c r="G60" i="27"/>
  <c r="F59" i="27"/>
  <c r="H62" i="27"/>
  <c r="G61" i="27"/>
  <c r="E59" i="27"/>
  <c r="C57" i="27"/>
  <c r="F61" i="27"/>
  <c r="E60" i="27"/>
  <c r="B57" i="27"/>
  <c r="F62" i="27"/>
  <c r="E61" i="27"/>
  <c r="B58" i="27"/>
  <c r="E62" i="27"/>
  <c r="C60" i="27"/>
  <c r="H57" i="27"/>
  <c r="C61" i="27"/>
  <c r="B60" i="27"/>
  <c r="S21" i="27"/>
  <c r="Q53" i="27"/>
  <c r="O51" i="27"/>
  <c r="M49" i="27"/>
  <c r="N51" i="27"/>
  <c r="O53" i="27"/>
  <c r="N52" i="27"/>
  <c r="N53" i="27"/>
  <c r="M52" i="27"/>
  <c r="R49" i="27"/>
  <c r="R50" i="27"/>
  <c r="Q49" i="27"/>
  <c r="R51" i="27"/>
  <c r="P49" i="27"/>
  <c r="R52" i="27"/>
  <c r="Q51" i="27"/>
  <c r="R53" i="27"/>
  <c r="P51" i="27"/>
  <c r="O50" i="27"/>
  <c r="G52" i="27"/>
  <c r="E50" i="27"/>
  <c r="F53" i="27"/>
  <c r="E52" i="27"/>
  <c r="C52" i="27"/>
  <c r="B51" i="27"/>
  <c r="H51" i="27"/>
  <c r="F49" i="27"/>
  <c r="H23" i="27"/>
  <c r="G22" i="27"/>
  <c r="H24" i="27"/>
  <c r="F22" i="27"/>
  <c r="G24" i="27"/>
  <c r="F23" i="27"/>
  <c r="G25" i="27"/>
  <c r="E23" i="27"/>
  <c r="D22" i="27"/>
  <c r="E24" i="27"/>
  <c r="D23" i="27"/>
  <c r="F26" i="27"/>
  <c r="C23" i="27"/>
  <c r="E26" i="27"/>
  <c r="C24" i="27"/>
  <c r="C25" i="27"/>
  <c r="B24" i="27"/>
  <c r="H22" i="27"/>
  <c r="M42" i="27"/>
  <c r="R39" i="27"/>
  <c r="M43" i="27"/>
  <c r="Q39" i="27"/>
  <c r="R41" i="27"/>
  <c r="Q40" i="27"/>
  <c r="Q41" i="27"/>
  <c r="P40" i="27"/>
  <c r="S44" i="27"/>
  <c r="O40" i="27"/>
  <c r="N39" i="27"/>
  <c r="P42" i="27"/>
  <c r="N40" i="27"/>
  <c r="P43" i="27"/>
  <c r="O42" i="27"/>
  <c r="O43" i="27"/>
  <c r="M41" i="27"/>
  <c r="S39" i="27"/>
  <c r="E35" i="27"/>
  <c r="C33" i="27"/>
  <c r="B32" i="27"/>
  <c r="H30" i="27"/>
  <c r="C34" i="27"/>
  <c r="B33" i="27"/>
  <c r="H31" i="27"/>
  <c r="C35" i="27"/>
  <c r="B34" i="27"/>
  <c r="H32" i="27"/>
  <c r="F30" i="27"/>
  <c r="B35" i="27"/>
  <c r="H33" i="27"/>
  <c r="F31" i="27"/>
  <c r="E30" i="27"/>
  <c r="H34" i="27"/>
  <c r="F32" i="27"/>
  <c r="E31" i="27"/>
  <c r="D30" i="27"/>
  <c r="H35" i="27"/>
  <c r="G34" i="27"/>
  <c r="F33" i="27"/>
  <c r="E32" i="27"/>
  <c r="D31" i="27"/>
  <c r="C30" i="27"/>
  <c r="G35" i="27"/>
  <c r="F34" i="27"/>
  <c r="E33" i="27"/>
  <c r="D32" i="27"/>
  <c r="C31" i="27"/>
  <c r="B30" i="27"/>
  <c r="F35" i="27"/>
  <c r="E34" i="27"/>
  <c r="D33" i="27"/>
  <c r="C32" i="27"/>
  <c r="B31" i="27"/>
  <c r="N62" i="27"/>
  <c r="Q16" i="27"/>
  <c r="P15" i="27"/>
  <c r="N13" i="27"/>
  <c r="P16" i="27"/>
  <c r="N14" i="27"/>
  <c r="M13" i="27"/>
  <c r="N15" i="27"/>
  <c r="M14" i="27"/>
  <c r="S12" i="27"/>
  <c r="M15" i="27"/>
  <c r="S13" i="27"/>
  <c r="Q11" i="27"/>
  <c r="S14" i="27"/>
  <c r="Q12" i="27"/>
  <c r="P11" i="27"/>
  <c r="Q13" i="27"/>
  <c r="P12" i="27"/>
  <c r="O11" i="27"/>
  <c r="Q14" i="27"/>
  <c r="P13" i="27"/>
  <c r="N11" i="27"/>
  <c r="Q15" i="27"/>
  <c r="O13" i="27"/>
  <c r="N12" i="27"/>
  <c r="E12" i="27"/>
  <c r="G15" i="27"/>
  <c r="G16" i="27"/>
  <c r="D13" i="27"/>
  <c r="D14" i="27"/>
  <c r="E16" i="27"/>
  <c r="D16" i="27"/>
  <c r="H12" i="27"/>
  <c r="G12" i="27"/>
  <c r="H14" i="27"/>
  <c r="C4" i="18"/>
  <c r="C5" i="18"/>
  <c r="O23" i="18"/>
  <c r="O22" i="18"/>
  <c r="K22" i="18"/>
  <c r="O21" i="18"/>
  <c r="O16" i="18"/>
  <c r="O15" i="18"/>
  <c r="O14" i="18"/>
  <c r="O13" i="18"/>
  <c r="O12" i="18"/>
  <c r="O10" i="18"/>
  <c r="O5" i="18"/>
  <c r="O4" i="18"/>
  <c r="K23" i="18"/>
  <c r="K21" i="18"/>
  <c r="K16" i="18"/>
  <c r="K15" i="18"/>
  <c r="K14" i="18"/>
  <c r="K13" i="18"/>
  <c r="K12" i="18"/>
  <c r="K10" i="18"/>
  <c r="K5" i="18"/>
  <c r="K4" i="18"/>
  <c r="G23" i="18"/>
  <c r="G22" i="18"/>
  <c r="G21" i="18"/>
  <c r="G16" i="18"/>
  <c r="G15" i="18"/>
  <c r="G14" i="18"/>
  <c r="G13" i="18"/>
  <c r="G12" i="18"/>
  <c r="G10" i="18"/>
  <c r="G5" i="18"/>
  <c r="G4" i="18"/>
  <c r="C26" i="18"/>
  <c r="C23" i="18"/>
  <c r="C22" i="18"/>
  <c r="C21" i="18"/>
  <c r="C16" i="18"/>
  <c r="C15" i="18"/>
  <c r="C14" i="18"/>
  <c r="C13" i="18"/>
  <c r="C12" i="18"/>
  <c r="C10" i="18"/>
  <c r="K26" i="18"/>
  <c r="O26" i="18"/>
  <c r="P103" i="6"/>
  <c r="R103" i="6"/>
  <c r="T103" i="6"/>
  <c r="O103" i="6"/>
  <c r="P64" i="6"/>
  <c r="R64" i="6"/>
  <c r="T64" i="6"/>
  <c r="O64" i="6"/>
  <c r="T45" i="6"/>
  <c r="O6" i="18"/>
  <c r="R45" i="6"/>
  <c r="K6" i="18"/>
  <c r="P45" i="6"/>
  <c r="G6" i="18"/>
  <c r="O45" i="6"/>
  <c r="C6" i="18"/>
  <c r="T116" i="6"/>
  <c r="R116" i="6"/>
  <c r="K28" i="18"/>
  <c r="T90" i="6"/>
  <c r="O17" i="18"/>
  <c r="K17" i="18"/>
  <c r="T72" i="6"/>
  <c r="T58" i="6"/>
  <c r="T28" i="6"/>
  <c r="R28" i="6"/>
  <c r="P116" i="6"/>
  <c r="G28" i="18"/>
  <c r="O116" i="6"/>
  <c r="C28" i="18"/>
  <c r="P90" i="6"/>
  <c r="G17" i="18"/>
  <c r="O90" i="6"/>
  <c r="P72" i="6"/>
  <c r="O72" i="6"/>
  <c r="P58" i="6"/>
  <c r="O58" i="6"/>
  <c r="P28" i="6"/>
  <c r="O28" i="6"/>
  <c r="O48" i="6"/>
  <c r="C7" i="18"/>
  <c r="N60" i="27"/>
  <c r="N22" i="27"/>
  <c r="H13" i="27"/>
  <c r="H11" i="27"/>
  <c r="E15" i="27"/>
  <c r="C11" i="27"/>
  <c r="F13" i="27"/>
  <c r="M57" i="27"/>
  <c r="H50" i="27"/>
  <c r="C51" i="27"/>
  <c r="E51" i="27"/>
  <c r="F50" i="27"/>
  <c r="S26" i="27"/>
  <c r="C39" i="27"/>
  <c r="G13" i="27"/>
  <c r="G11" i="27"/>
  <c r="D15" i="27"/>
  <c r="C12" i="27"/>
  <c r="F14" i="27"/>
  <c r="M11" i="27"/>
  <c r="R16" i="27"/>
  <c r="R15" i="27"/>
  <c r="S15" i="27"/>
  <c r="M16" i="27"/>
  <c r="N16" i="27"/>
  <c r="S11" i="27"/>
  <c r="M12" i="27"/>
  <c r="Q58" i="27"/>
  <c r="P59" i="27"/>
  <c r="M40" i="27"/>
  <c r="O41" i="27"/>
  <c r="Q42" i="27"/>
  <c r="P39" i="27"/>
  <c r="R40" i="27"/>
  <c r="B23" i="27"/>
  <c r="E25" i="27"/>
  <c r="F25" i="27"/>
  <c r="D21" i="27"/>
  <c r="G23" i="27"/>
  <c r="B52" i="27"/>
  <c r="E53" i="27"/>
  <c r="F52" i="27"/>
  <c r="O49" i="27"/>
  <c r="Q50" i="27"/>
  <c r="M53" i="27"/>
  <c r="M51" i="27"/>
  <c r="H58" i="27"/>
  <c r="B59" i="27"/>
  <c r="C59" i="27"/>
  <c r="D59" i="27"/>
  <c r="D58" i="27"/>
  <c r="D57" i="27"/>
  <c r="F58" i="27"/>
  <c r="R48" i="6"/>
  <c r="O107" i="6"/>
  <c r="O123" i="6"/>
  <c r="R123" i="6"/>
  <c r="R105" i="6"/>
  <c r="O7" i="18"/>
  <c r="G24" i="18"/>
  <c r="K7" i="18"/>
  <c r="K24" i="18"/>
  <c r="O24" i="18"/>
  <c r="Q30" i="27"/>
  <c r="N34" i="27"/>
  <c r="N32" i="27"/>
  <c r="Q34" i="27"/>
  <c r="O30" i="27"/>
  <c r="S33" i="27"/>
  <c r="P23" i="27"/>
  <c r="Q25" i="27"/>
  <c r="M21" i="27"/>
  <c r="N23" i="27"/>
  <c r="N24" i="27"/>
  <c r="N25" i="27"/>
  <c r="N26" i="27"/>
  <c r="Q21" i="27"/>
  <c r="Q22" i="27"/>
  <c r="Q23" i="27"/>
  <c r="Q24" i="27"/>
  <c r="P24" i="27"/>
  <c r="P25" i="27"/>
  <c r="O25" i="27"/>
  <c r="M24" i="27"/>
  <c r="S23" i="27"/>
  <c r="R23" i="27"/>
  <c r="P22" i="27"/>
  <c r="O22" i="27"/>
  <c r="O23" i="27"/>
  <c r="O24" i="27"/>
  <c r="M23" i="27"/>
  <c r="S22" i="27"/>
  <c r="R22" i="27"/>
  <c r="P21" i="27"/>
  <c r="O21" i="27"/>
  <c r="D41" i="27"/>
  <c r="E43" i="27"/>
  <c r="E44" i="27"/>
  <c r="H39" i="27"/>
  <c r="H40" i="27"/>
  <c r="H41" i="27"/>
  <c r="H42" i="27"/>
  <c r="H43" i="27"/>
  <c r="D39" i="27"/>
  <c r="E41" i="27"/>
  <c r="F43" i="27"/>
  <c r="F44" i="27"/>
  <c r="D43" i="27"/>
  <c r="C43" i="27"/>
  <c r="B43" i="27"/>
  <c r="G41" i="27"/>
  <c r="F41" i="27"/>
  <c r="F42" i="27"/>
  <c r="E42" i="27"/>
  <c r="D42" i="27"/>
  <c r="C42" i="27"/>
  <c r="B42" i="27"/>
  <c r="G40" i="27"/>
  <c r="F40" i="27"/>
  <c r="E40" i="27"/>
  <c r="D40" i="27"/>
  <c r="C40" i="27"/>
  <c r="C41" i="27"/>
  <c r="B41" i="27"/>
  <c r="G39" i="27"/>
  <c r="F39" i="27"/>
  <c r="E39" i="27"/>
  <c r="H44" i="27"/>
  <c r="G26" i="18"/>
  <c r="G7" i="18"/>
  <c r="R31" i="27"/>
  <c r="O33" i="27"/>
  <c r="P31" i="27"/>
  <c r="R57" i="27"/>
  <c r="N58" i="27"/>
  <c r="Q60" i="27"/>
  <c r="M25" i="27"/>
  <c r="P26" i="27"/>
  <c r="R26" i="27"/>
  <c r="G43" i="27"/>
  <c r="D44" i="27"/>
  <c r="T48" i="6"/>
  <c r="N35" i="27"/>
  <c r="N33" i="27"/>
  <c r="M30" i="27"/>
  <c r="P32" i="27"/>
  <c r="Q59" i="27"/>
  <c r="Q57" i="27"/>
  <c r="N61" i="27"/>
  <c r="N59" i="27"/>
  <c r="S25" i="27"/>
  <c r="R21" i="27"/>
  <c r="M22" i="27"/>
  <c r="N21" i="27"/>
  <c r="G42" i="27"/>
  <c r="B40" i="27"/>
  <c r="O105" i="6"/>
  <c r="C17" i="18"/>
  <c r="C24" i="18"/>
  <c r="C30" i="18"/>
  <c r="O28" i="18"/>
  <c r="R32" i="27"/>
  <c r="R33" i="27"/>
  <c r="S35" i="27"/>
  <c r="O31" i="27"/>
  <c r="P33" i="27"/>
  <c r="Q35" i="27"/>
  <c r="M31" i="27"/>
  <c r="M32" i="27"/>
  <c r="M33" i="27"/>
  <c r="M34" i="27"/>
  <c r="Q31" i="27"/>
  <c r="Q32" i="27"/>
  <c r="R34" i="27"/>
  <c r="N30" i="27"/>
  <c r="O32" i="27"/>
  <c r="P34" i="27"/>
  <c r="P35" i="27"/>
  <c r="S30" i="27"/>
  <c r="S31" i="27"/>
  <c r="S32" i="27"/>
  <c r="S62" i="27"/>
  <c r="O58" i="27"/>
  <c r="P60" i="27"/>
  <c r="Q62" i="27"/>
  <c r="M58" i="27"/>
  <c r="M59" i="27"/>
  <c r="M60" i="27"/>
  <c r="M61" i="27"/>
  <c r="M62" i="27"/>
  <c r="P57" i="27"/>
  <c r="P58" i="27"/>
  <c r="R61" i="27"/>
  <c r="N57" i="27"/>
  <c r="O59" i="27"/>
  <c r="P61" i="27"/>
  <c r="P62" i="27"/>
  <c r="S57" i="27"/>
  <c r="S59" i="27"/>
  <c r="S60" i="27"/>
  <c r="S61" i="27"/>
  <c r="O57" i="27"/>
  <c r="S58" i="27"/>
  <c r="T107" i="6"/>
  <c r="T123" i="6"/>
  <c r="T105" i="6"/>
  <c r="O35" i="27"/>
  <c r="R35" i="27"/>
  <c r="M35" i="27"/>
  <c r="R59" i="27"/>
  <c r="O61" i="27"/>
  <c r="R24" i="27"/>
  <c r="P48" i="6"/>
  <c r="P107" i="6"/>
  <c r="R30" i="27"/>
  <c r="O34" i="27"/>
  <c r="N31" i="27"/>
  <c r="Q33" i="27"/>
  <c r="P30" i="27"/>
  <c r="R60" i="27"/>
  <c r="R58" i="27"/>
  <c r="O62" i="27"/>
  <c r="O60" i="27"/>
  <c r="R62" i="27"/>
  <c r="S24" i="27"/>
  <c r="O26" i="27"/>
  <c r="Q26" i="27"/>
  <c r="R25" i="27"/>
  <c r="B44" i="27"/>
  <c r="B39" i="27"/>
  <c r="S40" i="27"/>
  <c r="S41" i="27"/>
  <c r="S42" i="27"/>
  <c r="S43" i="27"/>
  <c r="O39" i="27"/>
  <c r="P41" i="27"/>
  <c r="Q43" i="27"/>
  <c r="M39" i="27"/>
  <c r="N41" i="27"/>
  <c r="N42" i="27"/>
  <c r="P52" i="27"/>
  <c r="P53" i="27"/>
  <c r="S48" i="27"/>
  <c r="S49" i="27"/>
  <c r="S50" i="27"/>
  <c r="S51" i="27"/>
  <c r="S52" i="27"/>
  <c r="O48" i="27"/>
  <c r="P50" i="27"/>
  <c r="Q52" i="27"/>
  <c r="M48" i="27"/>
  <c r="B61" i="27"/>
  <c r="B62" i="27"/>
  <c r="E57" i="27"/>
  <c r="E58" i="27"/>
  <c r="F60" i="27"/>
  <c r="G62" i="27"/>
  <c r="C58" i="27"/>
  <c r="D60" i="27"/>
  <c r="D61" i="27"/>
  <c r="D62" i="27"/>
  <c r="G57" i="27"/>
  <c r="E49" i="27"/>
  <c r="F51" i="27"/>
  <c r="G53" i="27"/>
  <c r="C49" i="27"/>
  <c r="D51" i="27"/>
  <c r="D52" i="27"/>
  <c r="D53" i="27"/>
  <c r="G48" i="27"/>
  <c r="G49" i="27"/>
  <c r="G50" i="27"/>
  <c r="E11" i="27"/>
  <c r="B16" i="27"/>
  <c r="B15" i="27"/>
  <c r="B14" i="27"/>
  <c r="B13" i="27"/>
  <c r="B12" i="27"/>
  <c r="F16" i="27"/>
  <c r="E14" i="27"/>
  <c r="D12" i="27"/>
  <c r="H16" i="27"/>
  <c r="G14" i="27"/>
  <c r="B53" i="27"/>
  <c r="C53" i="27"/>
  <c r="H48" i="27"/>
  <c r="B49" i="27"/>
  <c r="B48" i="27"/>
  <c r="C48" i="27"/>
  <c r="H53" i="27"/>
  <c r="H52" i="27"/>
  <c r="B25" i="27"/>
  <c r="B26" i="27"/>
  <c r="E21" i="27"/>
  <c r="E22" i="27"/>
  <c r="F24" i="27"/>
  <c r="G26" i="27"/>
  <c r="C22" i="27"/>
  <c r="D24" i="27"/>
  <c r="D25" i="27"/>
  <c r="D26" i="27"/>
  <c r="G21" i="27"/>
  <c r="F12" i="27"/>
  <c r="F11" i="27"/>
  <c r="C16" i="27"/>
  <c r="C15" i="27"/>
  <c r="C14" i="27"/>
  <c r="C13" i="27"/>
  <c r="B11" i="27"/>
  <c r="F15" i="27"/>
  <c r="E13" i="27"/>
  <c r="D11" i="27"/>
  <c r="P14" i="27"/>
  <c r="O12" i="27"/>
  <c r="S16" i="27"/>
  <c r="R14" i="27"/>
  <c r="R13" i="27"/>
  <c r="R12" i="27"/>
  <c r="R11" i="27"/>
  <c r="O16" i="27"/>
  <c r="O15" i="27"/>
  <c r="P44" i="27"/>
  <c r="Q44" i="27"/>
  <c r="R44" i="27"/>
  <c r="R43" i="27"/>
  <c r="R42" i="27"/>
  <c r="M44" i="27"/>
  <c r="N44" i="27"/>
  <c r="O44" i="27"/>
  <c r="H21" i="27"/>
  <c r="B22" i="27"/>
  <c r="B21" i="27"/>
  <c r="C21" i="27"/>
  <c r="H26" i="27"/>
  <c r="H25" i="27"/>
  <c r="F21" i="27"/>
  <c r="E48" i="27"/>
  <c r="F48" i="27"/>
  <c r="H49" i="27"/>
  <c r="B50" i="27"/>
  <c r="C50" i="27"/>
  <c r="D50" i="27"/>
  <c r="D49" i="27"/>
  <c r="D48" i="27"/>
  <c r="N49" i="27"/>
  <c r="N48" i="27"/>
  <c r="S53" i="27"/>
  <c r="P48" i="27"/>
  <c r="Q48" i="27"/>
  <c r="R48" i="27"/>
  <c r="M50" i="27"/>
  <c r="N50" i="27"/>
  <c r="D34" i="27"/>
  <c r="D35" i="27"/>
  <c r="G30" i="27"/>
  <c r="G31" i="27"/>
  <c r="G32" i="27"/>
  <c r="G33" i="27"/>
  <c r="P123" i="6"/>
  <c r="K30" i="18"/>
  <c r="O30" i="18"/>
  <c r="G30" i="18"/>
  <c r="A544" i="2"/>
  <c r="A610" i="2"/>
  <c r="A577" i="2"/>
  <c r="A445" i="2"/>
  <c r="A511" i="2"/>
  <c r="A478" i="2"/>
</calcChain>
</file>

<file path=xl/sharedStrings.xml><?xml version="1.0" encoding="utf-8"?>
<sst xmlns="http://schemas.openxmlformats.org/spreadsheetml/2006/main" count="836" uniqueCount="319">
  <si>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</si>
  <si>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</si>
  <si>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</si>
  <si>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</si>
  <si>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</si>
  <si>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</si>
  <si>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</si>
  <si>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</si>
  <si>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</si>
  <si>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</si>
  <si>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</si>
  <si>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</si>
  <si>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</si>
  <si>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</si>
  <si>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</si>
  <si>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</si>
  <si>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</si>
  <si>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</si>
  <si>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</si>
  <si>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</si>
  <si>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</si>
  <si>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</si>
  <si>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</si>
  <si>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</si>
  <si>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</si>
  <si>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</si>
  <si>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</si>
  <si>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</si>
  <si>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</si>
  <si>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</si>
  <si>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</si>
  <si>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</si>
  <si>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</si>
  <si>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</si>
  <si>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</si>
  <si>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</si>
  <si>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</si>
  <si>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</si>
  <si>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</si>
  <si>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</si>
  <si>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(This amount will be taken out of your current budget)</t>
  </si>
  <si>
    <t>Original Budget (Do not edit)</t>
  </si>
  <si>
    <r>
      <rPr>
        <b/>
        <sz val="11"/>
        <color theme="1"/>
        <rFont val="Calibri"/>
        <family val="2"/>
        <scheme val="minor"/>
      </rPr>
      <t>Program:</t>
    </r>
    <r>
      <rPr>
        <sz val="11"/>
        <color theme="1"/>
        <rFont val="Calibri"/>
        <family val="2"/>
        <scheme val="minor"/>
      </rPr>
      <t xml:space="preserve"> Carl D. Perkins Vocational and Technical Education Act of 2006, Title I.</t>
    </r>
  </si>
  <si>
    <t>Perkins Program Coordinator/Grant Manager:</t>
  </si>
  <si>
    <t>Last Name:</t>
  </si>
  <si>
    <t>First Name:</t>
  </si>
  <si>
    <t>Address:</t>
  </si>
  <si>
    <t>City:</t>
  </si>
  <si>
    <t>State:</t>
  </si>
  <si>
    <t>Zip Code:</t>
  </si>
  <si>
    <t>Phone:</t>
  </si>
  <si>
    <t>Fax:</t>
  </si>
  <si>
    <t>Email:</t>
  </si>
  <si>
    <t>Fiscal Manager:</t>
  </si>
  <si>
    <t>Extension:</t>
  </si>
  <si>
    <t>Quarter 1</t>
  </si>
  <si>
    <t>Quarter 2</t>
  </si>
  <si>
    <t>Quarter 3</t>
  </si>
  <si>
    <t>Quarter 4</t>
  </si>
  <si>
    <t>Ongoing</t>
  </si>
  <si>
    <t>Major Equipment</t>
  </si>
  <si>
    <t>Campus:</t>
  </si>
  <si>
    <t>Grant Year:</t>
  </si>
  <si>
    <t>Describe proposed administrative costs here, including the person performing the tasks and what they will be doing:</t>
  </si>
  <si>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</si>
  <si>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</si>
  <si>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</si>
  <si>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</si>
  <si>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</si>
  <si>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</si>
  <si>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</si>
  <si>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</si>
  <si>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Begin Quarter: (Please select):</t>
  </si>
  <si>
    <t>End Quarter: (Please select):</t>
  </si>
  <si>
    <t>Approved Funding</t>
  </si>
  <si>
    <t>Comments/Description of Changes:</t>
  </si>
  <si>
    <t>Grant Allocation:</t>
  </si>
  <si>
    <t xml:space="preserve"> The maximum allowed for the institution is:</t>
  </si>
  <si>
    <t>Salary and Hourly Wages:</t>
  </si>
  <si>
    <t xml:space="preserve">Personnel Services: </t>
  </si>
  <si>
    <t>Total Salary and Hourly Wages:</t>
  </si>
  <si>
    <t>Total Employee Benefits:</t>
  </si>
  <si>
    <t>Supplies and Materials (Books and Reference Material/Office Supplies/CTE Classroom Supplies/Software/Minor Equipment)</t>
  </si>
  <si>
    <t xml:space="preserve">Travel: </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</si>
  <si>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</si>
  <si>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</si>
  <si>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</si>
  <si>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</si>
  <si>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</si>
  <si>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</si>
  <si>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</si>
  <si>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Name:</t>
  </si>
  <si>
    <t>Title:</t>
  </si>
  <si>
    <t>Email Address:</t>
  </si>
  <si>
    <t>Please provide the email addresses, names and titles of people on your campus to be notified of grant issues</t>
  </si>
  <si>
    <t>Other Staff to be notified of grant issues:</t>
  </si>
  <si>
    <t>http://www.vertex42.com/calendars/school-calendar.html</t>
  </si>
  <si>
    <t>© 2013 Vertex42 LLC</t>
  </si>
  <si>
    <t>Fall</t>
  </si>
  <si>
    <t>Start Day:</t>
  </si>
  <si>
    <t>"Perkins/BSP Calendar"</t>
  </si>
  <si>
    <t>July</t>
  </si>
  <si>
    <t>January</t>
  </si>
  <si>
    <t>PERKINS DATES</t>
  </si>
  <si>
    <t>Perkins Coordinators Call 9:00 am</t>
  </si>
  <si>
    <t>August</t>
  </si>
  <si>
    <t>February</t>
  </si>
  <si>
    <t xml:space="preserve">Final Fiscal report and Final Narrative due </t>
  </si>
  <si>
    <t>September</t>
  </si>
  <si>
    <t>March</t>
  </si>
  <si>
    <t>October</t>
  </si>
  <si>
    <t>April</t>
  </si>
  <si>
    <t>November</t>
  </si>
  <si>
    <t>May</t>
  </si>
  <si>
    <t>Local Perkins Apps Due</t>
  </si>
  <si>
    <t>December</t>
  </si>
  <si>
    <t>June</t>
  </si>
  <si>
    <t>Deadline for major equipment orders</t>
  </si>
  <si>
    <t>Employee Benefits (FICA, Retirement, WC, SUE) &amp; Health Insurance (Annual Premium times % of FTE)</t>
  </si>
  <si>
    <t>Other Services: (Contracted Services/Printing)</t>
  </si>
  <si>
    <t>Other Expenditures (Dues &amp; Subscriptions/Conference &amp; Training Registration/Meeting Rooms):</t>
  </si>
  <si>
    <t>Total Operating Costs:</t>
  </si>
  <si>
    <t xml:space="preserve">Carl D. Perkins Program Assurance Agreement 2018-2019
The applicant will comply with the requirements of P.L 109-270 (the Carl D. Perkins Career and Technical Education IV Act of 2016)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</si>
  <si>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Pathways &amp; DE Coordinators Call 1:30 pm</t>
  </si>
  <si>
    <t>PATHWAYS DATES</t>
  </si>
  <si>
    <t>PERKINS &amp; PATHWAYS DATES</t>
  </si>
  <si>
    <t>Perkins Fiscal Year 18-19 Begins</t>
  </si>
  <si>
    <t>Perkins &amp; Pathways Quarter 2 Reports Due</t>
  </si>
  <si>
    <t>11 &amp; 25</t>
  </si>
  <si>
    <t>Pathways and DE Coordinators Calls 1:30pm</t>
  </si>
  <si>
    <t>3,17,31</t>
  </si>
  <si>
    <t>Perkins Coordinator Calls 9:00am</t>
  </si>
  <si>
    <t>2017-2018</t>
  </si>
  <si>
    <t>7-8</t>
  </si>
  <si>
    <t>Pathways Coordinator Training - Tentative</t>
  </si>
  <si>
    <t>PERKINS and MCP RFP Released</t>
  </si>
  <si>
    <t>18-19</t>
  </si>
  <si>
    <t>Perkins Coordinator Training - Tentative</t>
  </si>
  <si>
    <t>Perkins &amp; Pathways Quarter 3 Reports Due</t>
  </si>
  <si>
    <t>Perkins &amp; Pathways Quarter 1 Reports Due</t>
  </si>
  <si>
    <t>Technical Skills Assessments Due 17-18</t>
  </si>
  <si>
    <t>Student Enrollment Data Due 17-18</t>
  </si>
  <si>
    <t>Perkins Fiscal Year 18-19 Ends</t>
  </si>
  <si>
    <t>Perkins/BSP Calendar FY 2018 - 2019</t>
  </si>
  <si>
    <t>End of 1st Quarter</t>
  </si>
  <si>
    <t>End of 2nd Quarter</t>
  </si>
  <si>
    <t>End of 3rd Quarter</t>
  </si>
  <si>
    <t>All travel will follow the state of Montana rates and policies</t>
  </si>
  <si>
    <t>Additional Perkins Contact (if applicable - this please include the Montana Career Pathways Coordinator here if your campus receives that grant):</t>
  </si>
  <si>
    <r>
      <rPr>
        <b/>
        <sz val="11"/>
        <color theme="1"/>
        <rFont val="Calibri"/>
        <family val="2"/>
        <scheme val="minor"/>
      </rPr>
      <t>Application Due Date:</t>
    </r>
    <r>
      <rPr>
        <sz val="11"/>
        <color theme="1"/>
        <rFont val="Calibri"/>
        <family val="2"/>
        <scheme val="minor"/>
      </rPr>
      <t xml:space="preserve"> May 18, 2018</t>
    </r>
  </si>
  <si>
    <r>
      <rPr>
        <b/>
        <sz val="11"/>
        <color theme="1"/>
        <rFont val="Calibri"/>
        <family val="2"/>
        <scheme val="minor"/>
      </rPr>
      <t>Program Manager:</t>
    </r>
    <r>
      <rPr>
        <sz val="11"/>
        <color theme="1"/>
        <rFont val="Calibri"/>
        <family val="2"/>
        <scheme val="minor"/>
      </rPr>
      <t xml:space="preserve"> Amy Williams</t>
    </r>
  </si>
  <si>
    <r>
      <rPr>
        <b/>
        <sz val="11"/>
        <color theme="1"/>
        <rFont val="Calibri"/>
        <family val="2"/>
        <scheme val="minor"/>
      </rPr>
      <t>Phone:</t>
    </r>
    <r>
      <rPr>
        <sz val="11"/>
        <color theme="1"/>
        <rFont val="Calibri"/>
        <family val="2"/>
        <scheme val="minor"/>
      </rPr>
      <t xml:space="preserve"> 406-994-3991</t>
    </r>
  </si>
  <si>
    <r>
      <rPr>
        <b/>
        <sz val="11"/>
        <color theme="1"/>
        <rFont val="Calibri"/>
        <family val="2"/>
        <scheme val="minor"/>
      </rPr>
      <t>Email:</t>
    </r>
    <r>
      <rPr>
        <sz val="11"/>
        <color theme="1"/>
        <rFont val="Calibri"/>
        <family val="2"/>
        <scheme val="minor"/>
      </rPr>
      <t xml:space="preserve"> amy.williams12@montana.edu</t>
    </r>
  </si>
  <si>
    <t>Strengthening Montana Career Pathways 2018-2019</t>
  </si>
  <si>
    <t xml:space="preserve">Pathway Coordinator: (required staff for grant recipients) </t>
  </si>
  <si>
    <t>Abstract: Proposed Scope of Work (250 word summary of the work proposed)</t>
  </si>
  <si>
    <t>Activity Summary Number 1</t>
  </si>
  <si>
    <t>Activity Summary Number 2</t>
  </si>
  <si>
    <t xml:space="preserve">Which MCP(s) are supported by this work?  </t>
  </si>
  <si>
    <t>Activity Summary Number 3</t>
  </si>
  <si>
    <t>Activity Summary Number 4</t>
  </si>
  <si>
    <t>Activity Summary Number 5</t>
  </si>
  <si>
    <t>Activity Summary Number 6</t>
  </si>
  <si>
    <t>Activity Summary Number 7</t>
  </si>
  <si>
    <t>Activity Summary Number 8</t>
  </si>
  <si>
    <t>Activity Summary Number 9</t>
  </si>
  <si>
    <t>Activity Summary Number 10</t>
  </si>
  <si>
    <t>Activity Summary Number 11</t>
  </si>
  <si>
    <t>Activity Summary Number 12</t>
  </si>
  <si>
    <t>L.I.F.E. Career Exploration Event</t>
  </si>
  <si>
    <t>Attendance will be measured and pre and post surveys completed to determine if students gained knowledge of career pathways at the event.</t>
  </si>
  <si>
    <t>The Career Pathways Exploration Event aims to provide students an opportunity to explore career choices by interacting with all pathways</t>
  </si>
  <si>
    <t>College In a Day</t>
  </si>
  <si>
    <t>Trades: Welding &amp; Fabrication</t>
  </si>
  <si>
    <t>Partner for Female Trades Exploration</t>
  </si>
  <si>
    <t xml:space="preserve">Outcomes will be measured by pre and post surveys to gauge student's level of interest in trades as well as tracking attending students in trades related dual enrollment classes. </t>
  </si>
  <si>
    <t>Mobile Welding Unit Outreach</t>
  </si>
  <si>
    <t>Guest Speaker/Facilitator</t>
  </si>
  <si>
    <t>Outcomes would be measured attendance, satisfaction surveys, and increased connections among secondary/post secondary groups.</t>
  </si>
  <si>
    <t>All pathways are supported by this activity.</t>
  </si>
  <si>
    <t>DE Website &amp; Resources</t>
  </si>
  <si>
    <t>All pathways are supported.</t>
  </si>
  <si>
    <t>Concurrent Affiliate Faculty Seminar</t>
  </si>
  <si>
    <t>By targeting improvements in concurrent dual enrollment, Affiliate Faculty will feel more supported and inclined to continue and/or expand on their concurrent offerings. The MCP Coordinator will evalute and measure success of this training by growth in faculty requests to teach concurrently and growth in student enrollments for current and new concurrent courses.</t>
  </si>
  <si>
    <t>Visits to webpage will be calculated. Dual enrollment numbers will be measured. Evaluations will be required (and assessed) for any training tutorials completed by affiliate faculty.</t>
  </si>
  <si>
    <t>Pathways to Dual Enrollment Event</t>
  </si>
  <si>
    <t>We will evaluate student experiences via pre and post surveys. We would expect that, following the event, students would feel more confident about their dual enrollment choices and career pathways and we would see increased numbers of students from those schools enrolled in the next year.</t>
  </si>
  <si>
    <t xml:space="preserve">We foresee more students will complete more dual enrollment MUS core courses. We will track the number of students who utilize the advising tool, make advising appointments, and attend the dual enrollment related events. </t>
  </si>
  <si>
    <t>College Success Workshops</t>
  </si>
  <si>
    <t>The goal of this activity is to explore the creation of these workshops and work to target a specific audience for participation. The expected outcome is an outline and initial plan for the workshop series.</t>
  </si>
  <si>
    <t>Activity Summary Number 13</t>
  </si>
  <si>
    <t>Accounting Teacher Clinics</t>
  </si>
  <si>
    <t xml:space="preserve">The goal of this activity is to provide professional development for business teachers (per their request) in this area. Ideally, we will offer some training and connect with teachers in at least two rural high schools (within our service region) who may have the needed credentials for teaching dual credit courses and be able to develop more options for students. </t>
  </si>
  <si>
    <t>Activity Summary Number 14</t>
  </si>
  <si>
    <t>The goal of this activity is to provide professional development for business/computer science (per their request) in this area. We will aim to serve at least 10 teachers for this training.</t>
  </si>
  <si>
    <t>Activity Summary Number 15</t>
  </si>
  <si>
    <t>Show progress of meetings and conversations and a plan for implementation of apprenticeship/pre-apprenticeship option for Accounting Technician.</t>
  </si>
  <si>
    <t>Activity Summary Number 16</t>
  </si>
  <si>
    <t>IT Pre-Apprenticeship</t>
  </si>
  <si>
    <t>Accounting Technician Apprenticeship</t>
  </si>
  <si>
    <t>Show progress of meetings and conversations and a plan for implementation of apprenticeship/pre-apprenticeship option for Information Technology Specialist &amp; Generalist.</t>
  </si>
  <si>
    <t>Activity Summary Number 17</t>
  </si>
  <si>
    <t>Trades Pre-Apprenticeship</t>
  </si>
  <si>
    <t>Show progress of meetings and conversations regarding a possible pre-apprenticeship/apprenticeship in a trades related career.</t>
  </si>
  <si>
    <t>Great Falls College MSU</t>
  </si>
  <si>
    <t>2018-19</t>
  </si>
  <si>
    <t>2100 16th Ave. So.</t>
  </si>
  <si>
    <t>Great Falls</t>
  </si>
  <si>
    <t>MT</t>
  </si>
  <si>
    <t>406-771-4346</t>
  </si>
  <si>
    <t>Marr</t>
  </si>
  <si>
    <t>Shannon</t>
  </si>
  <si>
    <t>406-771-4408</t>
  </si>
  <si>
    <t>406-771-4329</t>
  </si>
  <si>
    <t>shannon.marr1@gfcmsu.edu</t>
  </si>
  <si>
    <t>Weldele</t>
  </si>
  <si>
    <t>Oceane</t>
  </si>
  <si>
    <t>406-771-4323</t>
  </si>
  <si>
    <t>oceane.weldele@gfcmsu.edu</t>
  </si>
  <si>
    <t>Pullum</t>
  </si>
  <si>
    <t>Jeri</t>
  </si>
  <si>
    <t>406-771-5120</t>
  </si>
  <si>
    <t>jpullum@gfcmsu.edu</t>
  </si>
  <si>
    <t>Dena Wagner-Fossen</t>
  </si>
  <si>
    <t>Registrar</t>
  </si>
  <si>
    <t>dfossen@gfcmsu.edu</t>
  </si>
  <si>
    <t>Mary Kay Bonilla</t>
  </si>
  <si>
    <t>The MCP Coordinator will track dual enrollment by the schools who attended to determine effectiveness of this program.</t>
  </si>
  <si>
    <t>College &amp; Career Prep Forum</t>
  </si>
  <si>
    <t>The MCP Coordinator will track numbers of attendees at workshops and follow their progress towards dual enrollment and/or degree seeking college enrollment.</t>
  </si>
  <si>
    <r>
      <t xml:space="preserve">GFC MSU will host an event in November for our partner schools with their current dual enrollment students to learn more about career exploration through pathways and dual enrollment.                                                                                                                                                        </t>
    </r>
    <r>
      <rPr>
        <b/>
        <u/>
        <sz val="11"/>
        <color theme="1"/>
        <rFont val="Calibri"/>
        <family val="2"/>
        <scheme val="minor"/>
      </rPr>
      <t>Priority areas addressed</t>
    </r>
    <r>
      <rPr>
        <sz val="11"/>
        <color theme="1"/>
        <rFont val="Calibri"/>
        <family val="2"/>
        <scheme val="minor"/>
      </rPr>
      <t xml:space="preserve">: promotion of Montana Career Pathways and growing and enhancing high-quality dual enrollment                                                                                                                                                                                                                                                                                                     </t>
    </r>
    <r>
      <rPr>
        <b/>
        <u/>
        <sz val="11"/>
        <color theme="1"/>
        <rFont val="Calibri"/>
        <family val="2"/>
        <scheme val="minor"/>
      </rPr>
      <t>Specific description:</t>
    </r>
    <r>
      <rPr>
        <sz val="11"/>
        <color theme="1"/>
        <rFont val="Calibri"/>
        <family val="2"/>
        <scheme val="minor"/>
      </rPr>
      <t xml:space="preserve"> This event will allow students, parents, and counselors to learn about the MCP documents in a live, hands-on way. That is, students will be on campus to visit with faculty and community partners to understand more about pathways, jobs within them, and the recommended classes to prepare for those jobs and/or college majors. Additionally, we will utilize the academic advising form (see grant Activity number 11) to help discuss the students' general goals, how their current DE classes fit into an academic plan for that goal, potential DE classes they might take in the future and how to understand the Montana University System (MUS) core. This may be done via group advising or individual advising. We will also provide information sessions about transferring DE credits, services for students (including tutoring, disability services, etc.)                                                                                                                                                                                                                                                                                                                                                              </t>
    </r>
    <r>
      <rPr>
        <b/>
        <u/>
        <sz val="11"/>
        <color theme="1"/>
        <rFont val="Calibri"/>
        <family val="2"/>
        <scheme val="minor"/>
      </rPr>
      <t>Stakeholders for this activity:</t>
    </r>
    <r>
      <rPr>
        <sz val="11"/>
        <color theme="1"/>
        <rFont val="Calibri"/>
        <family val="2"/>
        <scheme val="minor"/>
      </rPr>
      <t xml:space="preserve">  Admissions (new), Reach Higher Montana (new), high school counselors and dual enrollment students (new and existing)                                                                                                                                                                                                                                                                                                                                                                                                                                                                                       </t>
    </r>
    <r>
      <rPr>
        <b/>
        <u/>
        <sz val="11"/>
        <color theme="1"/>
        <rFont val="Calibri"/>
        <family val="2"/>
        <scheme val="minor"/>
      </rPr>
      <t>Existing/Repeat Event or New Event?</t>
    </r>
    <r>
      <rPr>
        <sz val="11"/>
        <color theme="1"/>
        <rFont val="Calibri"/>
        <family val="2"/>
        <scheme val="minor"/>
      </rPr>
      <t xml:space="preserve"> New Event
</t>
    </r>
  </si>
  <si>
    <r>
      <t xml:space="preserve">GFC MSU MCP will organize and host College in a Day on January 8, 2019.                                                                                                                                                                                                                                                                                                                                                                                                      </t>
    </r>
    <r>
      <rPr>
        <b/>
        <u/>
        <sz val="11"/>
        <color theme="1"/>
        <rFont val="Calibri"/>
        <family val="2"/>
        <scheme val="minor"/>
      </rPr>
      <t>Priority area addressed:</t>
    </r>
    <r>
      <rPr>
        <sz val="11"/>
        <color theme="1"/>
        <rFont val="Calibri"/>
        <family val="2"/>
        <scheme val="minor"/>
      </rPr>
      <t xml:space="preserve"> Promotion of Career Pathways and Grow and Enhance Dual Enrollment                                                                                                                                                                                                                                                                                                                                                      </t>
    </r>
    <r>
      <rPr>
        <b/>
        <u/>
        <sz val="11"/>
        <color theme="1"/>
        <rFont val="Calibri"/>
        <family val="2"/>
        <scheme val="minor"/>
      </rPr>
      <t>Specific description:</t>
    </r>
    <r>
      <rPr>
        <sz val="11"/>
        <color theme="1"/>
        <rFont val="Calibri"/>
        <family val="2"/>
        <scheme val="minor"/>
      </rPr>
      <t xml:space="preserve"> This is an event targeted to small, rural schools in the 90 mile regional radius of Great Falls. Schools specifically include those Class B and C schools who have an active Dual Enrollment Agreement with GFC MSU. College in a Day will be a two-track informational event with one track for students featuring mock classes, tours, hands-on activities and informational sessions on dual enrollment courses and one track for counselors/teachers to provide continuing education about Pathways and dual enrollment opportunities. The goal of this event will be to 1) showcase the four targeted Pathways and dual enrollment courses available in Accounting, Information Technology, Allied Health, and Welding &amp; Fabrication to students; and 2) to provide resources for targeted advising that counselors/teachers can use to encourage enrollment by their students.                                                                                                                                                                                                                                                                                                                                                  </t>
    </r>
    <r>
      <rPr>
        <b/>
        <u/>
        <sz val="11"/>
        <color theme="1"/>
        <rFont val="Calibri"/>
        <family val="2"/>
        <scheme val="minor"/>
      </rPr>
      <t>Stakeholders for this activity</t>
    </r>
    <r>
      <rPr>
        <sz val="11"/>
        <color theme="1"/>
        <rFont val="Calibri"/>
        <family val="2"/>
        <scheme val="minor"/>
      </rPr>
      <t xml:space="preserve">: GFC MSU faculty and student services staff (existing partner), high school counselors and teachers (existing) and students (some new and some existing)                                                                                                                                                                                                                                                                                                                                                </t>
    </r>
    <r>
      <rPr>
        <b/>
        <u/>
        <sz val="11"/>
        <color theme="1"/>
        <rFont val="Calibri"/>
        <family val="2"/>
        <scheme val="minor"/>
      </rPr>
      <t>Existing/Repeat Event or New Event?</t>
    </r>
    <r>
      <rPr>
        <sz val="11"/>
        <color theme="1"/>
        <rFont val="Calibri"/>
        <family val="2"/>
        <scheme val="minor"/>
      </rPr>
      <t xml:space="preserve"> Existing/Repeat</t>
    </r>
  </si>
  <si>
    <r>
      <t xml:space="preserve">GFC MSU MCP will collaborate with GFC MSU Admissions to host a College &amp; Career Prep Forum event during Class C basketball tournaments in Great Falls, March 2019.                                                                                                                                                                                                                                                                                                                                                                                                      </t>
    </r>
    <r>
      <rPr>
        <b/>
        <u/>
        <sz val="11"/>
        <color theme="1"/>
        <rFont val="Calibri"/>
        <family val="2"/>
        <scheme val="minor"/>
      </rPr>
      <t>Priority area addressed:</t>
    </r>
    <r>
      <rPr>
        <sz val="11"/>
        <color theme="1"/>
        <rFont val="Calibri"/>
        <family val="2"/>
        <scheme val="minor"/>
      </rPr>
      <t xml:space="preserve"> Promotion of Career Pathways and Grow and Enhance Dual Enrollment                                                                                                                                                                                                                                                                                                                                                      </t>
    </r>
    <r>
      <rPr>
        <b/>
        <u/>
        <sz val="11"/>
        <color theme="1"/>
        <rFont val="Calibri"/>
        <family val="2"/>
        <scheme val="minor"/>
      </rPr>
      <t>Specific description:</t>
    </r>
    <r>
      <rPr>
        <sz val="11"/>
        <color theme="1"/>
        <rFont val="Calibri"/>
        <family val="2"/>
        <scheme val="minor"/>
      </rPr>
      <t xml:space="preserve"> This will be a forum of workshops and information sessions offered during the Class C State Basketball tournament at Montana Expo Park. Because many families attend the tournament with their high school players, GFC MSU feels we can capitalize on their attendance to provide information about college and career pathways, dual enrollment, and paying for college.                                                                                                                                                                                                                                                                                   </t>
    </r>
    <r>
      <rPr>
        <b/>
        <u/>
        <sz val="11"/>
        <color theme="1"/>
        <rFont val="Calibri"/>
        <family val="2"/>
        <scheme val="minor"/>
      </rPr>
      <t>Stakeholders for this activity:</t>
    </r>
    <r>
      <rPr>
        <sz val="11"/>
        <color theme="1"/>
        <rFont val="Calibri"/>
        <family val="2"/>
        <scheme val="minor"/>
      </rPr>
      <t xml:space="preserve"> GFC MSU Admissions, Reach Higher Montana, GFC MSU Student Services (all existing partners)                                                                                                                                                                                                                                                                                                                                        </t>
    </r>
    <r>
      <rPr>
        <b/>
        <u/>
        <sz val="11"/>
        <color theme="1"/>
        <rFont val="Calibri"/>
        <family val="2"/>
        <scheme val="minor"/>
      </rPr>
      <t>Existing/Repeat Event or New Event?</t>
    </r>
    <r>
      <rPr>
        <sz val="11"/>
        <color theme="1"/>
        <rFont val="Calibri"/>
        <family val="2"/>
        <scheme val="minor"/>
      </rPr>
      <t xml:space="preserve"> New</t>
    </r>
  </si>
  <si>
    <r>
      <t xml:space="preserve">Partner with the GFC MSU Perkins Coordinator and Trades Division Director on Female Trades Exploration                                                                                                                                                                                                                                                                                                                         </t>
    </r>
    <r>
      <rPr>
        <b/>
        <u/>
        <sz val="11"/>
        <color theme="1"/>
        <rFont val="Calibri"/>
        <family val="2"/>
        <scheme val="minor"/>
      </rPr>
      <t>Priority areas addressed:</t>
    </r>
    <r>
      <rPr>
        <sz val="11"/>
        <color theme="1"/>
        <rFont val="Calibri"/>
        <family val="2"/>
        <scheme val="minor"/>
      </rPr>
      <t xml:space="preserve"> promotion of Montana Career Pathways                                                                                                                                                                                                                                                                                                                                                                                                       </t>
    </r>
    <r>
      <rPr>
        <b/>
        <u/>
        <sz val="11"/>
        <color theme="1"/>
        <rFont val="Calibri"/>
        <family val="2"/>
        <scheme val="minor"/>
      </rPr>
      <t>Specific description:</t>
    </r>
    <r>
      <rPr>
        <sz val="11"/>
        <color theme="1"/>
        <rFont val="Calibri"/>
        <family val="2"/>
        <scheme val="minor"/>
      </rPr>
      <t xml:space="preserve">  In order to have a more unified approach between Perkins and Perkins Reserve funds,  the Pathways Coordinator would like to partner with the Trades Division to supplement the planned Trades Exploration for Females. Perkins has requested funds to host a one-week event for females ages 10 and up which will expose them to possible careers in trades. Students will receive hands on training for welding and operating some equipment as well as complete a small project. The Pathway Coordinator would assist with promotion of this event and have a role in presenting pathway information to the students.                                                                                                                                                                                                                                                                                                 </t>
    </r>
    <r>
      <rPr>
        <b/>
        <u/>
        <sz val="11"/>
        <color theme="1"/>
        <rFont val="Calibri"/>
        <family val="2"/>
        <scheme val="minor"/>
      </rPr>
      <t>Stakeholders for this activity</t>
    </r>
    <r>
      <rPr>
        <sz val="11"/>
        <color theme="1"/>
        <rFont val="Calibri"/>
        <family val="2"/>
        <scheme val="minor"/>
      </rPr>
      <t xml:space="preserve">: GFC MSU Perkins Coordinator, Trades Division Director and trades faculty members, Lifelong Learning at GFC MSU (existing partners)                                                                                                                                                                                                                                                                                              </t>
    </r>
    <r>
      <rPr>
        <b/>
        <u/>
        <sz val="11"/>
        <color theme="1"/>
        <rFont val="Calibri"/>
        <family val="2"/>
        <scheme val="minor"/>
      </rPr>
      <t>Existing/Repeat Event or New Event</t>
    </r>
    <r>
      <rPr>
        <sz val="11"/>
        <color theme="1"/>
        <rFont val="Calibri"/>
        <family val="2"/>
        <scheme val="minor"/>
      </rPr>
      <t xml:space="preserve">: New Event                                                                                                                      </t>
    </r>
  </si>
  <si>
    <r>
      <t xml:space="preserve">Partner with the GFC MSU Perkins Coordinator and Trades Division Director on Mobile Welding Unit Outreach                                                                                                                                                                                                                                                                                                                      </t>
    </r>
    <r>
      <rPr>
        <b/>
        <u/>
        <sz val="11"/>
        <color theme="1"/>
        <rFont val="Calibri"/>
        <family val="2"/>
        <scheme val="minor"/>
      </rPr>
      <t>Priority areas addressed:</t>
    </r>
    <r>
      <rPr>
        <sz val="11"/>
        <color theme="1"/>
        <rFont val="Calibri"/>
        <family val="2"/>
        <scheme val="minor"/>
      </rPr>
      <t xml:space="preserve"> promotion of Montana Career Pathways                                                                                                                                                                                                                                                                                                                                                                                                       </t>
    </r>
    <r>
      <rPr>
        <b/>
        <u/>
        <sz val="11"/>
        <color theme="1"/>
        <rFont val="Calibri"/>
        <family val="2"/>
        <scheme val="minor"/>
      </rPr>
      <t>Specific description:</t>
    </r>
    <r>
      <rPr>
        <sz val="11"/>
        <color theme="1"/>
        <rFont val="Calibri"/>
        <family val="2"/>
        <scheme val="minor"/>
      </rPr>
      <t xml:space="preserve">  In order to have a more unified approach between Perkins and Perkins Reserve funds,  the Pathways Coordinator would like to partner with the Trades Division to supplement the planned outreach with the Mobile Welding Unit.                                                                                                                                                                                                                                                                                                   The Great Falls Mobile welding unit is a valuable resource for creating relationships and pathways with area high schools.  Taking the mobile welding unit to a school with limited or no welding equipment would provide students the opportunity for exposure to welding as well as possibly offering qualification tests under AWS guidelines. Additionally, teachers at these schools would see the equipment utilized in the college program and understand more about curriculum, outcomes, and certification requirements.  The Pathway Coordinator would help with identifying target schools, outreach and promotion of the opportunity and attending at least part of the visit to meet with faculty and administration regarding pathways and dual enrollment.                                                              </t>
    </r>
    <r>
      <rPr>
        <b/>
        <u/>
        <sz val="11"/>
        <color theme="1"/>
        <rFont val="Calibri"/>
        <family val="2"/>
        <scheme val="minor"/>
      </rPr>
      <t>Stakeholders for this activity</t>
    </r>
    <r>
      <rPr>
        <sz val="11"/>
        <color theme="1"/>
        <rFont val="Calibri"/>
        <family val="2"/>
        <scheme val="minor"/>
      </rPr>
      <t xml:space="preserve">:  GFC MSU Perkins Coordinator, Trades Division Director and trades faculty members (existing partners)                                                                                                                                                                                                                                                       </t>
    </r>
    <r>
      <rPr>
        <b/>
        <u/>
        <sz val="11"/>
        <color theme="1"/>
        <rFont val="Calibri"/>
        <family val="2"/>
        <scheme val="minor"/>
      </rPr>
      <t>Existing/Repeat Event or New Event</t>
    </r>
    <r>
      <rPr>
        <sz val="11"/>
        <color theme="1"/>
        <rFont val="Calibri"/>
        <family val="2"/>
        <scheme val="minor"/>
      </rPr>
      <t>: New Event</t>
    </r>
  </si>
  <si>
    <r>
      <t xml:space="preserve">In partnership with 2-3 other Pathways campuses, GFC MSU will host guest speaker/facilitator Malinda Karp in Montana.                                                                                                                                                                                                                                                                                                    </t>
    </r>
    <r>
      <rPr>
        <b/>
        <u/>
        <sz val="11"/>
        <color theme="1"/>
        <rFont val="Calibri"/>
        <family val="2"/>
        <scheme val="minor"/>
      </rPr>
      <t>Priority area addressed:</t>
    </r>
    <r>
      <rPr>
        <sz val="11"/>
        <color theme="1"/>
        <rFont val="Calibri"/>
        <family val="2"/>
        <scheme val="minor"/>
      </rPr>
      <t xml:space="preserve"> Promotion of Montana Career Pathways and enhancing Dual Enrollment                                                                                                                                                                                                                                                                                                                                                                                                                      </t>
    </r>
    <r>
      <rPr>
        <b/>
        <u/>
        <sz val="11"/>
        <color theme="1"/>
        <rFont val="Calibri"/>
        <family val="2"/>
        <scheme val="minor"/>
      </rPr>
      <t>Specific description</t>
    </r>
    <r>
      <rPr>
        <sz val="11"/>
        <color theme="1"/>
        <rFont val="Calibri"/>
        <family val="2"/>
        <scheme val="minor"/>
      </rPr>
      <t xml:space="preserve">: Malinda Karp is a nationally recognized expert on smoothing students' transitions into college and focuses on advising, pathways, and dual enrollment as tools for that transition. Pathways Coordinators at 2-3 other campuses are interested in hosting Malinda in Montana for a speakers circuit where she might visit three cities to host a learning session for secondary teachers, counselors, and administrators and post-secondary faculty and student services staff.                                                                                                       </t>
    </r>
    <r>
      <rPr>
        <b/>
        <u/>
        <sz val="11"/>
        <color theme="1"/>
        <rFont val="Calibri"/>
        <family val="2"/>
        <scheme val="minor"/>
      </rPr>
      <t>Stakeholders for this activity:</t>
    </r>
    <r>
      <rPr>
        <sz val="11"/>
        <color theme="1"/>
        <rFont val="Calibri"/>
        <family val="2"/>
        <scheme val="minor"/>
      </rPr>
      <t xml:space="preserve"> Currently MCP Coordinators at Gallatin College, Highlands College, Missoula College (existing partners) with the possibility of more partners such as various representatives of the Office of the Commissioner of Higher Education                                                                                                </t>
    </r>
    <r>
      <rPr>
        <b/>
        <u/>
        <sz val="11"/>
        <color theme="1"/>
        <rFont val="Calibri"/>
        <family val="2"/>
        <scheme val="minor"/>
      </rPr>
      <t>Existing/Repeat Event or New Event?</t>
    </r>
    <r>
      <rPr>
        <sz val="11"/>
        <color theme="1"/>
        <rFont val="Calibri"/>
        <family val="2"/>
        <scheme val="minor"/>
      </rPr>
      <t xml:space="preserve"> New Event</t>
    </r>
  </si>
  <si>
    <r>
      <t xml:space="preserve">The Pathways Coordinator will organize and plan a 2.5 hour concurrent dual enrollment affiliate faculty seminar.                                                                                                                                                                                                                                                                                                                 </t>
    </r>
    <r>
      <rPr>
        <b/>
        <u/>
        <sz val="11"/>
        <color theme="1"/>
        <rFont val="Calibri"/>
        <family val="2"/>
        <scheme val="minor"/>
      </rPr>
      <t xml:space="preserve">Priority area addressed: </t>
    </r>
    <r>
      <rPr>
        <sz val="11"/>
        <color theme="1"/>
        <rFont val="Calibri"/>
        <family val="2"/>
        <scheme val="minor"/>
      </rPr>
      <t xml:space="preserve">Enhancing Dual Enrollment                                                                                                                                                                                                                                                                                                                                                                                                                                          </t>
    </r>
    <r>
      <rPr>
        <b/>
        <u/>
        <sz val="11"/>
        <color theme="1"/>
        <rFont val="Calibri"/>
        <family val="2"/>
        <scheme val="minor"/>
      </rPr>
      <t>Specific description:</t>
    </r>
    <r>
      <rPr>
        <sz val="11"/>
        <color theme="1"/>
        <rFont val="Calibri"/>
        <family val="2"/>
        <scheme val="minor"/>
      </rPr>
      <t xml:space="preserve"> This seminar is an extension of the training offered last year for concurrent dual enrollment teachers. The 2018-19 training will include further discussion about authenticity, faculty expectations and strategies. It will also include an opportunity for affiliate faculty and college department chairs to meet and discuss course outcomes and expectations. This grant activity is a program that directly supports Montana Career Pathways by supporting existing Dual Enrollment in CTE and increasing the quality of concurrent courses. This training will occur on the GFC MSU campus for Great Falls Public School (GFPS) District concurrent faculty and any other concurrent faculty from surrounding districts.                                                                                                                                     </t>
    </r>
    <r>
      <rPr>
        <b/>
        <u/>
        <sz val="11"/>
        <color theme="1"/>
        <rFont val="Calibri"/>
        <family val="2"/>
        <scheme val="minor"/>
      </rPr>
      <t>Stakeholders for this activity:</t>
    </r>
    <r>
      <rPr>
        <sz val="11"/>
        <color theme="1"/>
        <rFont val="Calibri"/>
        <family val="2"/>
        <scheme val="minor"/>
      </rPr>
      <t xml:space="preserve"> GFC MSU General Studies &amp; Transfer Division Director, GFPS Assistant Superintendent &amp; High School Principals, all concurrent instructors (all existing partners)                                                                                                                                      </t>
    </r>
    <r>
      <rPr>
        <b/>
        <u/>
        <sz val="11"/>
        <color theme="1"/>
        <rFont val="Calibri"/>
        <family val="2"/>
        <scheme val="minor"/>
      </rPr>
      <t>Existing/Repeat Event or New Event?</t>
    </r>
    <r>
      <rPr>
        <sz val="11"/>
        <color theme="1"/>
        <rFont val="Calibri"/>
        <family val="2"/>
        <scheme val="minor"/>
      </rPr>
      <t xml:space="preserve"> Existing/Repeat Event</t>
    </r>
  </si>
  <si>
    <r>
      <t xml:space="preserve">The Pathways Coordinator will partner with GFC MSU Admissions and the Office of Advising and Career Services to create a dual enrollment advising process that will be implemented in 2018-19.                                                                                                                                                                                                                                                                                                                                                                                                                                                                                    </t>
    </r>
    <r>
      <rPr>
        <b/>
        <u/>
        <sz val="11"/>
        <color theme="1"/>
        <rFont val="Calibri"/>
        <family val="2"/>
        <scheme val="minor"/>
      </rPr>
      <t>Priority area addressed:</t>
    </r>
    <r>
      <rPr>
        <sz val="11"/>
        <color theme="1"/>
        <rFont val="Calibri"/>
        <family val="2"/>
        <scheme val="minor"/>
      </rPr>
      <t xml:space="preserve"> Enhancing Dual Enrollment and Promoting Montana Career Pathways                                                                                                                                                                                                                                                                                                                                                                                                                                       </t>
    </r>
    <r>
      <rPr>
        <b/>
        <u/>
        <sz val="11"/>
        <color theme="1"/>
        <rFont val="Calibri"/>
        <family val="2"/>
        <scheme val="minor"/>
      </rPr>
      <t>Specific description:</t>
    </r>
    <r>
      <rPr>
        <sz val="11"/>
        <color theme="1"/>
        <rFont val="Calibri"/>
        <family val="2"/>
        <scheme val="minor"/>
      </rPr>
      <t xml:space="preserve"> The Office of Advising and Career Services has not traditionally served dual enrollment students at GFC MSU. We are interested in creating a more formalized process for advising students in a Montana Career Pathway and the Montana University System (MUS) Core. By developing and utilizing a specific dual enrollment course planner, we can assist students in understanding their dual enrollment pathway. Initially, the advising piece is planned to be sent via mail with a letter that will direct students to the Office of Advising and Career Services and the Montana Career Pathways website. We also hope to utilize the tool at our Pathways to Dual Enrollment Event.                                                                                                                                                                                          </t>
    </r>
    <r>
      <rPr>
        <b/>
        <u/>
        <sz val="11"/>
        <color theme="1"/>
        <rFont val="Calibri"/>
        <family val="2"/>
        <scheme val="minor"/>
      </rPr>
      <t>Stakeholders for this activity:</t>
    </r>
    <r>
      <rPr>
        <sz val="11"/>
        <color theme="1"/>
        <rFont val="Calibri"/>
        <family val="2"/>
        <scheme val="minor"/>
      </rPr>
      <t xml:space="preserve"> GFC MSU Admissions (existing partner), GFC MSU Office of Advising and Career Services (new partner), dual enrollment students (some new and some existing partners)                                                                                                                                                                                                                                                                                                                                </t>
    </r>
    <r>
      <rPr>
        <b/>
        <u/>
        <sz val="11"/>
        <color theme="1"/>
        <rFont val="Calibri"/>
        <family val="2"/>
        <scheme val="minor"/>
      </rPr>
      <t>Existing/Repeat Event or New Event?</t>
    </r>
    <r>
      <rPr>
        <sz val="11"/>
        <color theme="1"/>
        <rFont val="Calibri"/>
        <family val="2"/>
        <scheme val="minor"/>
      </rPr>
      <t xml:space="preserve"> New Event</t>
    </r>
  </si>
  <si>
    <t>DE Course Evaluation Tool</t>
  </si>
  <si>
    <r>
      <t xml:space="preserve">The Pathways Coordinator will partner with the GFC MSU Accounting Department Director to develop and offer at least two in-high-school clinics to upskill business teachers on accounting and Quickbooks skills.                                                                                                                                                                                                                                                                                                                                                                                                                                                                               </t>
    </r>
    <r>
      <rPr>
        <b/>
        <u/>
        <sz val="11"/>
        <color theme="1"/>
        <rFont val="Calibri"/>
        <family val="2"/>
        <scheme val="minor"/>
      </rPr>
      <t>Priority area addressed:</t>
    </r>
    <r>
      <rPr>
        <sz val="11"/>
        <color theme="1"/>
        <rFont val="Calibri"/>
        <family val="2"/>
        <scheme val="minor"/>
      </rPr>
      <t xml:space="preserve"> Enhancing Dual Enrollment                                                                                                                                                                                                                                                                                                                                                                                                                                        </t>
    </r>
    <r>
      <rPr>
        <b/>
        <u/>
        <sz val="11"/>
        <color theme="1"/>
        <rFont val="Calibri"/>
        <family val="2"/>
        <scheme val="minor"/>
      </rPr>
      <t>Specific description</t>
    </r>
    <r>
      <rPr>
        <sz val="11"/>
        <color theme="1"/>
        <rFont val="Calibri"/>
        <family val="2"/>
        <scheme val="minor"/>
      </rPr>
      <t xml:space="preserve">: Accounting and Quickbook skills have been cited by CTE Business teachers as areas of interest for further professional development. In smaller, rural schools, business classes are often still offered as some of the only elective courses. By training high school teachers on the latest content in accounting and Quickbooks, we can better serve the teacher's interests and in turn better serve the students.                                                                                                                                                                                                                     </t>
    </r>
    <r>
      <rPr>
        <b/>
        <u/>
        <sz val="11"/>
        <color theme="1"/>
        <rFont val="Calibri"/>
        <family val="2"/>
        <scheme val="minor"/>
      </rPr>
      <t>Stakeholders for this activity</t>
    </r>
    <r>
      <rPr>
        <sz val="11"/>
        <color theme="1"/>
        <rFont val="Calibri"/>
        <family val="2"/>
        <scheme val="minor"/>
      </rPr>
      <t xml:space="preserve">: GFC MSU Accounting Department Director (new partner), surrounding high schools (existing partners)                                                                                                                                                                                                                                                                                                                             </t>
    </r>
    <r>
      <rPr>
        <b/>
        <u/>
        <sz val="11"/>
        <color theme="1"/>
        <rFont val="Calibri"/>
        <family val="2"/>
        <scheme val="minor"/>
      </rPr>
      <t>Existing/Repeat Event or New Event?</t>
    </r>
    <r>
      <rPr>
        <sz val="11"/>
        <color theme="1"/>
        <rFont val="Calibri"/>
        <family val="2"/>
        <scheme val="minor"/>
      </rPr>
      <t xml:space="preserve"> New Event</t>
    </r>
  </si>
  <si>
    <t>Cybersecurity &amp; Programming Training</t>
  </si>
  <si>
    <t>stipend for Instructional Designer to work on on-line videos/tutorials for dual enrollment teacher training</t>
  </si>
  <si>
    <t>printing curriculum handbooks for business/computer science instructors who attend the Cybersecurity training</t>
  </si>
  <si>
    <t>various printing/copying for routine work by MCP Coordinator</t>
  </si>
  <si>
    <t>telephone usage fee</t>
  </si>
  <si>
    <t>event mailings (College &amp; Career Prep Forum, national guest speaker) , dual enrollment related mailings for advising, agreements &amp; enrollments</t>
  </si>
  <si>
    <t>MT ACTE Conference registration fee</t>
  </si>
  <si>
    <t>NACEP national conference registration</t>
  </si>
  <si>
    <t>Per diem for Pathways Coordinator to attend MT ACTE Conference (Dinner one night, breakfast, lunch &amp; dinner two days=$12 + ($23 x 2 days)</t>
  </si>
  <si>
    <t>Mileage or Rental car for Pathways Coordinator to attend MT ACTE (expected rental car rate of $36 per day for 3 days) plus $50 gas</t>
  </si>
  <si>
    <t>Hotel accommodations for 10 high school teachers to attend Cybersecurity training (2 nights at $93 per night + tax for 10 people)</t>
  </si>
  <si>
    <t>Mileage reimbursement for high school faculty to attend Cybersecurity training (assume 10 faculty  x 3498 total miles x state rate of .54/mile</t>
  </si>
  <si>
    <t xml:space="preserve">Mileage reimbursement up to 75% of total roundtrip miles to provide high schools who attend Pathways to Dual Enrollment program (assume 10 schools x1500 miles x state rate of .54/mile) </t>
  </si>
  <si>
    <t>Per diem for high school faculty to attend Cybersecurity training (2 days x $23 x 10 people)</t>
  </si>
  <si>
    <t>Printing for College In A Day event-no college recruiting materials will be printed</t>
  </si>
  <si>
    <t>Rental car for Pathways Coordinator and Accounting Director to visit two high schools ($36 per day for 2 days) +$50 gas each day</t>
  </si>
  <si>
    <t>Hotel accommodations for Pathway Coordinator to attend MT ACTE Conference in Billings ($93 + tax per night for 2 nights)</t>
  </si>
  <si>
    <t>Hotel accommodations for Pathway Coordinator to attend Region V ACTE Conference in Bozeman ($94 + tax per night for 2 nights)</t>
  </si>
  <si>
    <t>NACEP institutional membership annual renewal</t>
  </si>
  <si>
    <t>MT ACTE Membership annual renewal</t>
  </si>
  <si>
    <t>Accounting, Information Technology, Allied Health, Welding &amp; Fabrication. Specific classes related to these pathways are: ACTG101, BGEN105, STAT216, M121, M108, M105, WRIT101, AHMS144, BIOH104, COMX111, SOC101,CSCI100, CSCI111,PSYX100</t>
  </si>
  <si>
    <t xml:space="preserve">All Montana Career pathways are supported. </t>
  </si>
  <si>
    <t>All Pathways are supported by this activity. Specific concurrent DE classes offered are: ACTG101, AHMS144, BIOH104, CSCI100, CSCI105, LIT110, M121, M151, MART231, PSYX100, SOC101, STAT216</t>
  </si>
  <si>
    <t>Business/Accounting. Specific dual enrollment courses aimed for growth (particularly concurrent) are ACTG101, CAPP 131, and CAPP156</t>
  </si>
  <si>
    <t>Business/Information Technology. Specific dual enrollment courses aimed for growth are: CSCI 100, CSCI105, CSCI111, and MART231</t>
  </si>
  <si>
    <t>Trades/Welding &amp; Fabrication, Construction. Specific dual enrollment courses targeted for development would all courses in the CAS Welding dual enrollment cohort program: M191, WLDG110, 111, 117, 145,120, 121, 130, 185, and 205, and WRIT 104, and COMX 102</t>
  </si>
  <si>
    <t>Per diem for Pathways Coordinator to attend Region V ACTE Conference in Bozeman ($23 x 3 days) plus rental car ($36 per day for 3 days) plus $50 gas</t>
  </si>
  <si>
    <r>
      <rPr>
        <sz val="11"/>
        <color theme="1"/>
        <rFont val="Calibri"/>
        <family val="2"/>
        <scheme val="minor"/>
      </rPr>
      <t xml:space="preserve">In the 2018-19 grant cycle, Great Falls College MSU will address the three priority areas for Montana Career Pathways as listed in the RFP.
Each </t>
    </r>
    <r>
      <rPr>
        <b/>
        <i/>
        <sz val="11"/>
        <color theme="1"/>
        <rFont val="Calibri"/>
        <family val="2"/>
        <scheme val="minor"/>
      </rPr>
      <t>numbered</t>
    </r>
    <r>
      <rPr>
        <sz val="11"/>
        <color theme="1"/>
        <rFont val="Calibri"/>
        <family val="2"/>
        <scheme val="minor"/>
      </rPr>
      <t xml:space="preserve"> activity is addressed throughout the narrative:                                                          
GFC MSU will </t>
    </r>
    <r>
      <rPr>
        <b/>
        <u/>
        <sz val="11"/>
        <color theme="1"/>
        <rFont val="Calibri"/>
        <family val="2"/>
        <scheme val="minor"/>
      </rPr>
      <t>inform</t>
    </r>
    <r>
      <rPr>
        <sz val="11"/>
        <color theme="1"/>
        <rFont val="Calibri"/>
        <family val="2"/>
        <scheme val="minor"/>
      </rPr>
      <t xml:space="preserve"> specific audiences about career fields and pathways through
1) L.I.F.E. Career Exploration event
2) Pathways to Dual Enrollment event
3) College In A Day event                                                                                                                                                                                                                                                                                                                                                                                                                                                                                                    4) College &amp; Career Prep Forum                                                                                                                                                                                                                                                                                                                                                                                                                                                                                                              5) Partnering for Trades Exploration for Females                                                                                                                                                                                                                                                                                                                                                                                                                                                       6) Partnering for Outreach and Training with mobile welding unit                                                                                                                                                                                                                                                                                                                                                                                                                      7) Guest Speaker/Facilitator Malinda Karp, national expert on pathways, dual enrollment, and transition to college
GFC MSU will </t>
    </r>
    <r>
      <rPr>
        <b/>
        <u/>
        <sz val="11"/>
        <color theme="1"/>
        <rFont val="Calibri"/>
        <family val="2"/>
        <scheme val="minor"/>
      </rPr>
      <t>grow and enhance</t>
    </r>
    <r>
      <rPr>
        <sz val="11"/>
        <color theme="1"/>
        <rFont val="Calibri"/>
        <family val="2"/>
        <scheme val="minor"/>
      </rPr>
      <t xml:space="preserve"> dual enrollment options within *i.) Accounting; ii.) Information Technology, iii.) Allied Health, and iv.) Welding &amp; Fabrication through                                                                                                                                                                                                       8) Web-based resources and tools for dual enrollment audiences 
9) Concurrent Affiliate Faculty Seminar 
10) Dual Enrollment Advising     
11) Dual Enrollment Concurrent Course Evaluation Tool                                                                                                                                                                                                                                                                                                                                                                                                                                                        12) College Success workshop series for middle to lower achieving students
13) At least two in-high-school teacher clinics for Accounting 
14) Two-day Cyber Security &amp; Programming Teacher Training
GFC MSU will </t>
    </r>
    <r>
      <rPr>
        <b/>
        <u/>
        <sz val="11"/>
        <color theme="1"/>
        <rFont val="Calibri"/>
        <family val="2"/>
        <scheme val="minor"/>
      </rPr>
      <t>explore</t>
    </r>
    <r>
      <rPr>
        <sz val="11"/>
        <color theme="1"/>
        <rFont val="Calibri"/>
        <family val="2"/>
        <scheme val="minor"/>
      </rPr>
      <t xml:space="preserve"> pre-apprenticeships and apprenticeships that will integrate work-based learning and dual enrollment to address workforce demands
15) Host and schedule meetings, identify relevant next steps, and work on shared implementation for an apprenticeship/pre-apprenticeship in Accounting Technology                                                                                                                                                                                                                                        16) Host and schedule meetings, identify relevant next steps, and work on shared implementation for an apprenticeship/pre-apprenticeship in Information Technology                                                                                                                                                                                                             17) Host and schedule meetings, identify relevant next steps, and work on shared implementation for an apprenticeship/pre-apprenticeship in Trades</t>
    </r>
    <r>
      <rPr>
        <sz val="12"/>
        <color theme="1"/>
        <rFont val="Calibri"/>
        <family val="2"/>
        <scheme val="minor"/>
      </rPr>
      <t xml:space="preserve">
</t>
    </r>
  </si>
  <si>
    <r>
      <t xml:space="preserve">The MCP Coordinator will coordinate and implement the L.I.F.E. Career Exploration Event.                                                                                                                                                                                                                                                                                                                                                                       </t>
    </r>
    <r>
      <rPr>
        <b/>
        <u/>
        <sz val="11"/>
        <color theme="1"/>
        <rFont val="Calibri"/>
        <family val="2"/>
        <scheme val="minor"/>
      </rPr>
      <t>Priority area addressed:</t>
    </r>
    <r>
      <rPr>
        <sz val="11"/>
        <color theme="1"/>
        <rFont val="Calibri"/>
        <family val="2"/>
        <scheme val="minor"/>
      </rPr>
      <t xml:space="preserve"> Promotion of Montana Career Pathways                                                                                                                                                                                                                                                                                                                                                                                                                        </t>
    </r>
    <r>
      <rPr>
        <b/>
        <u/>
        <sz val="11"/>
        <color theme="1"/>
        <rFont val="Calibri"/>
        <family val="2"/>
        <scheme val="minor"/>
      </rPr>
      <t>Specific description</t>
    </r>
    <r>
      <rPr>
        <sz val="11"/>
        <color theme="1"/>
        <rFont val="Calibri"/>
        <family val="2"/>
        <scheme val="minor"/>
      </rPr>
      <t xml:space="preserve">: L.I.F.E. stands for Learning about career options, Interacting with people in those career fields, Formulating a plan, and Educating families about options. This event features local and regional industries and businesses from Construction &amp; Manufacturing, Finance &amp; Business, Arts, Communication, Technology &amp; Marketing, Allied Health, Education, Human Services, Law &amp; Public Safety, Transportation &amp; Distribution, Hospitality &amp; Tourism, and Agriculture &amp; Natural Resources.                                                                                                                                                                                                                                                                                                                                                               </t>
    </r>
    <r>
      <rPr>
        <b/>
        <u/>
        <sz val="11"/>
        <color theme="1"/>
        <rFont val="Calibri"/>
        <family val="2"/>
        <scheme val="minor"/>
      </rPr>
      <t xml:space="preserve">Stakeholders for this activity: </t>
    </r>
    <r>
      <rPr>
        <sz val="11"/>
        <color theme="1"/>
        <rFont val="Calibri"/>
        <family val="2"/>
        <scheme val="minor"/>
      </rPr>
      <t xml:space="preserve"> United Way (existing partner), regional business and industry representatives (many existing and many new partners) , Great Falls Public Schools district personnel and regional high schools (existing partners). Over 700 high school students within a 60 mile radius (including 12 Class C schools, 3 Class B schools, and 2 Class AA schools) attended in 2017 and will be encouraged to attend again. Additionally, nearly 100, 8th grade GFPS students attend (paid for by the GFPS district) which helps broaden exposure to pathways for a younger and larger audience.                                                                                                                                                                                                                                                                                                                                                                                                                  </t>
    </r>
    <r>
      <rPr>
        <b/>
        <u/>
        <sz val="11"/>
        <color theme="1"/>
        <rFont val="Calibri"/>
        <family val="2"/>
        <scheme val="minor"/>
      </rPr>
      <t>Existing/Repeat Event or New Event?:</t>
    </r>
    <r>
      <rPr>
        <sz val="11"/>
        <color theme="1"/>
        <rFont val="Calibri"/>
        <family val="2"/>
        <scheme val="minor"/>
      </rPr>
      <t xml:space="preserve">  Existing/Repeat                                                                                                                                                                                                                                                                                                                                                                                                                                       </t>
    </r>
    <r>
      <rPr>
        <b/>
        <u/>
        <sz val="11"/>
        <color theme="1"/>
        <rFont val="Calibri"/>
        <family val="2"/>
        <scheme val="minor"/>
      </rPr>
      <t/>
    </r>
  </si>
  <si>
    <r>
      <t xml:space="preserve">The Pathways Coordinator will continue work on the dual enrollment website at Great Falls College MSU to provide better quality, easier-to-navigate information for students and families, teachers and counselors, and school districts. Additionally, the MCP Coordinator will contract with the Instructional Designer on campus to create videos specific to training for dual enrollment teachers/affiliate faculty.                                                                                                                                                                                                                                                                                               </t>
    </r>
    <r>
      <rPr>
        <b/>
        <u/>
        <sz val="11"/>
        <color theme="1"/>
        <rFont val="Calibri"/>
        <family val="2"/>
        <scheme val="minor"/>
      </rPr>
      <t>Priority area addressed:</t>
    </r>
    <r>
      <rPr>
        <sz val="11"/>
        <color theme="1"/>
        <rFont val="Calibri"/>
        <family val="2"/>
        <scheme val="minor"/>
      </rPr>
      <t xml:space="preserve"> Enhancing Dual Enrollment and Promoting Montana Career Pathways                                                                                                                                                                                                                                                                                                                                                                                                                           </t>
    </r>
    <r>
      <rPr>
        <b/>
        <u/>
        <sz val="11"/>
        <color theme="1"/>
        <rFont val="Calibri"/>
        <family val="2"/>
        <scheme val="minor"/>
      </rPr>
      <t>Specific description:</t>
    </r>
    <r>
      <rPr>
        <sz val="11"/>
        <color theme="1"/>
        <rFont val="Calibri"/>
        <family val="2"/>
        <scheme val="minor"/>
      </rPr>
      <t xml:space="preserve"> Work began on the Dual Enrollment site at GFC MSU started in April 2018. The Pathway Coordinator is reliant on the GFC MSU Webmaster so since he was delayed on other projects, the dual enrollment changes weren't made as quickly as planned. The Pathways Coordinator has created a storyboard to follow in updating the site. The goal of the changes is to make the page more user friendly and informative and to feature an online application for dual enrollment. In addition to information about dual enrollment, the site will also feature links to Montana Career Pathways. Videos and online tutorials will be featured to assist students and teachers with common questions related to choosing and registering for classes. The stipend requested for this project is to pay the Instructional Designer to develop the specific teacher training videos. Topics covered will include student experience, procedures and policies, evaluations and outcomes assessment.                                                                                                                                 </t>
    </r>
    <r>
      <rPr>
        <b/>
        <u/>
        <sz val="11"/>
        <color theme="1"/>
        <rFont val="Calibri"/>
        <family val="2"/>
        <scheme val="minor"/>
      </rPr>
      <t>Stakeholders for this activity</t>
    </r>
    <r>
      <rPr>
        <sz val="11"/>
        <color theme="1"/>
        <rFont val="Calibri"/>
        <family val="2"/>
        <scheme val="minor"/>
      </rPr>
      <t xml:space="preserve">: GFC MSU Webmaster, GFC MSU Instructional Designer, Student Services Directors, Registrar (all existing partners)                                                                                                                                                                                                                                </t>
    </r>
    <r>
      <rPr>
        <b/>
        <u/>
        <sz val="11"/>
        <color theme="1"/>
        <rFont val="Calibri"/>
        <family val="2"/>
        <scheme val="minor"/>
      </rPr>
      <t>Existing/Repeat Event or New Event?</t>
    </r>
    <r>
      <rPr>
        <sz val="11"/>
        <color theme="1"/>
        <rFont val="Calibri"/>
        <family val="2"/>
        <scheme val="minor"/>
      </rPr>
      <t xml:space="preserve"> Existing/Repeat Event</t>
    </r>
  </si>
  <si>
    <r>
      <t xml:space="preserve">The Pathways Coordinator will partner with GFC MSU General Studies &amp; Transfer Division Director to formalize the student evaluation process for concurrent dual enrollment courses.                                                                                                                                                                                                                                                                                                                                                                                                                                                                                   </t>
    </r>
    <r>
      <rPr>
        <b/>
        <u/>
        <sz val="11"/>
        <color theme="1"/>
        <rFont val="Calibri"/>
        <family val="2"/>
        <scheme val="minor"/>
      </rPr>
      <t>Priority area addressed:</t>
    </r>
    <r>
      <rPr>
        <sz val="11"/>
        <color theme="1"/>
        <rFont val="Calibri"/>
        <family val="2"/>
        <scheme val="minor"/>
      </rPr>
      <t xml:space="preserve"> Enhancing Dual Enrollment                                                                                                                                                                                                                                                                                                                                                                                                                                        </t>
    </r>
    <r>
      <rPr>
        <b/>
        <u/>
        <sz val="11"/>
        <color theme="1"/>
        <rFont val="Calibri"/>
        <family val="2"/>
        <scheme val="minor"/>
      </rPr>
      <t>Specific description:</t>
    </r>
    <r>
      <rPr>
        <sz val="11"/>
        <color theme="1"/>
        <rFont val="Calibri"/>
        <family val="2"/>
        <scheme val="minor"/>
      </rPr>
      <t xml:space="preserve"> GFC MSU plans to adapt the course evaluation tool used by current college courses for use in the dual enrollment concurrent classroom. Student evaluation of concurrent courses and faculty is essential in the process of continual improvement. The goal will be to utilize the evaluation feedback to provide concrete information to faculty.                                                                                                                                                                                                                                                                                                                 </t>
    </r>
    <r>
      <rPr>
        <b/>
        <u/>
        <sz val="11"/>
        <color theme="1"/>
        <rFont val="Calibri"/>
        <family val="2"/>
        <scheme val="minor"/>
      </rPr>
      <t>Stakeholders for this activity:</t>
    </r>
    <r>
      <rPr>
        <sz val="11"/>
        <color theme="1"/>
        <rFont val="Calibri"/>
        <family val="2"/>
        <scheme val="minor"/>
      </rPr>
      <t xml:space="preserve"> Division Director for General Studies &amp; Transfer (existing partner), Administrative Assistant for General Studies &amp; Transfer Division (existing partner), concurrent affiliate faculty                                                                                                                                                                                                                                                                                                                       </t>
    </r>
    <r>
      <rPr>
        <b/>
        <u/>
        <sz val="11"/>
        <color theme="1"/>
        <rFont val="Calibri"/>
        <family val="2"/>
        <scheme val="minor"/>
      </rPr>
      <t>Existing/Repeat Event or New Event?</t>
    </r>
    <r>
      <rPr>
        <sz val="11"/>
        <color theme="1"/>
        <rFont val="Calibri"/>
        <family val="2"/>
        <scheme val="minor"/>
      </rPr>
      <t xml:space="preserve"> New Event</t>
    </r>
  </si>
  <si>
    <t>We plan to utilize the evaluation tool for each concurrent class. Results will be shared with faculty in their annual evaluation.</t>
  </si>
  <si>
    <r>
      <t xml:space="preserve">The Pathways Coordinator will partner with the GFC MSU Computer Science department to create a training for high school teachers which focuses on the growing fields of Cybersecurity and Programming.                                                                                                                                                                                                                                                                                                                                                                                                                                                                                </t>
    </r>
    <r>
      <rPr>
        <b/>
        <u/>
        <sz val="11"/>
        <color theme="1"/>
        <rFont val="Calibri"/>
        <family val="2"/>
        <scheme val="minor"/>
      </rPr>
      <t>Priority area addressed:</t>
    </r>
    <r>
      <rPr>
        <sz val="11"/>
        <color theme="1"/>
        <rFont val="Calibri"/>
        <family val="2"/>
        <scheme val="minor"/>
      </rPr>
      <t xml:space="preserve">Promoting Montana Career Pathways and Enhancing Dual Enrollment                                                                                                                                                                                                                                                                                                                                                                                                                                        </t>
    </r>
    <r>
      <rPr>
        <b/>
        <u/>
        <sz val="11"/>
        <color theme="1"/>
        <rFont val="Calibri"/>
        <family val="2"/>
        <scheme val="minor"/>
      </rPr>
      <t>Specific description</t>
    </r>
    <r>
      <rPr>
        <sz val="11"/>
        <color theme="1"/>
        <rFont val="Calibri"/>
        <family val="2"/>
        <scheme val="minor"/>
      </rPr>
      <t xml:space="preserve">: Cybersecurity is an in-demand field. Growing cyber attacks, demand for safe and secure data, and other concerns mean that companies need professionals to keep their information safe. Moreover, there are many opportunities in government agencies and defense/aerospace firms for cybersecurity professionals. GFC MSU will have a Cybersecurity degree available beginning Fall 2019. Programming is also an in-demand field and Department of Labor and Industry data show an increased need for programmers through 2024. We will develop a Cybersecurity and Programming training for Summer 2019 to train high school teachers in these areas. It is possible that we provide this training as a "post-conference" option following the already scheduled Montana Institute on Education Technology (MIET) Conference held in Great Falls. During this training, we will provide information to teachers about the field of computer science and information technology and ways to encourage their students to pursue college majors and career options. Additionally, there is a possibility for developing dual enrollment concurrent faculty who can offer computer science classes in the high school.                                                                                                                                                                             </t>
    </r>
    <r>
      <rPr>
        <b/>
        <u/>
        <sz val="11"/>
        <color theme="1"/>
        <rFont val="Calibri"/>
        <family val="2"/>
        <scheme val="minor"/>
      </rPr>
      <t>Stakeholders for this activity:</t>
    </r>
    <r>
      <rPr>
        <sz val="11"/>
        <color theme="1"/>
        <rFont val="Calibri"/>
        <family val="2"/>
        <scheme val="minor"/>
      </rPr>
      <t xml:space="preserve"> GFC MSU Department of Computer Science, MIET Conference committee (both new partners), high school teachers (some new and some existing partners)                                                                                                                                                                                                                                                                                                                                                    </t>
    </r>
    <r>
      <rPr>
        <b/>
        <u/>
        <sz val="11"/>
        <color theme="1"/>
        <rFont val="Calibri"/>
        <family val="2"/>
        <scheme val="minor"/>
      </rPr>
      <t>Existing/Repeat Event or New Event?</t>
    </r>
    <r>
      <rPr>
        <sz val="11"/>
        <color theme="1"/>
        <rFont val="Calibri"/>
        <family val="2"/>
        <scheme val="minor"/>
      </rPr>
      <t xml:space="preserve"> New Event</t>
    </r>
  </si>
  <si>
    <r>
      <t xml:space="preserve">The Pathways Coordinator will explore the creation of pre-apprenticeship/apprenticeship options for Accounting Technician.                                                                                                                                                                                                                                                                                                                                                                                                                                                                                </t>
    </r>
    <r>
      <rPr>
        <b/>
        <u/>
        <sz val="11"/>
        <color theme="1"/>
        <rFont val="Calibri"/>
        <family val="2"/>
        <scheme val="minor"/>
      </rPr>
      <t xml:space="preserve">Priority area addressed: </t>
    </r>
    <r>
      <rPr>
        <sz val="11"/>
        <color theme="1"/>
        <rFont val="Calibri"/>
        <family val="2"/>
        <scheme val="minor"/>
      </rPr>
      <t xml:space="preserve">Exploraton and/or development of at least one apprenticeship/pre-apprenticeship                                                                                                                                                                                                                                                                                                                                                                                                                                         </t>
    </r>
    <r>
      <rPr>
        <b/>
        <u/>
        <sz val="11"/>
        <color theme="1"/>
        <rFont val="Calibri"/>
        <family val="2"/>
        <scheme val="minor"/>
      </rPr>
      <t>Specific description</t>
    </r>
    <r>
      <rPr>
        <sz val="11"/>
        <color theme="1"/>
        <rFont val="Calibri"/>
        <family val="2"/>
        <scheme val="minor"/>
      </rPr>
      <t xml:space="preserve">: Great Falls (both Great Falls Public Schools and Great Falls College MSU) have been working in the last two years to formalize their work based learning and internship opportunities for both high school and degree-seeking college students. The Pathways Coordinator will help convene stakeholders in Department of Labor and Industry, GFC MSU, GFPS, and local industry to help guide the conversation and create relevant steps that can be implemented. The initial work by Great Falls' Department of Labor Registered Apprenticeship Program Specialist has opened the door to industry representatives wanting to grow the pipeline for their employees. Using Missoula's recent model of the Accounting Technician Apprenticeship, we have traction for this option in Great Falls, especially because the Accounting Program at GFC MSU successfully completed a curriculum change to require an internship in their degree program.                                                                                                                                                                                                                 </t>
    </r>
    <r>
      <rPr>
        <b/>
        <u/>
        <sz val="11"/>
        <color theme="1"/>
        <rFont val="Calibri"/>
        <family val="2"/>
        <scheme val="minor"/>
      </rPr>
      <t>Stakeholders for this activity</t>
    </r>
    <r>
      <rPr>
        <sz val="11"/>
        <color theme="1"/>
        <rFont val="Calibri"/>
        <family val="2"/>
        <scheme val="minor"/>
      </rPr>
      <t xml:space="preserve">: GFC MSU Perkins Coordinator, General Studies &amp; Transfer Division Director, Accounting Program Director, Department of Labor and Industry Apprenticeship Program Director, Lifelong Learning, GFPS CTE Coordinator, Industry Partners (some new and some existing partners)                                                                                                                                                                                                                                                                                                                                                                                                                                                                                                              </t>
    </r>
    <r>
      <rPr>
        <b/>
        <u/>
        <sz val="11"/>
        <color theme="1"/>
        <rFont val="Calibri"/>
        <family val="2"/>
        <scheme val="minor"/>
      </rPr>
      <t>Existing/Repeat Event or New Event?</t>
    </r>
    <r>
      <rPr>
        <sz val="11"/>
        <color theme="1"/>
        <rFont val="Calibri"/>
        <family val="2"/>
        <scheme val="minor"/>
      </rPr>
      <t xml:space="preserve"> New Event</t>
    </r>
  </si>
  <si>
    <r>
      <t xml:space="preserve">The Pathways Coordinator will explore the creation of pre-apprenticeship/apprenticeship options for Information Technology Specialist                                                                                                                                                                                                                                                                                                                                                                                                                                                                                </t>
    </r>
    <r>
      <rPr>
        <b/>
        <u/>
        <sz val="11"/>
        <color theme="1"/>
        <rFont val="Calibri"/>
        <family val="2"/>
        <scheme val="minor"/>
      </rPr>
      <t xml:space="preserve">Priority area addressed: </t>
    </r>
    <r>
      <rPr>
        <sz val="11"/>
        <color theme="1"/>
        <rFont val="Calibri"/>
        <family val="2"/>
        <scheme val="minor"/>
      </rPr>
      <t xml:space="preserve">Exploration and/or development of at least one apprenticeship/pre-apprenticeship                                                                                                                                                                                                                                                                                                                                                                                                                                         </t>
    </r>
    <r>
      <rPr>
        <b/>
        <u/>
        <sz val="11"/>
        <color theme="1"/>
        <rFont val="Calibri"/>
        <family val="2"/>
        <scheme val="minor"/>
      </rPr>
      <t>Specific description</t>
    </r>
    <r>
      <rPr>
        <sz val="11"/>
        <color theme="1"/>
        <rFont val="Calibri"/>
        <family val="2"/>
        <scheme val="minor"/>
      </rPr>
      <t xml:space="preserve">: Great Falls (both Great Falls Public Schools and Great Falls College MSU) has been working in the last two years to formalize work based learning and internship opportunities for both high school and degree-seeking college students. The Pathways Coordinator will help convene stakeholders in Department of Labor, GFC MSU, GFPS, and local industry to help guide the conversation and create relevant steps that can be implemented. The initial work by Great Falls' Department of Labor Registered Apprenticeship Program Specialist has opened the door to industry representatives wanting to grow the pipeline for their employees.There is an interest from one of Great Falls largest employers to offer an Information Technology Generalist and Specialist option for possible pre-apprenticeship/apprenticeship. The field of IT will experience continual growth (between 10-20% growth in this sector through 2024 according to Montana Department of Labor &amp; Industry) and strong salaries ($45,000/year+ for Associate degree earners). There are many opportunities to dovetail dual credit coursework with this field for a more well-rounded career exploration activity.                                                                                                                                                                                                                                                                                                                                              </t>
    </r>
    <r>
      <rPr>
        <b/>
        <u/>
        <sz val="11"/>
        <color theme="1"/>
        <rFont val="Calibri"/>
        <family val="2"/>
        <scheme val="minor"/>
      </rPr>
      <t>Stakeholders for this activity</t>
    </r>
    <r>
      <rPr>
        <sz val="11"/>
        <color theme="1"/>
        <rFont val="Calibri"/>
        <family val="2"/>
        <scheme val="minor"/>
      </rPr>
      <t xml:space="preserve">: GFC MSU Perkins Coordinator, General Studies &amp; Transfer Division Director, Computer Science Program Director, Department of Labor and Industry Apprenticeship Program Director, Lifelong Learning, GFPS CTE Coordinator, Industry Partners  (some new and some existing partners)                                                                                                                                                                                                                                                                                                                                                                                                                                                                                                                      </t>
    </r>
    <r>
      <rPr>
        <b/>
        <u/>
        <sz val="11"/>
        <color theme="1"/>
        <rFont val="Calibri"/>
        <family val="2"/>
        <scheme val="minor"/>
      </rPr>
      <t>Existing/Repeat Event or New Event?</t>
    </r>
    <r>
      <rPr>
        <sz val="11"/>
        <color theme="1"/>
        <rFont val="Calibri"/>
        <family val="2"/>
        <scheme val="minor"/>
      </rPr>
      <t xml:space="preserve"> New Event</t>
    </r>
  </si>
  <si>
    <t>Dual Enrollment Advising Process</t>
  </si>
  <si>
    <r>
      <t xml:space="preserve">The Pathways Coordinator will explore the creation of a workshop series targeted to middle to lower achieving high school students who may be candidates for dual enrollment.                                                                                                                                                                                                                                                                                                                                                                                                                                                                                  </t>
    </r>
    <r>
      <rPr>
        <b/>
        <u/>
        <sz val="11"/>
        <color theme="1"/>
        <rFont val="Calibri"/>
        <family val="2"/>
        <scheme val="minor"/>
      </rPr>
      <t>Priority area addressed:</t>
    </r>
    <r>
      <rPr>
        <sz val="11"/>
        <color theme="1"/>
        <rFont val="Calibri"/>
        <family val="2"/>
        <scheme val="minor"/>
      </rPr>
      <t xml:space="preserve"> Enhancing Dual Enrollment                                                                                                                                                                                                                                                                                                                                                                                                                                        </t>
    </r>
    <r>
      <rPr>
        <b/>
        <u/>
        <sz val="11"/>
        <color theme="1"/>
        <rFont val="Calibri"/>
        <family val="2"/>
        <scheme val="minor"/>
      </rPr>
      <t>Specific description</t>
    </r>
    <r>
      <rPr>
        <sz val="11"/>
        <color theme="1"/>
        <rFont val="Calibri"/>
        <family val="2"/>
        <scheme val="minor"/>
      </rPr>
      <t xml:space="preserve">: A growing body of research (Barnett, E. &amp; Zinth, J. </t>
    </r>
    <r>
      <rPr>
        <i/>
        <sz val="11"/>
        <color theme="1"/>
        <rFont val="Calibri"/>
        <family val="2"/>
        <scheme val="minor"/>
      </rPr>
      <t>Promising Practices: Rethinking Dual Enrollment to Reach More Students</t>
    </r>
    <r>
      <rPr>
        <sz val="11"/>
        <color theme="1"/>
        <rFont val="Calibri"/>
        <family val="2"/>
        <scheme val="minor"/>
      </rPr>
      <t xml:space="preserve">, May 2018, Education Commission of the States) shows that pre-collegiate experiences are promising approaches to expand participation (and likely, see higher postsecondary enrollment and attainment rates) among middle-and lower-achieving students. Academically mid-range students are often ones who hope to go to college, but are concerned about their academic eligibility, college costs and/or their likelihood of college success. By offering a series of transition-related workshops with incremental skill gains, these students can feel more confident and prepared to participate in dual enrollment, and ultimately, in college. This activity would explore the creation of these workshops that could be piloted with a select group of Great Falls Public School students.                                                                                                                                                                                                                                                                   </t>
    </r>
    <r>
      <rPr>
        <b/>
        <u/>
        <sz val="11"/>
        <color theme="1"/>
        <rFont val="Calibri"/>
        <family val="2"/>
        <scheme val="minor"/>
      </rPr>
      <t>Stakeholders for this activity</t>
    </r>
    <r>
      <rPr>
        <sz val="11"/>
        <color theme="1"/>
        <rFont val="Calibri"/>
        <family val="2"/>
        <scheme val="minor"/>
      </rPr>
      <t xml:space="preserve">: GFC MSU Advising and Career Center, GFC MSU Academic Success Center staff  (new partners), GFC MSU General Studies &amp; Transfer Division (existing partner), local high school counselors through the Bridging Opportunities group (existing partner)                                                                                                                                                                                                                                                                                                                                                                                                                                                                                       </t>
    </r>
    <r>
      <rPr>
        <b/>
        <u/>
        <sz val="11"/>
        <color theme="1"/>
        <rFont val="Calibri"/>
        <family val="2"/>
        <scheme val="minor"/>
      </rPr>
      <t>Existing/Repeat Event or New Event?</t>
    </r>
    <r>
      <rPr>
        <sz val="11"/>
        <color theme="1"/>
        <rFont val="Calibri"/>
        <family val="2"/>
        <scheme val="minor"/>
      </rPr>
      <t xml:space="preserve"> New Event</t>
    </r>
  </si>
  <si>
    <t>Pathways Coordinator-Social Security</t>
  </si>
  <si>
    <t>Instructional Designer Mandatory benefits: Retirement 5.956%, TRS subsidy 4.72%, Social Security 6.2%, Medicare 1.45%, Workers Comp 1.45%, Unemployment .35%</t>
  </si>
  <si>
    <t>Pathways Coordinator-Medicare</t>
  </si>
  <si>
    <t>Pathways Coordinator-Worker's Comp</t>
  </si>
  <si>
    <t>Pathways Coordinator-Unemployment insurance</t>
  </si>
  <si>
    <t>Hotel accommodations for Pathway Coordinator and Division Director to attend NACEP, San Antonio TX (1 room, 4 nights @ $240/night)</t>
  </si>
  <si>
    <t>Airfare for Pathway Coordinator and Division Director to attend NACEP, San Antonio TX (1 person, roundtrip flight GTF to SAT (estimated $475)</t>
  </si>
  <si>
    <t>Ground transportation for Pathways Coordinator &amp; Division Director at NACEP ($60 roundtrip fare)</t>
  </si>
  <si>
    <t>Per diem for Pathways Coordinator &amp; Division Director to attend NACEP conference ($46 per day for 5 days)</t>
  </si>
  <si>
    <t>Activity Summary Number 18</t>
  </si>
  <si>
    <t>NACEP Conference Attendance</t>
  </si>
  <si>
    <r>
      <t xml:space="preserve">The Pathways Coordinator will explore the creation of pre-apprenticeship/apprenticeship options for a Trades related program.                                                                                                                                                                                                                                                                                                                                                                                                                                                                              </t>
    </r>
    <r>
      <rPr>
        <b/>
        <u/>
        <sz val="11"/>
        <color theme="1"/>
        <rFont val="Calibri"/>
        <family val="2"/>
        <scheme val="minor"/>
      </rPr>
      <t xml:space="preserve">Priority area addressed: </t>
    </r>
    <r>
      <rPr>
        <sz val="11"/>
        <color theme="1"/>
        <rFont val="Calibri"/>
        <family val="2"/>
        <scheme val="minor"/>
      </rPr>
      <t xml:space="preserve">Exploration and/or development of at least one apprenticeship/pre-apprenticeship                                                                                                                                                                                                                                                                                                                                                                                                                                         </t>
    </r>
    <r>
      <rPr>
        <b/>
        <u/>
        <sz val="11"/>
        <color theme="1"/>
        <rFont val="Calibri"/>
        <family val="2"/>
        <scheme val="minor"/>
      </rPr>
      <t>Specific description</t>
    </r>
    <r>
      <rPr>
        <sz val="11"/>
        <color theme="1"/>
        <rFont val="Calibri"/>
        <family val="2"/>
        <scheme val="minor"/>
      </rPr>
      <t xml:space="preserve">: There have been initial conversations regarding the creation of an apprenticeship program with construction and welding industry partners in the Great Falls area. With the piloted program by the Helena School District and Highlands College/Helena College in progress, there may be interest in duplicating to implement something similar in Great Falls.  The Pathways Coordinator will help convene stakeholders in Department of Labor, GFC MSU, GFPS, and local industry to help guide the conversation and create relevant steps that can be implemented.                                                                                                                                                                                                                                                                                                                                                                                                                                         </t>
    </r>
    <r>
      <rPr>
        <b/>
        <u/>
        <sz val="11"/>
        <color theme="1"/>
        <rFont val="Calibri"/>
        <family val="2"/>
        <scheme val="minor"/>
      </rPr>
      <t>Stakeholders for this activity:</t>
    </r>
    <r>
      <rPr>
        <sz val="11"/>
        <color theme="1"/>
        <rFont val="Calibri"/>
        <family val="2"/>
        <scheme val="minor"/>
      </rPr>
      <t xml:space="preserve"> GFC MSU Perkins Coordinator, Trades Division Director, Department of Labor Apprenticeship Program Director, Lifelong Learning, GFPS CTE Coordinator, Industry Partners  (some new and some existing partners)                                                                                                                                                                                                                                                                                                                                                                                                                                                                                                                    </t>
    </r>
    <r>
      <rPr>
        <b/>
        <u/>
        <sz val="11"/>
        <color theme="1"/>
        <rFont val="Calibri"/>
        <family val="2"/>
        <scheme val="minor"/>
      </rPr>
      <t>Existing/Repeat Event or New Event?</t>
    </r>
    <r>
      <rPr>
        <sz val="11"/>
        <color theme="1"/>
        <rFont val="Calibri"/>
        <family val="2"/>
        <scheme val="minor"/>
      </rPr>
      <t xml:space="preserve"> New Event</t>
    </r>
  </si>
  <si>
    <r>
      <t xml:space="preserve">The Pathways Coordinator will attend the National Alliance for Concurrent Enrollment Partnerships annual conference in San Antonio, TX.                                                                                                                                                                                                                                                                                                                                                                                                                                                                              </t>
    </r>
    <r>
      <rPr>
        <b/>
        <u/>
        <sz val="11"/>
        <color theme="1"/>
        <rFont val="Calibri"/>
        <family val="2"/>
        <scheme val="minor"/>
      </rPr>
      <t xml:space="preserve">Priority area addressed: </t>
    </r>
    <r>
      <rPr>
        <sz val="11"/>
        <color theme="1"/>
        <rFont val="Calibri"/>
        <family val="2"/>
        <scheme val="minor"/>
      </rPr>
      <t xml:space="preserve">Grow and enhance high-quality dual enrollment.                                                                                                                                                                                                                                                                                                                                                                                                                                        </t>
    </r>
    <r>
      <rPr>
        <b/>
        <u/>
        <sz val="11"/>
        <color theme="1"/>
        <rFont val="Calibri"/>
        <family val="2"/>
        <scheme val="minor"/>
      </rPr>
      <t>Specific description</t>
    </r>
    <r>
      <rPr>
        <sz val="11"/>
        <color theme="1"/>
        <rFont val="Calibri"/>
        <family val="2"/>
        <scheme val="minor"/>
      </rPr>
      <t xml:space="preserve">: Dual Enrollment projects remain a priority for this grant and for Great Falls College MSU. It is vital that the Pathways Coordinator stay abreast of issues, trends, and best practices in dual enrollment. By attending educational sessions and interacting with other dual enrollment professionals, the Coordinator can return to the state with ways to improve our offerings.                                                                                                                                                                                                                                                                                                                                                                                                                                      </t>
    </r>
    <r>
      <rPr>
        <b/>
        <u/>
        <sz val="11"/>
        <color theme="1"/>
        <rFont val="Calibri"/>
        <family val="2"/>
        <scheme val="minor"/>
      </rPr>
      <t>Stakeholders for this activity:</t>
    </r>
    <r>
      <rPr>
        <sz val="11"/>
        <color theme="1"/>
        <rFont val="Calibri"/>
        <family val="2"/>
        <scheme val="minor"/>
      </rPr>
      <t xml:space="preserve"> GFC MSU Academic Division Directors, partner dual enrollment high schools, concurrent affiliate faculty for GFC MSU                                                                                                                                                                                                                                                                                                                                                                                                                                                                                                             </t>
    </r>
    <r>
      <rPr>
        <b/>
        <u/>
        <sz val="11"/>
        <color theme="1"/>
        <rFont val="Calibri"/>
        <family val="2"/>
        <scheme val="minor"/>
      </rPr>
      <t>Existing/Repeat Event or New Event?</t>
    </r>
    <r>
      <rPr>
        <sz val="11"/>
        <color theme="1"/>
        <rFont val="Calibri"/>
        <family val="2"/>
        <scheme val="minor"/>
      </rPr>
      <t xml:space="preserve"> New Event</t>
    </r>
  </si>
  <si>
    <t>Attendance at conference. Reporting to campus and dual enrollment partners on learned information.</t>
  </si>
  <si>
    <t>All pathways and dual enrollment course offerings, particularly concurrent courses.</t>
  </si>
  <si>
    <t>We would expect that students from these areas would enroll in dual enrollment courses or complete an AWS certification on a welding skill and the Pathways Coordinator will track participating students and schools to determine if that does occur.</t>
  </si>
  <si>
    <t>Associate Dean</t>
  </si>
  <si>
    <t>mbonilla@gfcmsu.edu</t>
  </si>
  <si>
    <t>Jeri Pullum</t>
  </si>
  <si>
    <t>Special Projects Coordinator</t>
  </si>
  <si>
    <t>Facility rental (MT Expo Park)  for L.I.F.E. Event (increased cost from 2017-18 due to charges for wi-fi and extra tables)</t>
  </si>
  <si>
    <t>Facility rental (MT Expo Park)  for College &amp; Career Prep Forum (partial funding; sharing cost with GFC MSU Admissions)</t>
  </si>
  <si>
    <t>Pathways Coordinator-Health Insurance (The position is 10 month, .75FTE, 100% of health insurance is paid for by the grant)</t>
  </si>
  <si>
    <t>Pathways Coordinator-Retirement (@8%)</t>
  </si>
  <si>
    <t>MCP Corrdinator will work a ten month, .75 FTE position from mid-August through mid-June, for a total salary of  $21,237.</t>
  </si>
  <si>
    <t>Printing promotional and event materials (event maps, pathways documents) for L.I.F.E. Event-no college recruiting materials will be printed</t>
  </si>
  <si>
    <t>Printing promotional and event materials (advising sheets, pathways documents)  for Pathways to Dual Enrollment event-no college recruiting materials will be printed</t>
  </si>
  <si>
    <t>stipend for Cybersecurity &amp; Programming faculty members instructional time for teacher training in June (12 hours of teaching at $49/hour=total of $588x 2 instructors)</t>
  </si>
  <si>
    <t>Cybersecurity &amp; Programming Mandatory Benefits ($112 per instructor x 2 instructors)</t>
  </si>
  <si>
    <t>did not attend this conference as it was eliminated from grant requirements</t>
  </si>
  <si>
    <t>surrounding schools who attended did not request mileage reimbursement</t>
  </si>
  <si>
    <t>Admissions did not complete this activity so no facility rental required</t>
  </si>
  <si>
    <t>registration was more expensive than originally budgeted</t>
  </si>
  <si>
    <t>hotel less expensive than originally budgeted</t>
  </si>
  <si>
    <t>airline more expensive than originally budgeted</t>
  </si>
  <si>
    <t>per diem less expensive than originally budgeted</t>
  </si>
  <si>
    <t>IDC was not calculated in original budget; Amy Williams indicated to include in an amendment when completed</t>
  </si>
  <si>
    <t xml:space="preserve">this objective was planned for Quarter 4 but Instructional Designer has left GFC MSU for another job; project will not be completed </t>
  </si>
  <si>
    <t xml:space="preserve">IDC in Amendment #1 was incorrectly calculated. </t>
  </si>
  <si>
    <t>current interest indicates the need to fund 12 teachers for this training</t>
  </si>
  <si>
    <t>more printing than anticipated</t>
  </si>
  <si>
    <t>12 teachers but from closer locations so less mileage than originally planned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</si>
</sst>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36" x14ac:knownFonts="1">
    <font>
      <sz val="11"/>
      <color theme="1"/>
      <name val="Calibri"/>
      <family val="2"/>
      <scheme val="minor"/>
    </font>
    <font>
      <sz val="11"/>
      <color rgb="FF00610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b/>
      <sz val="14"/>
      <color rgb="FFFF0000"/>
      <name val="Calibri"/>
      <family val="2"/>
      <scheme val="minor"/>
    </font>
    <font>
      <b/>
      <u/>
      <sz val="11"/>
      <color theme="1"/>
      <name val="Calibri"/>
      <family val="2"/>
      <scheme val="minor"/>
    </font>
    <font>
      <b/>
      <i/>
      <sz val="11"/>
      <color theme="1"/>
      <name val="Calibri"/>
      <family val="2"/>
      <scheme val="minor"/>
    </font>
    <font>
      <b/>
      <sz val="10"/>
      <color theme="1"/>
      <name val="Calibri"/>
      <family val="2"/>
      <scheme val="minor"/>
    </font>
    <font>
      <i/>
      <sz val="11"/>
      <color theme="1"/>
      <name val="Calibri"/>
      <family val="2"/>
      <scheme val="minor"/>
    </font>
    <font>
      <sz val="11"/>
      <name val="Calibri"/>
      <family val="2"/>
      <scheme val="minor"/>
    </font>
  </fonts>
  <fills count="25">
    <fill>
      <patternFill patternType="none"/>
    </fill>
    <fill>
      <patternFill patternType="gray125"/>
    </fill>
    <fill>
      <patternFill patternType="solid">
        <fgColor rgb="FFC6EFCE"/>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theme="6" tint="0.59999389629810485"/>
        <bgColor indexed="64"/>
      </patternFill>
    </fill>
    <fill>
      <patternFill patternType="solid">
        <fgColor theme="7" tint="0.39997558519241921"/>
        <bgColor indexed="64"/>
      </patternFill>
    </fill>
    <fill>
      <patternFill patternType="solid">
        <fgColor theme="5"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5">
    <xf numFmtId="0" fontId="0" fillId="0" borderId="0"/>
    <xf numFmtId="0" fontId="1" fillId="2" borderId="0" applyNumberFormat="0" applyBorder="0" applyAlignment="0" applyProtection="0"/>
    <xf numFmtId="0" fontId="11" fillId="0" borderId="0"/>
    <xf numFmtId="0" fontId="14" fillId="0" borderId="0" applyNumberFormat="0" applyFill="0" applyBorder="0" applyAlignment="0" applyProtection="0">
      <alignment vertical="top"/>
      <protection locked="0"/>
    </xf>
    <xf numFmtId="43" fontId="16" fillId="0" borderId="0" applyFont="0" applyFill="0" applyBorder="0" applyAlignment="0" applyProtection="0"/>
  </cellStyleXfs>
  <cellXfs count="396">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applyBorder="1"/>
    <xf numFmtId="0" fontId="2" fillId="0" borderId="1" xfId="0" applyFont="1" applyBorder="1" applyAlignment="1">
      <alignment horizontal="center"/>
    </xf>
    <xf numFmtId="0" fontId="2" fillId="0" borderId="1" xfId="0" applyFont="1" applyBorder="1"/>
    <xf numFmtId="0" fontId="0" fillId="0" borderId="1" xfId="0" applyFont="1" applyBorder="1"/>
    <xf numFmtId="0" fontId="2" fillId="0" borderId="1" xfId="0" applyFont="1" applyFill="1" applyBorder="1" applyAlignment="1">
      <alignment horizontal="center"/>
    </xf>
    <xf numFmtId="0" fontId="0" fillId="5" borderId="0" xfId="0" applyFill="1"/>
    <xf numFmtId="0" fontId="0" fillId="0" borderId="0" xfId="0" applyBorder="1" applyAlignment="1">
      <alignment wrapText="1"/>
    </xf>
    <xf numFmtId="0" fontId="0" fillId="0" borderId="0" xfId="0" applyBorder="1"/>
    <xf numFmtId="0" fontId="2" fillId="0" borderId="0" xfId="0" applyFont="1" applyAlignment="1"/>
    <xf numFmtId="0" fontId="0" fillId="0" borderId="0" xfId="0" applyBorder="1" applyAlignment="1">
      <alignment horizontal="left"/>
    </xf>
    <xf numFmtId="0" fontId="0" fillId="0" borderId="0" xfId="0" applyBorder="1" applyAlignment="1"/>
    <xf numFmtId="0" fontId="2" fillId="0" borderId="0" xfId="0" applyFont="1" applyBorder="1" applyAlignment="1"/>
    <xf numFmtId="0" fontId="0" fillId="0" borderId="6" xfId="0" applyBorder="1" applyAlignment="1">
      <alignment horizontal="left"/>
    </xf>
    <xf numFmtId="0" fontId="2" fillId="0" borderId="0" xfId="0" applyFont="1" applyBorder="1" applyAlignment="1">
      <alignment horizontal="center"/>
    </xf>
    <xf numFmtId="0" fontId="2" fillId="0" borderId="1" xfId="0" applyFont="1" applyBorder="1" applyAlignment="1">
      <alignment horizontal="left"/>
    </xf>
    <xf numFmtId="0" fontId="0" fillId="0" borderId="0" xfId="0" applyAlignment="1">
      <alignment horizontal="center" wrapText="1"/>
    </xf>
    <xf numFmtId="0" fontId="2" fillId="0" borderId="0" xfId="0" applyFont="1" applyAlignment="1">
      <alignment horizontal="center" wrapText="1"/>
    </xf>
    <xf numFmtId="0" fontId="2" fillId="0" borderId="24" xfId="0" applyFont="1" applyBorder="1"/>
    <xf numFmtId="0" fontId="6" fillId="0" borderId="0" xfId="0" applyFont="1" applyBorder="1" applyAlignment="1"/>
    <xf numFmtId="0" fontId="3" fillId="0" borderId="0" xfId="0" applyFont="1" applyAlignment="1"/>
    <xf numFmtId="0" fontId="2" fillId="0" borderId="1" xfId="0" applyFont="1" applyBorder="1" applyAlignment="1">
      <alignment horizontal="center" wrapText="1"/>
    </xf>
    <xf numFmtId="0" fontId="0" fillId="0" borderId="1" xfId="0" applyBorder="1" applyAlignment="1">
      <alignment horizontal="center" wrapText="1"/>
    </xf>
    <xf numFmtId="0" fontId="2" fillId="0" borderId="2" xfId="0" applyFont="1" applyBorder="1" applyAlignment="1">
      <alignment horizontal="left"/>
    </xf>
    <xf numFmtId="164" fontId="2" fillId="0" borderId="23" xfId="0" applyNumberFormat="1" applyFont="1" applyBorder="1" applyAlignment="1"/>
    <xf numFmtId="164" fontId="2" fillId="0" borderId="0" xfId="0" applyNumberFormat="1" applyFont="1"/>
    <xf numFmtId="164" fontId="2" fillId="0" borderId="0" xfId="0" applyNumberFormat="1" applyFont="1" applyAlignment="1">
      <alignment horizontal="center"/>
    </xf>
    <xf numFmtId="0" fontId="2" fillId="0" borderId="23" xfId="0" applyFont="1" applyBorder="1" applyAlignment="1">
      <alignment horizontal="center" wrapText="1"/>
    </xf>
    <xf numFmtId="164" fontId="2" fillId="0" borderId="0" xfId="0" applyNumberFormat="1" applyFont="1" applyBorder="1" applyAlignment="1"/>
    <xf numFmtId="0" fontId="2" fillId="0" borderId="23" xfId="0" applyFont="1" applyBorder="1"/>
    <xf numFmtId="164" fontId="2" fillId="0" borderId="23" xfId="0" applyNumberFormat="1" applyFont="1" applyBorder="1"/>
    <xf numFmtId="0" fontId="9" fillId="0" borderId="0" xfId="0" applyFont="1" applyFill="1" applyAlignment="1"/>
    <xf numFmtId="0" fontId="2" fillId="0" borderId="0" xfId="0" applyFont="1" applyFill="1"/>
    <xf numFmtId="0" fontId="5" fillId="0" borderId="0" xfId="0" applyFont="1" applyFill="1" applyAlignment="1">
      <alignment horizontal="center"/>
    </xf>
    <xf numFmtId="164" fontId="2" fillId="0" borderId="0" xfId="0" applyNumberFormat="1" applyFont="1" applyFill="1"/>
    <xf numFmtId="164" fontId="4" fillId="0" borderId="0" xfId="0" applyNumberFormat="1" applyFont="1"/>
    <xf numFmtId="0" fontId="10" fillId="0" borderId="0" xfId="0" applyFont="1"/>
    <xf numFmtId="0" fontId="10" fillId="0" borderId="0" xfId="0" applyFont="1" applyAlignment="1">
      <alignment horizontal="center" wrapText="1"/>
    </xf>
    <xf numFmtId="164" fontId="10" fillId="0" borderId="0" xfId="0" applyNumberFormat="1" applyFont="1"/>
    <xf numFmtId="0" fontId="5" fillId="0" borderId="0" xfId="0" applyFont="1" applyAlignment="1"/>
    <xf numFmtId="0" fontId="2" fillId="0" borderId="0" xfId="0" applyFont="1" applyAlignment="1">
      <alignment horizontal="left"/>
    </xf>
    <xf numFmtId="0" fontId="3" fillId="0" borderId="23" xfId="0" applyFont="1" applyBorder="1" applyAlignment="1">
      <alignment horizontal="right"/>
    </xf>
    <xf numFmtId="0" fontId="2" fillId="0" borderId="23" xfId="0" applyFont="1" applyBorder="1" applyAlignment="1">
      <alignment horizontal="right"/>
    </xf>
    <xf numFmtId="0" fontId="4" fillId="11" borderId="0" xfId="0" applyFont="1" applyFill="1" applyAlignment="1">
      <alignment horizontal="left"/>
    </xf>
    <xf numFmtId="0" fontId="4" fillId="5" borderId="0" xfId="0" applyFont="1" applyFill="1" applyAlignment="1">
      <alignment horizontal="left"/>
    </xf>
    <xf numFmtId="0" fontId="0" fillId="0" borderId="0" xfId="0" applyAlignment="1">
      <alignment horizontal="center" wrapText="1"/>
    </xf>
    <xf numFmtId="0" fontId="2" fillId="0" borderId="20" xfId="0" applyFont="1" applyBorder="1" applyAlignment="1">
      <alignment horizontal="left"/>
    </xf>
    <xf numFmtId="0" fontId="2" fillId="0" borderId="21" xfId="0" applyFont="1" applyBorder="1" applyAlignment="1">
      <alignment horizontal="left"/>
    </xf>
    <xf numFmtId="0" fontId="2" fillId="0" borderId="22" xfId="0" applyFont="1" applyBorder="1" applyAlignment="1">
      <alignment horizontal="left"/>
    </xf>
    <xf numFmtId="0" fontId="2" fillId="0" borderId="19" xfId="0" applyFont="1" applyBorder="1" applyAlignment="1">
      <alignment horizontal="left"/>
    </xf>
    <xf numFmtId="0" fontId="2" fillId="0" borderId="0" xfId="0" applyFont="1" applyBorder="1" applyAlignment="1">
      <alignment horizontal="left"/>
    </xf>
    <xf numFmtId="0" fontId="2" fillId="0" borderId="20" xfId="0" applyFont="1" applyBorder="1" applyAlignment="1"/>
    <xf numFmtId="0" fontId="2" fillId="0" borderId="22" xfId="0" applyFont="1" applyBorder="1" applyAlignment="1"/>
    <xf numFmtId="0" fontId="0" fillId="0" borderId="0" xfId="0" applyBorder="1" applyAlignment="1">
      <alignment horizontal="center" wrapText="1"/>
    </xf>
    <xf numFmtId="0" fontId="2" fillId="0" borderId="0" xfId="0" applyFont="1" applyFill="1" applyBorder="1" applyAlignment="1">
      <alignment horizontal="center"/>
    </xf>
    <xf numFmtId="44" fontId="0" fillId="0" borderId="1" xfId="0" applyNumberFormat="1" applyBorder="1"/>
    <xf numFmtId="44" fontId="2" fillId="0" borderId="1" xfId="0" applyNumberFormat="1" applyFont="1" applyBorder="1"/>
    <xf numFmtId="44" fontId="0" fillId="0" borderId="0" xfId="0" applyNumberFormat="1"/>
    <xf numFmtId="0" fontId="0" fillId="5" borderId="0" xfId="0" applyFill="1" applyAlignment="1">
      <alignment horizontal="center"/>
    </xf>
    <xf numFmtId="164" fontId="2" fillId="0" borderId="0" xfId="0" applyNumberFormat="1" applyFont="1" applyBorder="1" applyAlignment="1">
      <alignment horizontal="center"/>
    </xf>
    <xf numFmtId="0" fontId="2" fillId="0" borderId="2" xfId="0" applyFont="1" applyBorder="1" applyAlignment="1">
      <alignment horizontal="center"/>
    </xf>
    <xf numFmtId="164" fontId="2" fillId="0" borderId="0" xfId="0" applyNumberFormat="1" applyFont="1" applyFill="1" applyAlignment="1">
      <alignment horizont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2" xfId="0" applyBorder="1" applyAlignment="1" applyProtection="1">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2" xfId="0" applyBorder="1" applyAlignment="1" applyProtection="1"/>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4" xfId="0" applyBorder="1" applyAlignment="1" applyProtection="1">
      <protection locked="0"/>
    </xf>
    <xf numFmtId="164" fontId="0" fillId="0" borderId="28" xfId="0" applyNumberFormat="1" applyBorder="1" applyAlignment="1" applyProtection="1">
      <alignment horizontal="right"/>
      <protection locked="0"/>
    </xf>
    <xf numFmtId="164" fontId="0" fillId="0" borderId="28" xfId="0" applyNumberFormat="1" applyBorder="1" applyAlignment="1" applyProtection="1">
      <alignment horizontal="center" wrapText="1"/>
      <protection locked="0"/>
    </xf>
    <xf numFmtId="0" fontId="0" fillId="0" borderId="28" xfId="0" applyBorder="1" applyAlignment="1" applyProtection="1">
      <alignment horizontal="center" wrapText="1"/>
      <protection locked="0"/>
    </xf>
    <xf numFmtId="164" fontId="0" fillId="0" borderId="28" xfId="0" applyNumberFormat="1" applyBorder="1" applyAlignment="1" applyProtection="1">
      <alignment horizontal="center"/>
      <protection locked="0"/>
    </xf>
    <xf numFmtId="164" fontId="0" fillId="0" borderId="2" xfId="0" applyNumberFormat="1" applyBorder="1" applyAlignment="1" applyProtection="1">
      <alignment horizontal="center"/>
      <protection locked="0"/>
    </xf>
    <xf numFmtId="0" fontId="2" fillId="0" borderId="1" xfId="0" applyFont="1" applyFill="1" applyBorder="1" applyAlignment="1" applyProtection="1">
      <alignment horizontal="center" wrapText="1"/>
      <protection locked="0"/>
    </xf>
    <xf numFmtId="164" fontId="2" fillId="0" borderId="0" xfId="0" applyNumberFormat="1" applyFont="1" applyBorder="1" applyProtection="1">
      <protection locked="0"/>
    </xf>
    <xf numFmtId="0" fontId="11" fillId="0" borderId="0" xfId="2"/>
    <xf numFmtId="1" fontId="11" fillId="0" borderId="0" xfId="2" applyNumberFormat="1"/>
    <xf numFmtId="0" fontId="15" fillId="13" borderId="0" xfId="3" applyFont="1" applyFill="1" applyAlignment="1" applyProtection="1"/>
    <xf numFmtId="0" fontId="15" fillId="13" borderId="0" xfId="3" applyFont="1" applyFill="1" applyAlignment="1" applyProtection="1">
      <alignment horizontal="right"/>
    </xf>
    <xf numFmtId="0" fontId="11" fillId="0" borderId="0" xfId="2" applyBorder="1"/>
    <xf numFmtId="0" fontId="17" fillId="0" borderId="0" xfId="2" applyFont="1" applyBorder="1"/>
    <xf numFmtId="0" fontId="17" fillId="0" borderId="0" xfId="2" applyFont="1"/>
    <xf numFmtId="0" fontId="23" fillId="0" borderId="0" xfId="2" applyFont="1"/>
    <xf numFmtId="0" fontId="17" fillId="0" borderId="0" xfId="2" applyFont="1" applyAlignment="1">
      <alignment vertical="center"/>
    </xf>
    <xf numFmtId="0" fontId="26" fillId="0" borderId="0" xfId="2" applyFont="1"/>
    <xf numFmtId="0" fontId="17" fillId="17" borderId="0" xfId="2" applyFont="1" applyFill="1"/>
    <xf numFmtId="1" fontId="17" fillId="0" borderId="0" xfId="2" applyNumberFormat="1" applyFont="1" applyAlignment="1">
      <alignment horizontal="left" vertical="center"/>
    </xf>
    <xf numFmtId="0" fontId="17" fillId="0" borderId="0" xfId="2" applyFont="1" applyAlignment="1">
      <alignment horizontal="left" vertical="center"/>
    </xf>
    <xf numFmtId="0" fontId="23" fillId="17" borderId="0" xfId="2" applyFont="1" applyFill="1"/>
    <xf numFmtId="0" fontId="29" fillId="0" borderId="0" xfId="2" applyFont="1"/>
    <xf numFmtId="0" fontId="27" fillId="0" borderId="0" xfId="2" applyFont="1" applyBorder="1"/>
    <xf numFmtId="0" fontId="0" fillId="0" borderId="0" xfId="0" applyAlignment="1">
      <alignment vertical="center"/>
    </xf>
    <xf numFmtId="0" fontId="4" fillId="6" borderId="2" xfId="0" applyFont="1" applyFill="1" applyBorder="1" applyAlignment="1">
      <alignment horizontal="left" vertical="center"/>
    </xf>
    <xf numFmtId="0" fontId="5" fillId="6" borderId="18" xfId="0" applyFont="1" applyFill="1" applyBorder="1" applyAlignment="1">
      <alignment horizontal="left" vertical="center"/>
    </xf>
    <xf numFmtId="0" fontId="0" fillId="6" borderId="3" xfId="0" applyFill="1" applyBorder="1" applyAlignment="1">
      <alignment vertical="center"/>
    </xf>
    <xf numFmtId="0" fontId="2"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2" xfId="0" applyFont="1" applyFill="1" applyBorder="1" applyAlignment="1">
      <alignment horizontal="left" vertical="center"/>
    </xf>
    <xf numFmtId="0" fontId="4" fillId="7" borderId="18" xfId="0" applyFont="1" applyFill="1" applyBorder="1" applyAlignment="1">
      <alignment horizontal="left" vertical="center"/>
    </xf>
    <xf numFmtId="0" fontId="4" fillId="7" borderId="18" xfId="0" applyFont="1" applyFill="1" applyBorder="1" applyAlignment="1">
      <alignment horizontal="left" vertical="center" wrapText="1"/>
    </xf>
    <xf numFmtId="0" fontId="4" fillId="7" borderId="3"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12" borderId="2" xfId="0" applyFont="1" applyFill="1" applyBorder="1" applyAlignment="1">
      <alignment horizontal="left" vertical="center"/>
    </xf>
    <xf numFmtId="0" fontId="4" fillId="12" borderId="18" xfId="0" applyFont="1" applyFill="1" applyBorder="1" applyAlignment="1">
      <alignment horizontal="left" vertical="center"/>
    </xf>
    <xf numFmtId="0" fontId="4" fillId="12" borderId="18" xfId="0" applyFont="1" applyFill="1" applyBorder="1" applyAlignment="1">
      <alignment horizontal="left" vertical="center" wrapText="1"/>
    </xf>
    <xf numFmtId="0" fontId="4" fillId="12" borderId="3" xfId="0" applyFont="1" applyFill="1" applyBorder="1" applyAlignment="1">
      <alignment horizontal="left" vertical="center" wrapText="1"/>
    </xf>
    <xf numFmtId="0" fontId="2" fillId="12"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0" fillId="12" borderId="0" xfId="0" applyFill="1" applyAlignment="1">
      <alignment vertical="center"/>
    </xf>
    <xf numFmtId="0" fontId="4" fillId="8" borderId="2" xfId="0" applyFont="1" applyFill="1" applyBorder="1" applyAlignment="1">
      <alignment vertical="center"/>
    </xf>
    <xf numFmtId="0" fontId="3" fillId="8" borderId="18" xfId="0" applyFont="1" applyFill="1" applyBorder="1" applyAlignment="1">
      <alignment vertical="center"/>
    </xf>
    <xf numFmtId="0" fontId="3" fillId="8" borderId="3" xfId="0" applyFont="1" applyFill="1" applyBorder="1" applyAlignment="1">
      <alignment vertical="center"/>
    </xf>
    <xf numFmtId="0" fontId="2"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9" borderId="2" xfId="0" applyFont="1" applyFill="1" applyBorder="1" applyAlignment="1">
      <alignment vertical="center"/>
    </xf>
    <xf numFmtId="0" fontId="3" fillId="9" borderId="18" xfId="0" applyFont="1" applyFill="1" applyBorder="1" applyAlignment="1">
      <alignment vertical="center"/>
    </xf>
    <xf numFmtId="0" fontId="3" fillId="9" borderId="3" xfId="0" applyFont="1" applyFill="1" applyBorder="1" applyAlignment="1">
      <alignment vertical="center"/>
    </xf>
    <xf numFmtId="0" fontId="2"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4" borderId="2" xfId="0" applyFont="1" applyFill="1" applyBorder="1" applyAlignment="1">
      <alignment horizontal="left" vertical="center"/>
    </xf>
    <xf numFmtId="0" fontId="4" fillId="4" borderId="18" xfId="0" applyFont="1" applyFill="1" applyBorder="1" applyAlignment="1">
      <alignment horizontal="left" vertical="center"/>
    </xf>
    <xf numFmtId="0" fontId="4" fillId="4" borderId="3" xfId="0" applyFont="1" applyFill="1" applyBorder="1" applyAlignment="1">
      <alignment horizontal="left" vertical="center"/>
    </xf>
    <xf numFmtId="0" fontId="2"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10" borderId="2" xfId="0" applyFont="1" applyFill="1" applyBorder="1" applyAlignment="1">
      <alignment horizontal="left" vertical="center"/>
    </xf>
    <xf numFmtId="0" fontId="4" fillId="10" borderId="18" xfId="0" applyFont="1" applyFill="1" applyBorder="1" applyAlignment="1">
      <alignment horizontal="left" vertical="center"/>
    </xf>
    <xf numFmtId="0" fontId="3" fillId="10" borderId="18" xfId="0" applyFont="1" applyFill="1" applyBorder="1" applyAlignment="1">
      <alignment horizontal="left" vertical="center"/>
    </xf>
    <xf numFmtId="0" fontId="0" fillId="10" borderId="18" xfId="0" applyFill="1" applyBorder="1" applyAlignment="1">
      <alignment vertical="center"/>
    </xf>
    <xf numFmtId="0" fontId="0" fillId="10" borderId="3" xfId="0" applyFill="1" applyBorder="1" applyAlignment="1">
      <alignment vertical="center"/>
    </xf>
    <xf numFmtId="0" fontId="2" fillId="10"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0" fillId="0" borderId="0" xfId="0" applyAlignment="1">
      <alignment horizontal="left"/>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1" fontId="18" fillId="0" borderId="0" xfId="2" applyNumberFormat="1" applyFont="1" applyAlignment="1">
      <alignment horizontal="left" vertical="top" wrapText="1"/>
    </xf>
    <xf numFmtId="164" fontId="2" fillId="0" borderId="0" xfId="0" applyNumberFormat="1" applyFont="1" applyAlignment="1">
      <alignment horizontal="right"/>
    </xf>
    <xf numFmtId="0" fontId="2" fillId="0" borderId="23" xfId="0" applyFont="1" applyBorder="1" applyAlignment="1">
      <alignment horizontal="left"/>
    </xf>
    <xf numFmtId="164" fontId="4" fillId="0" borderId="0" xfId="0" applyNumberFormat="1" applyFont="1" applyAlignment="1">
      <alignment horizontal="right"/>
    </xf>
    <xf numFmtId="0" fontId="0" fillId="0" borderId="0" xfId="0" applyAlignment="1">
      <alignment horizontal="right"/>
    </xf>
    <xf numFmtId="164" fontId="2" fillId="0" borderId="0" xfId="0" applyNumberFormat="1" applyFont="1" applyBorder="1" applyAlignment="1" applyProtection="1">
      <alignment horizontal="right"/>
      <protection locked="0"/>
    </xf>
    <xf numFmtId="164" fontId="10" fillId="0" borderId="0" xfId="0" applyNumberFormat="1" applyFont="1" applyAlignment="1">
      <alignment horizontal="right"/>
    </xf>
    <xf numFmtId="164" fontId="2" fillId="0" borderId="23" xfId="0" applyNumberFormat="1" applyFont="1" applyBorder="1" applyAlignment="1">
      <alignment horizontal="right"/>
    </xf>
    <xf numFmtId="0" fontId="30" fillId="9" borderId="18" xfId="0" applyFont="1" applyFill="1" applyBorder="1" applyAlignment="1">
      <alignment vertical="center"/>
    </xf>
    <xf numFmtId="0" fontId="13" fillId="13" borderId="0" xfId="2" applyFont="1" applyFill="1" applyAlignment="1" applyProtection="1">
      <alignment vertical="center"/>
    </xf>
    <xf numFmtId="0" fontId="11" fillId="13" borderId="0" xfId="2" applyFill="1" applyProtection="1"/>
    <xf numFmtId="0" fontId="11" fillId="0" borderId="0" xfId="2" applyProtection="1"/>
    <xf numFmtId="1" fontId="11" fillId="0" borderId="0" xfId="2" applyNumberFormat="1" applyProtection="1"/>
    <xf numFmtId="0" fontId="11" fillId="13" borderId="0" xfId="2" applyFont="1" applyFill="1" applyProtection="1"/>
    <xf numFmtId="0" fontId="17" fillId="13" borderId="0" xfId="4" applyNumberFormat="1" applyFont="1" applyFill="1" applyAlignment="1" applyProtection="1">
      <alignment horizontal="right" vertical="center"/>
    </xf>
    <xf numFmtId="1" fontId="18" fillId="0" borderId="0" xfId="2" applyNumberFormat="1" applyFont="1" applyAlignment="1" applyProtection="1">
      <alignment vertical="center"/>
    </xf>
    <xf numFmtId="0" fontId="17" fillId="13" borderId="0" xfId="2" applyFont="1" applyFill="1" applyBorder="1" applyAlignment="1" applyProtection="1">
      <alignment horizontal="center"/>
    </xf>
    <xf numFmtId="0" fontId="17" fillId="13" borderId="0" xfId="2" applyFont="1" applyFill="1" applyProtection="1"/>
    <xf numFmtId="1" fontId="11" fillId="13" borderId="0" xfId="2" applyNumberFormat="1" applyFont="1" applyFill="1" applyProtection="1"/>
    <xf numFmtId="1" fontId="20" fillId="0" borderId="0" xfId="2" applyNumberFormat="1" applyFont="1" applyAlignment="1" applyProtection="1">
      <alignment vertical="top" wrapText="1"/>
    </xf>
    <xf numFmtId="1" fontId="20" fillId="0" borderId="0" xfId="2" applyNumberFormat="1" applyFont="1" applyAlignment="1" applyProtection="1">
      <alignment horizontal="left" vertical="top" wrapText="1"/>
    </xf>
    <xf numFmtId="0" fontId="11" fillId="0" borderId="0" xfId="2" applyBorder="1" applyProtection="1"/>
    <xf numFmtId="0" fontId="17" fillId="0" borderId="0" xfId="2" applyFont="1" applyBorder="1" applyProtection="1"/>
    <xf numFmtId="0" fontId="22" fillId="0" borderId="0" xfId="2" applyFont="1" applyFill="1" applyBorder="1" applyAlignment="1" applyProtection="1">
      <alignment horizontal="center" vertical="center"/>
    </xf>
    <xf numFmtId="1" fontId="22" fillId="0" borderId="0" xfId="2" applyNumberFormat="1" applyFont="1" applyFill="1" applyBorder="1" applyAlignment="1" applyProtection="1">
      <alignment horizontal="center" vertical="center"/>
    </xf>
    <xf numFmtId="0" fontId="17" fillId="0" borderId="0" xfId="2" applyFont="1" applyProtection="1"/>
    <xf numFmtId="0" fontId="23" fillId="0" borderId="0" xfId="2" applyFont="1" applyProtection="1"/>
    <xf numFmtId="0" fontId="17" fillId="0" borderId="0" xfId="2" applyFont="1" applyBorder="1" applyAlignment="1" applyProtection="1">
      <alignment vertical="center"/>
    </xf>
    <xf numFmtId="0" fontId="17" fillId="0" borderId="0" xfId="2" applyFont="1" applyAlignment="1" applyProtection="1">
      <alignment vertical="center"/>
    </xf>
    <xf numFmtId="0" fontId="26" fillId="0" borderId="0" xfId="2" applyFont="1" applyProtection="1"/>
    <xf numFmtId="0" fontId="17" fillId="13" borderId="0" xfId="2" applyFont="1" applyFill="1" applyBorder="1" applyAlignment="1" applyProtection="1">
      <alignment horizontal="center" vertical="center"/>
    </xf>
    <xf numFmtId="0" fontId="25" fillId="13" borderId="0" xfId="2" applyFont="1" applyFill="1" applyBorder="1" applyAlignment="1" applyProtection="1">
      <alignment horizontal="center" vertical="center"/>
    </xf>
    <xf numFmtId="0" fontId="25" fillId="16" borderId="0" xfId="2" applyFont="1" applyFill="1" applyAlignment="1" applyProtection="1">
      <alignment horizontal="left"/>
    </xf>
    <xf numFmtId="0" fontId="17" fillId="17" borderId="0" xfId="2" applyFont="1" applyFill="1" applyAlignment="1" applyProtection="1">
      <alignment vertical="center" wrapText="1"/>
    </xf>
    <xf numFmtId="167" fontId="17" fillId="0" borderId="30" xfId="2" applyNumberFormat="1" applyFont="1" applyFill="1" applyBorder="1" applyAlignment="1" applyProtection="1">
      <alignment horizontal="center" vertical="center"/>
    </xf>
    <xf numFmtId="167" fontId="25" fillId="18" borderId="30" xfId="2" applyNumberFormat="1" applyFont="1" applyFill="1" applyBorder="1" applyAlignment="1" applyProtection="1">
      <alignment horizontal="center" vertical="center"/>
    </xf>
    <xf numFmtId="167" fontId="25" fillId="22" borderId="30" xfId="2" applyNumberFormat="1" applyFont="1" applyFill="1" applyBorder="1" applyAlignment="1" applyProtection="1">
      <alignment horizontal="center" vertical="center"/>
    </xf>
    <xf numFmtId="167" fontId="25" fillId="0" borderId="30" xfId="2" applyNumberFormat="1" applyFont="1" applyFill="1" applyBorder="1" applyAlignment="1" applyProtection="1">
      <alignment horizontal="center" vertical="center"/>
    </xf>
    <xf numFmtId="0" fontId="25" fillId="22" borderId="0" xfId="2" applyFont="1" applyFill="1" applyAlignment="1" applyProtection="1">
      <alignment horizontal="left"/>
    </xf>
    <xf numFmtId="0" fontId="17" fillId="0" borderId="0" xfId="2" applyFont="1" applyAlignment="1" applyProtection="1">
      <alignment wrapText="1"/>
    </xf>
    <xf numFmtId="167" fontId="25" fillId="16" borderId="30" xfId="2" applyNumberFormat="1" applyFont="1" applyFill="1" applyBorder="1" applyAlignment="1" applyProtection="1">
      <alignment horizontal="center" vertical="center"/>
    </xf>
    <xf numFmtId="1" fontId="17" fillId="17" borderId="0" xfId="2" applyNumberFormat="1" applyFont="1" applyFill="1" applyProtection="1"/>
    <xf numFmtId="0" fontId="17" fillId="17" borderId="0" xfId="2" applyFont="1" applyFill="1" applyProtection="1"/>
    <xf numFmtId="1" fontId="17" fillId="17" borderId="0" xfId="2" applyNumberFormat="1" applyFont="1" applyFill="1" applyAlignment="1" applyProtection="1">
      <alignment horizontal="left" vertical="center"/>
    </xf>
    <xf numFmtId="0" fontId="17" fillId="17" borderId="0" xfId="2" applyFont="1" applyFill="1" applyAlignment="1" applyProtection="1">
      <alignment vertical="center"/>
    </xf>
    <xf numFmtId="1" fontId="25" fillId="18" borderId="0" xfId="2" applyNumberFormat="1" applyFont="1" applyFill="1" applyAlignment="1" applyProtection="1">
      <alignment horizontal="left" vertical="center"/>
    </xf>
    <xf numFmtId="167" fontId="25" fillId="18" borderId="0" xfId="2" applyNumberFormat="1" applyFont="1" applyFill="1" applyAlignment="1" applyProtection="1">
      <alignment horizontal="left" vertical="center"/>
    </xf>
    <xf numFmtId="0" fontId="28" fillId="17" borderId="0" xfId="2" applyFont="1" applyFill="1" applyAlignment="1" applyProtection="1">
      <alignment vertical="center"/>
    </xf>
    <xf numFmtId="167" fontId="25" fillId="17" borderId="30" xfId="2" applyNumberFormat="1" applyFont="1" applyFill="1" applyBorder="1" applyAlignment="1" applyProtection="1">
      <alignment horizontal="center" vertical="center"/>
    </xf>
    <xf numFmtId="0" fontId="25" fillId="16" borderId="0" xfId="2" applyFont="1" applyFill="1" applyProtection="1"/>
    <xf numFmtId="167" fontId="25" fillId="11" borderId="30" xfId="2" applyNumberFormat="1" applyFont="1" applyFill="1" applyBorder="1" applyAlignment="1" applyProtection="1">
      <alignment horizontal="center" vertical="center"/>
    </xf>
    <xf numFmtId="0" fontId="17" fillId="0" borderId="0" xfId="2" applyFont="1" applyFill="1" applyAlignment="1" applyProtection="1">
      <alignment horizontal="left"/>
    </xf>
    <xf numFmtId="167" fontId="17" fillId="0" borderId="0" xfId="2" applyNumberFormat="1" applyFont="1" applyFill="1" applyBorder="1" applyAlignment="1" applyProtection="1">
      <alignment horizontal="center" vertical="center"/>
    </xf>
    <xf numFmtId="167" fontId="25" fillId="22" borderId="0" xfId="2" applyNumberFormat="1" applyFont="1" applyFill="1" applyBorder="1" applyAlignment="1" applyProtection="1">
      <alignment horizontal="center" vertical="center"/>
    </xf>
    <xf numFmtId="167" fontId="25" fillId="0" borderId="0" xfId="2" applyNumberFormat="1" applyFont="1" applyFill="1" applyBorder="1" applyAlignment="1" applyProtection="1">
      <alignment horizontal="center" vertical="center"/>
    </xf>
    <xf numFmtId="1" fontId="17" fillId="0" borderId="0" xfId="2" applyNumberFormat="1" applyFont="1" applyAlignment="1" applyProtection="1">
      <alignment horizontal="left" vertical="center"/>
    </xf>
    <xf numFmtId="1" fontId="25" fillId="16" borderId="0" xfId="2" applyNumberFormat="1" applyFont="1" applyFill="1" applyAlignment="1" applyProtection="1">
      <alignment horizontal="left" vertical="center"/>
    </xf>
    <xf numFmtId="167" fontId="25" fillId="16" borderId="0" xfId="2" applyNumberFormat="1" applyFont="1" applyFill="1" applyAlignment="1" applyProtection="1">
      <alignment horizontal="left" vertical="center"/>
    </xf>
    <xf numFmtId="1" fontId="17" fillId="0" borderId="0" xfId="2" applyNumberFormat="1" applyFont="1" applyProtection="1"/>
    <xf numFmtId="0" fontId="17" fillId="0" borderId="0" xfId="2" applyFont="1" applyAlignment="1" applyProtection="1">
      <alignment horizontal="left" vertical="center" wrapText="1"/>
    </xf>
    <xf numFmtId="0" fontId="28" fillId="0" borderId="0" xfId="2" applyFont="1" applyAlignment="1" applyProtection="1">
      <alignment vertical="center"/>
    </xf>
    <xf numFmtId="1" fontId="18" fillId="0" borderId="0" xfId="2" applyNumberFormat="1" applyFont="1" applyAlignment="1" applyProtection="1">
      <alignment horizontal="left" vertical="top" wrapText="1"/>
    </xf>
    <xf numFmtId="49" fontId="25" fillId="16" borderId="0" xfId="2" applyNumberFormat="1" applyFont="1" applyFill="1" applyProtection="1"/>
    <xf numFmtId="0" fontId="25" fillId="16" borderId="0" xfId="2" applyFont="1" applyFill="1" applyAlignment="1" applyProtection="1">
      <alignment horizontal="left" vertical="center"/>
    </xf>
    <xf numFmtId="167" fontId="17" fillId="16" borderId="30" xfId="2" applyNumberFormat="1" applyFont="1" applyFill="1" applyBorder="1" applyAlignment="1" applyProtection="1">
      <alignment horizontal="center" vertical="center"/>
    </xf>
    <xf numFmtId="0" fontId="25" fillId="0" borderId="0" xfId="2" applyFont="1" applyProtection="1"/>
    <xf numFmtId="1" fontId="17" fillId="0" borderId="0" xfId="2" applyNumberFormat="1" applyFont="1" applyFill="1" applyAlignment="1" applyProtection="1">
      <alignment horizontal="left" vertical="center"/>
    </xf>
    <xf numFmtId="0" fontId="17" fillId="0" borderId="0" xfId="2" applyFont="1" applyFill="1" applyAlignment="1" applyProtection="1">
      <alignment vertical="center"/>
    </xf>
    <xf numFmtId="0" fontId="25" fillId="18" borderId="0" xfId="2" applyFont="1" applyFill="1" applyAlignment="1" applyProtection="1">
      <alignment vertical="center"/>
    </xf>
    <xf numFmtId="167" fontId="17" fillId="11" borderId="30" xfId="2" applyNumberFormat="1" applyFont="1" applyFill="1" applyBorder="1" applyAlignment="1" applyProtection="1">
      <alignment horizontal="center" vertical="center"/>
    </xf>
    <xf numFmtId="167" fontId="17" fillId="19" borderId="30" xfId="2" applyNumberFormat="1" applyFont="1" applyFill="1" applyBorder="1" applyAlignment="1" applyProtection="1">
      <alignment horizontal="center" vertical="center"/>
    </xf>
    <xf numFmtId="167" fontId="25" fillId="18" borderId="0" xfId="2" applyNumberFormat="1" applyFont="1" applyFill="1" applyAlignment="1" applyProtection="1">
      <alignment horizontal="left" vertical="center" wrapText="1"/>
    </xf>
    <xf numFmtId="0" fontId="17" fillId="0" borderId="0" xfId="2" applyFont="1" applyFill="1" applyAlignment="1" applyProtection="1">
      <alignment horizontal="left" vertical="center" wrapText="1"/>
    </xf>
    <xf numFmtId="0" fontId="28" fillId="17" borderId="0" xfId="2" applyFont="1" applyFill="1" applyAlignment="1" applyProtection="1">
      <alignment vertical="center" wrapText="1"/>
    </xf>
    <xf numFmtId="49" fontId="25" fillId="22" borderId="0" xfId="2" applyNumberFormat="1" applyFont="1" applyFill="1" applyBorder="1" applyAlignment="1" applyProtection="1">
      <alignment horizontal="left" vertical="center"/>
    </xf>
    <xf numFmtId="166" fontId="28" fillId="17" borderId="0" xfId="2" applyNumberFormat="1" applyFont="1" applyFill="1" applyBorder="1" applyAlignment="1" applyProtection="1">
      <alignment horizontal="left" vertical="center"/>
    </xf>
    <xf numFmtId="0" fontId="25" fillId="22" borderId="0" xfId="2" applyFont="1" applyFill="1" applyAlignment="1" applyProtection="1">
      <alignment horizontal="left" vertical="center"/>
    </xf>
    <xf numFmtId="0" fontId="28" fillId="17" borderId="0" xfId="2" applyFont="1" applyFill="1" applyProtection="1"/>
    <xf numFmtId="167" fontId="25" fillId="21" borderId="30" xfId="2" applyNumberFormat="1" applyFont="1" applyFill="1" applyBorder="1" applyAlignment="1" applyProtection="1">
      <alignment horizontal="center" vertical="center"/>
    </xf>
    <xf numFmtId="167" fontId="25" fillId="20" borderId="30" xfId="2" applyNumberFormat="1" applyFont="1" applyFill="1" applyBorder="1" applyAlignment="1" applyProtection="1">
      <alignment horizontal="center" vertical="center"/>
    </xf>
    <xf numFmtId="1" fontId="25" fillId="0" borderId="0" xfId="2" applyNumberFormat="1" applyFont="1" applyFill="1" applyAlignment="1" applyProtection="1">
      <alignment horizontal="left" vertical="center"/>
    </xf>
    <xf numFmtId="0" fontId="25" fillId="0" borderId="0" xfId="2" applyFont="1" applyAlignment="1" applyProtection="1">
      <alignment horizontal="left" vertical="center"/>
    </xf>
    <xf numFmtId="1" fontId="23" fillId="0" borderId="0" xfId="2" applyNumberFormat="1" applyFont="1" applyProtection="1"/>
    <xf numFmtId="0" fontId="25" fillId="18" borderId="0" xfId="2" applyFont="1" applyFill="1" applyAlignment="1" applyProtection="1">
      <alignment horizontal="left" vertical="center"/>
    </xf>
    <xf numFmtId="0" fontId="25" fillId="17" borderId="0" xfId="2" applyFont="1" applyFill="1" applyAlignment="1" applyProtection="1">
      <alignment vertical="center"/>
    </xf>
    <xf numFmtId="1" fontId="25" fillId="22" borderId="0" xfId="2" applyNumberFormat="1" applyFont="1" applyFill="1" applyAlignment="1" applyProtection="1">
      <alignment horizontal="left" vertical="center"/>
    </xf>
    <xf numFmtId="0" fontId="28" fillId="0" borderId="0" xfId="2" applyFont="1" applyFill="1" applyAlignment="1" applyProtection="1">
      <alignment vertical="center"/>
    </xf>
    <xf numFmtId="0" fontId="17" fillId="0" borderId="0" xfId="2" applyFont="1" applyAlignment="1" applyProtection="1">
      <alignment horizontal="left" vertical="center"/>
    </xf>
    <xf numFmtId="0" fontId="0" fillId="0" borderId="22" xfId="0" applyBorder="1" applyAlignment="1">
      <alignment horizontal="center"/>
    </xf>
    <xf numFmtId="0" fontId="0" fillId="0" borderId="22" xfId="0" applyBorder="1"/>
    <xf numFmtId="0" fontId="1" fillId="0" borderId="0" xfId="1" applyFill="1"/>
    <xf numFmtId="0" fontId="0" fillId="24" borderId="0" xfId="0" applyFill="1"/>
    <xf numFmtId="0" fontId="0" fillId="24" borderId="0" xfId="0" applyFill="1" applyBorder="1"/>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1" fillId="0" borderId="0" xfId="1" applyFill="1" applyAlignment="1">
      <alignment horizontal="center"/>
    </xf>
    <xf numFmtId="0" fontId="2" fillId="0" borderId="0" xfId="0" applyFont="1" applyFill="1" applyBorder="1" applyAlignment="1">
      <alignment horizontal="left"/>
    </xf>
    <xf numFmtId="0" fontId="0" fillId="0" borderId="0" xfId="0" applyFill="1" applyBorder="1"/>
    <xf numFmtId="0" fontId="0" fillId="0" borderId="0" xfId="0" applyFill="1"/>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164" fontId="0" fillId="0" borderId="1" xfId="0" applyNumberFormat="1" applyFill="1" applyBorder="1" applyAlignment="1" applyProtection="1">
      <alignment horizontal="center" wrapText="1"/>
      <protection locked="0"/>
    </xf>
    <xf numFmtId="0" fontId="0" fillId="5" borderId="0" xfId="0" applyFont="1" applyFill="1"/>
    <xf numFmtId="0" fontId="0" fillId="0" borderId="0" xfId="0" applyFont="1" applyAlignment="1">
      <alignment horizontal="left"/>
    </xf>
    <xf numFmtId="0" fontId="0" fillId="0" borderId="0" xfId="0" applyFont="1" applyAlignment="1">
      <alignment horizontal="left" wrapText="1"/>
    </xf>
    <xf numFmtId="0" fontId="0" fillId="0" borderId="0" xfId="0" applyFont="1" applyAlignment="1">
      <alignment wrapText="1"/>
    </xf>
    <xf numFmtId="0" fontId="0" fillId="0" borderId="0" xfId="0" applyFont="1"/>
    <xf numFmtId="0" fontId="0" fillId="0" borderId="6" xfId="0" applyFont="1" applyBorder="1" applyAlignment="1" applyProtection="1">
      <alignment wrapText="1"/>
      <protection locked="0"/>
    </xf>
    <xf numFmtId="0" fontId="0" fillId="0" borderId="0" xfId="0" applyFont="1" applyAlignment="1"/>
    <xf numFmtId="0" fontId="0" fillId="0" borderId="0" xfId="0" applyFont="1" applyAlignment="1">
      <alignment horizontal="center" wrapText="1"/>
    </xf>
    <xf numFmtId="0" fontId="0" fillId="0" borderId="0" xfId="0" applyFont="1" applyBorder="1"/>
    <xf numFmtId="0" fontId="0" fillId="0" borderId="0" xfId="0" applyFont="1" applyBorder="1" applyAlignment="1">
      <alignment horizontal="center"/>
    </xf>
    <xf numFmtId="0" fontId="0" fillId="0" borderId="13" xfId="0" applyFont="1" applyBorder="1" applyAlignment="1">
      <alignment horizontal="left"/>
    </xf>
    <xf numFmtId="164" fontId="0" fillId="0" borderId="1" xfId="0" applyNumberFormat="1" applyBorder="1" applyAlignment="1" applyProtection="1">
      <alignment horizontal="left" wrapText="1"/>
      <protection locked="0"/>
    </xf>
    <xf numFmtId="164" fontId="2" fillId="0" borderId="0" xfId="0" applyNumberFormat="1" applyFont="1" applyBorder="1" applyAlignment="1" applyProtection="1">
      <alignment wrapText="1"/>
      <protection locked="0"/>
    </xf>
    <xf numFmtId="0" fontId="0" fillId="0" borderId="1" xfId="0" applyBorder="1" applyAlignment="1" applyProtection="1">
      <alignment horizontal="left" wrapText="1"/>
      <protection locked="0"/>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0" fillId="0" borderId="0" xfId="0" applyAlignment="1">
      <alignment horizontal="left"/>
    </xf>
    <xf numFmtId="0" fontId="14" fillId="0" borderId="15" xfId="3" applyBorder="1" applyAlignment="1" applyProtection="1">
      <alignment horizontal="left"/>
    </xf>
    <xf numFmtId="0" fontId="3" fillId="18" borderId="0" xfId="0" applyFont="1" applyFill="1" applyAlignment="1">
      <alignment horizontal="left"/>
    </xf>
    <xf numFmtId="0" fontId="0" fillId="0" borderId="15" xfId="0" applyFont="1" applyBorder="1" applyAlignment="1">
      <alignment horizontal="left"/>
    </xf>
    <xf numFmtId="0" fontId="0" fillId="0" borderId="16" xfId="0" applyFont="1" applyBorder="1" applyAlignment="1">
      <alignment horizontal="left"/>
    </xf>
    <xf numFmtId="0" fontId="0" fillId="0" borderId="17" xfId="0" applyFont="1" applyBorder="1" applyAlignment="1">
      <alignment horizontal="left"/>
    </xf>
    <xf numFmtId="0" fontId="3" fillId="7" borderId="0" xfId="0" applyFont="1" applyFill="1" applyAlignment="1">
      <alignment horizontal="left"/>
    </xf>
    <xf numFmtId="0" fontId="3" fillId="9" borderId="0" xfId="0" applyFont="1" applyFill="1" applyAlignment="1">
      <alignment horizontal="left"/>
    </xf>
    <xf numFmtId="0" fontId="3" fillId="8" borderId="0" xfId="0" applyFont="1" applyFill="1" applyAlignment="1">
      <alignment horizontal="left"/>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 fillId="0" borderId="13" xfId="0" applyFont="1" applyBorder="1" applyAlignment="1">
      <alignment horizontal="center"/>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2" fillId="0" borderId="0" xfId="0" applyFont="1" applyAlignment="1">
      <alignment horizontal="left"/>
    </xf>
    <xf numFmtId="0" fontId="2" fillId="0" borderId="0" xfId="0" applyFont="1" applyBorder="1" applyAlignment="1">
      <alignment horizontal="left"/>
    </xf>
    <xf numFmtId="0" fontId="0" fillId="24" borderId="0" xfId="0" applyFill="1" applyAlignment="1">
      <alignment horizontal="center"/>
    </xf>
    <xf numFmtId="0" fontId="4" fillId="3" borderId="22" xfId="0" applyFont="1" applyFill="1" applyBorder="1" applyAlignment="1">
      <alignment horizontal="center"/>
    </xf>
    <xf numFmtId="0" fontId="33" fillId="3" borderId="22" xfId="0" applyFont="1" applyFill="1" applyBorder="1" applyAlignment="1">
      <alignment horizontal="center"/>
    </xf>
    <xf numFmtId="0" fontId="0" fillId="0" borderId="15" xfId="0" applyBorder="1" applyAlignment="1">
      <alignment horizontal="center"/>
    </xf>
    <xf numFmtId="0" fontId="0" fillId="0" borderId="17" xfId="0" applyBorder="1" applyAlignment="1">
      <alignment horizontal="center"/>
    </xf>
    <xf numFmtId="0" fontId="4" fillId="3" borderId="13" xfId="0" applyFont="1" applyFill="1" applyBorder="1" applyAlignment="1">
      <alignment horizontal="center"/>
    </xf>
    <xf numFmtId="0" fontId="2" fillId="3" borderId="13" xfId="0" applyFont="1" applyFill="1"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2" fillId="24" borderId="0" xfId="0" applyFont="1" applyFill="1" applyBorder="1" applyAlignment="1">
      <alignment horizontal="left"/>
    </xf>
    <xf numFmtId="0" fontId="0" fillId="0" borderId="10" xfId="0" applyFill="1" applyBorder="1" applyAlignment="1">
      <alignment horizontal="left" vertical="top" wrapText="1"/>
    </xf>
    <xf numFmtId="0" fontId="0" fillId="0" borderId="0" xfId="0" applyFill="1" applyBorder="1" applyAlignment="1">
      <alignment horizontal="left" vertical="top" wrapText="1"/>
    </xf>
    <xf numFmtId="0" fontId="0" fillId="0" borderId="11" xfId="0" applyFill="1" applyBorder="1" applyAlignment="1">
      <alignment horizontal="left" vertical="top" wrapText="1"/>
    </xf>
    <xf numFmtId="0" fontId="0" fillId="0" borderId="12" xfId="0" applyFill="1" applyBorder="1" applyAlignment="1">
      <alignment horizontal="left" vertical="top" wrapText="1"/>
    </xf>
    <xf numFmtId="0" fontId="0" fillId="0" borderId="13" xfId="0" applyFill="1" applyBorder="1" applyAlignment="1">
      <alignment horizontal="left" vertical="top" wrapText="1"/>
    </xf>
    <xf numFmtId="0" fontId="0" fillId="0" borderId="14" xfId="0" applyFill="1" applyBorder="1" applyAlignment="1">
      <alignment horizontal="left" vertical="top" wrapText="1"/>
    </xf>
    <xf numFmtId="0" fontId="1" fillId="24" borderId="0" xfId="1" applyFill="1" applyAlignment="1">
      <alignment horizontal="center"/>
    </xf>
    <xf numFmtId="0" fontId="0" fillId="24" borderId="0" xfId="0" applyFill="1" applyBorder="1" applyAlignment="1">
      <alignment horizontal="center"/>
    </xf>
    <xf numFmtId="0" fontId="0" fillId="0" borderId="7" xfId="0" applyFill="1" applyBorder="1" applyAlignment="1">
      <alignment horizontal="left" vertical="top" wrapText="1"/>
    </xf>
    <xf numFmtId="0" fontId="0" fillId="0" borderId="8" xfId="0" applyFill="1" applyBorder="1" applyAlignment="1">
      <alignment horizontal="left" vertical="top" wrapText="1"/>
    </xf>
    <xf numFmtId="0" fontId="0" fillId="0" borderId="9" xfId="0" applyFill="1" applyBorder="1" applyAlignment="1">
      <alignment horizontal="left" vertical="top" wrapText="1"/>
    </xf>
    <xf numFmtId="0" fontId="0" fillId="0" borderId="0" xfId="0" applyBorder="1" applyAlignment="1">
      <alignment horizontal="center"/>
    </xf>
    <xf numFmtId="0" fontId="33" fillId="3" borderId="13" xfId="0" applyFont="1" applyFill="1" applyBorder="1" applyAlignment="1">
      <alignment horizontal="center"/>
    </xf>
    <xf numFmtId="0" fontId="3" fillId="3" borderId="13" xfId="0" applyFont="1" applyFill="1" applyBorder="1" applyAlignment="1">
      <alignment horizontal="center"/>
    </xf>
    <xf numFmtId="0" fontId="3" fillId="23" borderId="15" xfId="0" applyFont="1" applyFill="1" applyBorder="1" applyAlignment="1">
      <alignment horizontal="center"/>
    </xf>
    <xf numFmtId="0" fontId="3" fillId="23" borderId="16" xfId="0" applyFont="1" applyFill="1" applyBorder="1" applyAlignment="1">
      <alignment horizontal="center"/>
    </xf>
    <xf numFmtId="0" fontId="3" fillId="23" borderId="17" xfId="0" applyFont="1" applyFill="1" applyBorder="1" applyAlignment="1">
      <alignment horizontal="center"/>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8" fillId="0" borderId="0"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4" fillId="3" borderId="18" xfId="0" applyFont="1" applyFill="1" applyBorder="1" applyAlignment="1">
      <alignment horizontal="center"/>
    </xf>
    <xf numFmtId="0" fontId="0" fillId="0" borderId="33" xfId="0" applyBorder="1" applyAlignment="1">
      <alignment horizontal="left" vertical="top" wrapText="1"/>
    </xf>
    <xf numFmtId="0" fontId="0" fillId="0" borderId="23" xfId="0" applyBorder="1" applyAlignment="1">
      <alignment horizontal="left" vertical="top" wrapText="1"/>
    </xf>
    <xf numFmtId="0" fontId="0" fillId="0" borderId="34" xfId="0" applyBorder="1" applyAlignment="1">
      <alignment horizontal="left" vertical="top" wrapText="1"/>
    </xf>
    <xf numFmtId="0" fontId="2" fillId="3" borderId="22" xfId="0" applyFont="1" applyFill="1" applyBorder="1" applyAlignment="1">
      <alignment horizontal="center"/>
    </xf>
    <xf numFmtId="0" fontId="3" fillId="3" borderId="22" xfId="0" applyFont="1" applyFill="1" applyBorder="1" applyAlignment="1">
      <alignment horizontal="center"/>
    </xf>
    <xf numFmtId="0" fontId="9" fillId="5" borderId="22" xfId="0" applyFont="1" applyFill="1" applyBorder="1" applyAlignment="1">
      <alignment horizontal="center"/>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0" fillId="0" borderId="15" xfId="0" applyBorder="1" applyAlignment="1" applyProtection="1">
      <alignment horizontal="left" vertical="top"/>
      <protection locked="0"/>
    </xf>
    <xf numFmtId="0" fontId="0" fillId="0" borderId="17" xfId="0" applyBorder="1" applyAlignment="1" applyProtection="1">
      <alignment horizontal="left" vertical="top"/>
      <protection locked="0"/>
    </xf>
    <xf numFmtId="0" fontId="0" fillId="0" borderId="2" xfId="0" applyFill="1" applyBorder="1" applyAlignment="1" applyProtection="1">
      <alignment horizontal="center" wrapText="1"/>
      <protection locked="0"/>
    </xf>
    <xf numFmtId="0" fontId="0" fillId="0" borderId="18" xfId="0" applyFill="1" applyBorder="1" applyAlignment="1" applyProtection="1">
      <alignment horizontal="center" wrapText="1"/>
      <protection locked="0"/>
    </xf>
    <xf numFmtId="0" fontId="0" fillId="0" borderId="3" xfId="0" applyFill="1" applyBorder="1" applyAlignment="1" applyProtection="1">
      <alignment horizontal="center" wrapText="1"/>
      <protection locked="0"/>
    </xf>
    <xf numFmtId="0" fontId="35" fillId="0" borderId="2" xfId="0" applyFont="1" applyBorder="1" applyAlignment="1" applyProtection="1">
      <alignment horizontal="center" wrapText="1"/>
      <protection locked="0"/>
    </xf>
    <xf numFmtId="0" fontId="35" fillId="0" borderId="18" xfId="0" applyFont="1" applyBorder="1" applyAlignment="1" applyProtection="1">
      <alignment horizontal="center" wrapText="1"/>
      <protection locked="0"/>
    </xf>
    <xf numFmtId="0" fontId="35" fillId="0" borderId="3" xfId="0" applyFont="1" applyBorder="1" applyAlignment="1" applyProtection="1">
      <alignment horizontal="center" wrapText="1"/>
      <protection locked="0"/>
    </xf>
    <xf numFmtId="0" fontId="0" fillId="0" borderId="2"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3" xfId="0" applyBorder="1" applyAlignment="1" applyProtection="1">
      <alignment horizontal="center"/>
      <protection locked="0"/>
    </xf>
    <xf numFmtId="0" fontId="5" fillId="11" borderId="15" xfId="0" applyFont="1" applyFill="1" applyBorder="1" applyAlignment="1">
      <alignment horizontal="center"/>
    </xf>
    <xf numFmtId="0" fontId="5" fillId="11" borderId="16" xfId="0" applyFont="1" applyFill="1" applyBorder="1" applyAlignment="1">
      <alignment horizontal="center"/>
    </xf>
    <xf numFmtId="0" fontId="5" fillId="11" borderId="17" xfId="0" applyFont="1" applyFill="1" applyBorder="1" applyAlignment="1">
      <alignment horizontal="center"/>
    </xf>
    <xf numFmtId="0" fontId="9" fillId="11" borderId="15" xfId="0" applyFont="1" applyFill="1" applyBorder="1" applyAlignment="1">
      <alignment horizontal="center"/>
    </xf>
    <xf numFmtId="0" fontId="9" fillId="11" borderId="16" xfId="0" applyFont="1" applyFill="1" applyBorder="1" applyAlignment="1">
      <alignment horizontal="center"/>
    </xf>
    <xf numFmtId="0" fontId="9" fillId="11" borderId="17" xfId="0" applyFont="1" applyFill="1" applyBorder="1" applyAlignment="1">
      <alignment horizontal="center"/>
    </xf>
    <xf numFmtId="0" fontId="0" fillId="0" borderId="7" xfId="0" applyFont="1" applyBorder="1" applyAlignment="1" applyProtection="1">
      <alignment horizontal="left" vertical="top" wrapText="1"/>
      <protection locked="0"/>
    </xf>
    <xf numFmtId="0" fontId="0" fillId="0" borderId="8" xfId="0" applyFont="1" applyBorder="1" applyAlignment="1" applyProtection="1">
      <alignment horizontal="left" vertical="top" wrapText="1"/>
      <protection locked="0"/>
    </xf>
    <xf numFmtId="0" fontId="0" fillId="0" borderId="9" xfId="0" applyFont="1" applyBorder="1" applyAlignment="1" applyProtection="1">
      <alignment horizontal="left" vertical="top" wrapText="1"/>
      <protection locked="0"/>
    </xf>
    <xf numFmtId="0" fontId="0" fillId="0" borderId="10" xfId="0" applyFont="1" applyBorder="1" applyAlignment="1" applyProtection="1">
      <alignment horizontal="left" vertical="top" wrapText="1"/>
      <protection locked="0"/>
    </xf>
    <xf numFmtId="0" fontId="0" fillId="0" borderId="0" xfId="0" applyFont="1" applyBorder="1" applyAlignment="1" applyProtection="1">
      <alignment horizontal="left" vertical="top" wrapText="1"/>
      <protection locked="0"/>
    </xf>
    <xf numFmtId="0" fontId="0" fillId="0" borderId="11" xfId="0" applyFont="1" applyBorder="1" applyAlignment="1" applyProtection="1">
      <alignment horizontal="left" vertical="top" wrapText="1"/>
      <protection locked="0"/>
    </xf>
    <xf numFmtId="0" fontId="0" fillId="0" borderId="12" xfId="0" applyFont="1" applyBorder="1" applyAlignment="1" applyProtection="1">
      <alignment horizontal="left" vertical="top" wrapText="1"/>
      <protection locked="0"/>
    </xf>
    <xf numFmtId="0" fontId="0" fillId="0" borderId="13" xfId="0" applyFont="1" applyBorder="1" applyAlignment="1" applyProtection="1">
      <alignment horizontal="left" vertical="top" wrapText="1"/>
      <protection locked="0"/>
    </xf>
    <xf numFmtId="0" fontId="0" fillId="0" borderId="14" xfId="0" applyFont="1" applyBorder="1" applyAlignment="1" applyProtection="1">
      <alignment horizontal="left" vertical="top" wrapText="1"/>
      <protection locked="0"/>
    </xf>
    <xf numFmtId="0" fontId="4" fillId="11" borderId="15" xfId="0" applyFont="1" applyFill="1" applyBorder="1" applyAlignment="1">
      <alignment horizontal="center"/>
    </xf>
    <xf numFmtId="0" fontId="4" fillId="11" borderId="16" xfId="0" applyFont="1" applyFill="1" applyBorder="1" applyAlignment="1">
      <alignment horizontal="center"/>
    </xf>
    <xf numFmtId="0" fontId="4" fillId="11" borderId="17" xfId="0" applyFont="1" applyFill="1" applyBorder="1" applyAlignment="1">
      <alignment horizontal="center"/>
    </xf>
    <xf numFmtId="0" fontId="2" fillId="0" borderId="4" xfId="0" applyFont="1" applyBorder="1" applyAlignment="1">
      <alignment horizontal="left"/>
    </xf>
    <xf numFmtId="0" fontId="2" fillId="0" borderId="5" xfId="0" applyFont="1" applyBorder="1" applyAlignment="1">
      <alignment horizontal="left"/>
    </xf>
    <xf numFmtId="0" fontId="4" fillId="4" borderId="0" xfId="0" applyFont="1" applyFill="1" applyAlignment="1">
      <alignment horizontal="center"/>
    </xf>
    <xf numFmtId="0" fontId="6" fillId="0" borderId="25" xfId="0" applyFont="1" applyBorder="1" applyAlignment="1">
      <alignment horizontal="center"/>
    </xf>
    <xf numFmtId="0" fontId="6" fillId="0" borderId="26" xfId="0" applyFont="1" applyBorder="1" applyAlignment="1">
      <alignment horizontal="center"/>
    </xf>
    <xf numFmtId="0" fontId="6" fillId="0" borderId="27" xfId="0" applyFont="1" applyBorder="1" applyAlignment="1">
      <alignment horizontal="center"/>
    </xf>
    <xf numFmtId="0" fontId="8" fillId="0" borderId="0" xfId="0" applyFont="1" applyAlignment="1">
      <alignment horizontal="center" vertical="center" wrapText="1"/>
    </xf>
    <xf numFmtId="165" fontId="24" fillId="14" borderId="0" xfId="2" applyNumberFormat="1" applyFont="1" applyFill="1" applyBorder="1" applyAlignment="1" applyProtection="1">
      <alignment horizontal="center" vertical="center"/>
    </xf>
    <xf numFmtId="165" fontId="17" fillId="14" borderId="0" xfId="2" applyNumberFormat="1" applyFont="1" applyFill="1" applyBorder="1" applyAlignment="1" applyProtection="1">
      <alignment vertical="center"/>
    </xf>
    <xf numFmtId="166" fontId="25" fillId="15" borderId="22" xfId="2" applyNumberFormat="1" applyFont="1" applyFill="1" applyBorder="1" applyAlignment="1" applyProtection="1">
      <alignment horizontal="left" vertical="center"/>
    </xf>
    <xf numFmtId="1" fontId="18" fillId="0" borderId="0" xfId="2" applyNumberFormat="1" applyFont="1" applyAlignment="1" applyProtection="1">
      <alignment horizontal="left" vertical="top" wrapText="1"/>
    </xf>
    <xf numFmtId="0" fontId="19" fillId="13" borderId="19" xfId="2" applyFont="1" applyFill="1" applyBorder="1" applyAlignment="1" applyProtection="1">
      <alignment horizontal="left"/>
    </xf>
    <xf numFmtId="0" fontId="19" fillId="13" borderId="0" xfId="2" applyFont="1" applyFill="1" applyAlignment="1" applyProtection="1">
      <alignment horizontal="left"/>
    </xf>
    <xf numFmtId="0" fontId="21" fillId="0" borderId="0" xfId="2" applyFont="1" applyFill="1" applyBorder="1" applyAlignment="1" applyProtection="1">
      <alignment horizontal="center" vertical="center"/>
    </xf>
    <xf numFmtId="0" fontId="11" fillId="0" borderId="2" xfId="2" applyFont="1" applyFill="1" applyBorder="1" applyAlignment="1" applyProtection="1">
      <alignment horizontal="center"/>
    </xf>
    <xf numFmtId="0" fontId="11" fillId="0" borderId="3" xfId="2" applyFont="1" applyFill="1" applyBorder="1" applyAlignment="1" applyProtection="1">
      <alignment horizontal="center"/>
    </xf>
    <xf numFmtId="0" fontId="27" fillId="18" borderId="0" xfId="2" applyFont="1" applyFill="1" applyBorder="1" applyAlignment="1" applyProtection="1">
      <alignment horizontal="center" vertical="center" shrinkToFit="1"/>
    </xf>
    <xf numFmtId="0" fontId="27" fillId="22" borderId="0" xfId="2" applyFont="1" applyFill="1" applyBorder="1" applyAlignment="1" applyProtection="1">
      <alignment horizontal="center" vertical="center"/>
    </xf>
    <xf numFmtId="1" fontId="27" fillId="16" borderId="0" xfId="2" applyNumberFormat="1" applyFont="1" applyFill="1" applyBorder="1" applyAlignment="1" applyProtection="1">
      <alignment horizontal="center"/>
    </xf>
    <xf numFmtId="0" fontId="12" fillId="13" borderId="0" xfId="2" applyFont="1" applyFill="1" applyProtection="1"/>
    <xf numFmtId="0" fontId="15" fillId="13" borderId="0" xfId="3" applyFont="1" applyFill="1" applyAlignment="1" applyProtection="1">
      <alignment horizontal="left"/>
    </xf>
    <xf numFmtId="0" fontId="11" fillId="13" borderId="0" xfId="2" applyFont="1" applyFill="1" applyAlignment="1" applyProtection="1">
      <alignment horizontal="right"/>
    </xf>
    <xf numFmtId="0" fontId="11" fillId="13" borderId="29" xfId="2" applyFont="1" applyFill="1" applyBorder="1" applyAlignment="1" applyProtection="1">
      <alignment horizontal="right"/>
    </xf>
    <xf numFmtId="0" fontId="11" fillId="0" borderId="18" xfId="2" applyFont="1" applyFill="1" applyBorder="1" applyAlignment="1" applyProtection="1">
      <alignment horizontal="center"/>
    </xf>
  </cellXfs>
  <cellStyles count="5">
    <cellStyle name="Comma 2" xfId="4"/>
    <cellStyle name="Good" xfId="1" builtinId="26"/>
    <cellStyle name="Hyperlink" xfId="3" builtinId="8"/>
    <cellStyle name="Normal" xfId="0" builtinId="0"/>
    <cellStyle name="Normal 2" xfId="2"/>
  </cellStyles>
  <dxfs count="8">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B0971E00-B5CF-4A0C-BFC9-7DF83001D3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10600" y="9525"/>
          <a:ext cx="962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mailto:oceane.weldele@gfcmsu.edu" TargetMode="External"/><Relationship Id="rId7" Type="http://schemas.openxmlformats.org/officeDocument/2006/relationships/hyperlink" Target="mailto:jpullum@gfcmsu.edu" TargetMode="External"/><Relationship Id="rId2" Type="http://schemas.openxmlformats.org/officeDocument/2006/relationships/hyperlink" Target="mailto:shannon.marr1@gfcmsu.edu" TargetMode="External"/><Relationship Id="rId1" Type="http://schemas.openxmlformats.org/officeDocument/2006/relationships/printerSettings" Target="../printerSettings/printerSettings1.bin"/><Relationship Id="rId6" Type="http://schemas.openxmlformats.org/officeDocument/2006/relationships/hyperlink" Target="mailto:mbonilla@gfcmsu.edu" TargetMode="External"/><Relationship Id="rId5" Type="http://schemas.openxmlformats.org/officeDocument/2006/relationships/hyperlink" Target="mailto:dfossen@gfcmsu.edu" TargetMode="External"/><Relationship Id="rId4" Type="http://schemas.openxmlformats.org/officeDocument/2006/relationships/hyperlink" Target="mailto:jpullum@gfcmsu.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9.bin"/><Relationship Id="rId1" Type="http://schemas.openxmlformats.org/officeDocument/2006/relationships/hyperlink" Target="http://www.vertex42.com/calendars/school-calenda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topLeftCell="A58" zoomScale="68" zoomScaleNormal="68" workbookViewId="0">
      <selection activeCell="K10" sqref="K10"/>
    </sheetView>
  </sheetViews>
  <sheetFormatPr defaultRowHeight="15" x14ac:dyDescent="0.25"/>
  <cols>
    <col min="1" max="1" width="10.7109375" customWidth="1"/>
    <col min="3" max="3" width="9.5703125" customWidth="1"/>
    <col min="4" max="4" width="10.28515625" bestFit="1" customWidth="1"/>
    <col min="5" max="5" width="10.7109375" customWidth="1"/>
    <col min="7" max="7" width="11.140625" customWidth="1"/>
    <col min="8" max="8" width="11.140625" bestFit="1" customWidth="1"/>
    <col min="11" max="11" width="11.140625" bestFit="1" customWidth="1"/>
  </cols>
  <sheetData>
    <row r="1" spans="1:8" ht="21" x14ac:dyDescent="0.35">
      <c r="A1" s="43" t="s">
        <v>153</v>
      </c>
      <c r="B1" s="43"/>
      <c r="C1" s="43"/>
    </row>
    <row r="3" spans="1:8" x14ac:dyDescent="0.25">
      <c r="A3" s="273" t="s">
        <v>42</v>
      </c>
      <c r="B3" s="273"/>
      <c r="C3" s="273"/>
      <c r="D3" s="273"/>
      <c r="E3" s="273"/>
      <c r="F3" s="273"/>
      <c r="G3" s="273"/>
      <c r="H3" s="273"/>
    </row>
    <row r="5" spans="1:8" x14ac:dyDescent="0.25">
      <c r="A5" s="273" t="s">
        <v>150</v>
      </c>
      <c r="B5" s="273"/>
      <c r="C5" s="273"/>
      <c r="D5" s="273"/>
    </row>
    <row r="6" spans="1:8" x14ac:dyDescent="0.25">
      <c r="A6" s="273" t="s">
        <v>151</v>
      </c>
      <c r="B6" s="273"/>
      <c r="C6" s="273"/>
    </row>
    <row r="7" spans="1:8" x14ac:dyDescent="0.25">
      <c r="A7" s="273" t="s">
        <v>152</v>
      </c>
      <c r="B7" s="273"/>
      <c r="C7" s="273"/>
    </row>
    <row r="9" spans="1:8" x14ac:dyDescent="0.25">
      <c r="A9" s="273" t="s">
        <v>149</v>
      </c>
      <c r="B9" s="273"/>
      <c r="C9" s="273"/>
      <c r="D9" s="273"/>
    </row>
    <row r="11" spans="1:8" ht="15.75" thickBot="1" x14ac:dyDescent="0.3"/>
    <row r="12" spans="1:8" ht="15.75" thickBot="1" x14ac:dyDescent="0.3">
      <c r="A12" s="13" t="s">
        <v>61</v>
      </c>
      <c r="B12" s="276" t="s">
        <v>204</v>
      </c>
      <c r="C12" s="277"/>
      <c r="D12" s="277"/>
      <c r="E12" s="278"/>
      <c r="G12" s="1" t="s">
        <v>62</v>
      </c>
      <c r="H12" s="17" t="s">
        <v>205</v>
      </c>
    </row>
    <row r="15" spans="1:8" ht="15.75" x14ac:dyDescent="0.25">
      <c r="A15" s="280" t="s">
        <v>43</v>
      </c>
      <c r="B15" s="280"/>
      <c r="C15" s="280"/>
      <c r="D15" s="280"/>
      <c r="E15" s="280"/>
    </row>
    <row r="16" spans="1:8" ht="15.75" thickBot="1" x14ac:dyDescent="0.3"/>
    <row r="17" spans="1:17" ht="15.75" thickBot="1" x14ac:dyDescent="0.3">
      <c r="A17" s="1" t="s">
        <v>44</v>
      </c>
      <c r="B17" s="264"/>
      <c r="C17" s="265"/>
      <c r="D17" s="265"/>
      <c r="E17" s="265"/>
      <c r="F17" s="265"/>
      <c r="G17" s="265"/>
      <c r="H17" s="265"/>
      <c r="I17" s="266"/>
      <c r="K17" s="1" t="s">
        <v>45</v>
      </c>
      <c r="L17" s="264"/>
      <c r="M17" s="265"/>
      <c r="N17" s="265"/>
      <c r="O17" s="265"/>
      <c r="P17" s="265"/>
      <c r="Q17" s="266"/>
    </row>
    <row r="18" spans="1:17" ht="15.75" thickBot="1" x14ac:dyDescent="0.3"/>
    <row r="19" spans="1:17" x14ac:dyDescent="0.25">
      <c r="A19" s="1" t="s">
        <v>46</v>
      </c>
      <c r="B19" s="267"/>
      <c r="C19" s="268"/>
      <c r="D19" s="268"/>
      <c r="E19" s="268"/>
      <c r="F19" s="268"/>
      <c r="G19" s="268"/>
      <c r="H19" s="268"/>
      <c r="I19" s="269"/>
    </row>
    <row r="20" spans="1:17" ht="15.75" thickBot="1" x14ac:dyDescent="0.3">
      <c r="B20" s="270"/>
      <c r="C20" s="271"/>
      <c r="D20" s="271"/>
      <c r="E20" s="271"/>
      <c r="F20" s="271"/>
      <c r="G20" s="271"/>
      <c r="H20" s="271"/>
      <c r="I20" s="272"/>
    </row>
    <row r="21" spans="1:17" ht="15.75" thickBot="1" x14ac:dyDescent="0.3"/>
    <row r="22" spans="1:17" ht="15.75" thickBot="1" x14ac:dyDescent="0.3">
      <c r="A22" s="1" t="s">
        <v>47</v>
      </c>
      <c r="B22" s="264"/>
      <c r="C22" s="265"/>
      <c r="D22" s="265"/>
      <c r="E22" s="265"/>
      <c r="F22" s="265"/>
      <c r="G22" s="265"/>
      <c r="H22" s="265"/>
      <c r="I22" s="266"/>
      <c r="K22" s="1" t="s">
        <v>48</v>
      </c>
      <c r="L22" s="264"/>
      <c r="M22" s="266"/>
      <c r="N22" s="15"/>
      <c r="O22" s="16" t="s">
        <v>49</v>
      </c>
      <c r="P22" s="264"/>
      <c r="Q22" s="266"/>
    </row>
    <row r="23" spans="1:17" ht="15.75" thickBot="1" x14ac:dyDescent="0.3"/>
    <row r="24" spans="1:17" ht="15.75" thickBot="1" x14ac:dyDescent="0.3">
      <c r="A24" s="1" t="s">
        <v>50</v>
      </c>
      <c r="B24" s="264"/>
      <c r="C24" s="266"/>
      <c r="D24" s="18" t="s">
        <v>54</v>
      </c>
      <c r="E24" s="17"/>
      <c r="G24" s="1" t="s">
        <v>51</v>
      </c>
      <c r="H24" s="264"/>
      <c r="I24" s="266"/>
      <c r="K24" s="1" t="s">
        <v>52</v>
      </c>
      <c r="L24" s="274"/>
      <c r="M24" s="265"/>
      <c r="N24" s="266"/>
    </row>
    <row r="26" spans="1:17" ht="15.75" x14ac:dyDescent="0.25">
      <c r="A26" s="281" t="s">
        <v>154</v>
      </c>
      <c r="B26" s="281"/>
      <c r="C26" s="281"/>
      <c r="D26" s="281"/>
      <c r="E26" s="281"/>
    </row>
    <row r="27" spans="1:17" ht="15.75" thickBot="1" x14ac:dyDescent="0.3"/>
    <row r="28" spans="1:17" ht="15.75" thickBot="1" x14ac:dyDescent="0.3">
      <c r="A28" s="1" t="s">
        <v>44</v>
      </c>
      <c r="B28" s="264" t="s">
        <v>210</v>
      </c>
      <c r="C28" s="265"/>
      <c r="D28" s="265"/>
      <c r="E28" s="265"/>
      <c r="F28" s="265"/>
      <c r="G28" s="265"/>
      <c r="H28" s="265"/>
      <c r="I28" s="266"/>
      <c r="K28" s="1" t="s">
        <v>45</v>
      </c>
      <c r="L28" s="264" t="s">
        <v>211</v>
      </c>
      <c r="M28" s="265"/>
      <c r="N28" s="265"/>
      <c r="O28" s="265"/>
      <c r="P28" s="265"/>
      <c r="Q28" s="266"/>
    </row>
    <row r="29" spans="1:17" ht="15.75" thickBot="1" x14ac:dyDescent="0.3"/>
    <row r="30" spans="1:17" x14ac:dyDescent="0.25">
      <c r="A30" s="1" t="s">
        <v>46</v>
      </c>
      <c r="B30" s="267" t="s">
        <v>206</v>
      </c>
      <c r="C30" s="268"/>
      <c r="D30" s="268"/>
      <c r="E30" s="268"/>
      <c r="F30" s="268"/>
      <c r="G30" s="268"/>
      <c r="H30" s="268"/>
      <c r="I30" s="269"/>
    </row>
    <row r="31" spans="1:17" ht="15.75" thickBot="1" x14ac:dyDescent="0.3">
      <c r="B31" s="270"/>
      <c r="C31" s="271"/>
      <c r="D31" s="271"/>
      <c r="E31" s="271"/>
      <c r="F31" s="271"/>
      <c r="G31" s="271"/>
      <c r="H31" s="271"/>
      <c r="I31" s="272"/>
    </row>
    <row r="32" spans="1:17" ht="15.75" thickBot="1" x14ac:dyDescent="0.3"/>
    <row r="33" spans="1:17" ht="15.75" thickBot="1" x14ac:dyDescent="0.3">
      <c r="A33" s="1" t="s">
        <v>47</v>
      </c>
      <c r="B33" s="264" t="s">
        <v>207</v>
      </c>
      <c r="C33" s="265"/>
      <c r="D33" s="265"/>
      <c r="E33" s="265"/>
      <c r="F33" s="265"/>
      <c r="G33" s="265"/>
      <c r="H33" s="265"/>
      <c r="I33" s="266"/>
      <c r="K33" s="1" t="s">
        <v>48</v>
      </c>
      <c r="L33" s="264" t="s">
        <v>208</v>
      </c>
      <c r="M33" s="266"/>
      <c r="N33" s="15"/>
      <c r="O33" s="16" t="s">
        <v>49</v>
      </c>
      <c r="P33" s="264">
        <v>59405</v>
      </c>
      <c r="Q33" s="266"/>
    </row>
    <row r="34" spans="1:17" ht="15.75" thickBot="1" x14ac:dyDescent="0.3"/>
    <row r="35" spans="1:17" ht="15.75" thickBot="1" x14ac:dyDescent="0.3">
      <c r="A35" s="1" t="s">
        <v>50</v>
      </c>
      <c r="B35" s="264" t="s">
        <v>212</v>
      </c>
      <c r="C35" s="266"/>
      <c r="D35" s="18" t="s">
        <v>54</v>
      </c>
      <c r="E35" s="17"/>
      <c r="G35" s="1" t="s">
        <v>51</v>
      </c>
      <c r="H35" s="264" t="s">
        <v>213</v>
      </c>
      <c r="I35" s="266"/>
      <c r="K35" s="1" t="s">
        <v>52</v>
      </c>
      <c r="L35" s="274" t="s">
        <v>214</v>
      </c>
      <c r="M35" s="265"/>
      <c r="N35" s="266"/>
    </row>
    <row r="39" spans="1:17" ht="15.75" x14ac:dyDescent="0.25">
      <c r="A39" s="275" t="s">
        <v>53</v>
      </c>
      <c r="B39" s="275"/>
    </row>
    <row r="40" spans="1:17" ht="15.75" thickBot="1" x14ac:dyDescent="0.3"/>
    <row r="41" spans="1:17" ht="15.75" thickBot="1" x14ac:dyDescent="0.3">
      <c r="A41" s="1" t="s">
        <v>44</v>
      </c>
      <c r="B41" s="264" t="s">
        <v>215</v>
      </c>
      <c r="C41" s="265"/>
      <c r="D41" s="265"/>
      <c r="E41" s="265"/>
      <c r="F41" s="265"/>
      <c r="G41" s="265"/>
      <c r="H41" s="265"/>
      <c r="I41" s="266"/>
      <c r="K41" s="1" t="s">
        <v>45</v>
      </c>
      <c r="L41" s="264" t="s">
        <v>216</v>
      </c>
      <c r="M41" s="265"/>
      <c r="N41" s="265"/>
      <c r="O41" s="265"/>
      <c r="P41" s="265"/>
      <c r="Q41" s="266"/>
    </row>
    <row r="42" spans="1:17" ht="15.75" thickBot="1" x14ac:dyDescent="0.3"/>
    <row r="43" spans="1:17" ht="15.75" thickBot="1" x14ac:dyDescent="0.3">
      <c r="A43" s="1" t="s">
        <v>50</v>
      </c>
      <c r="B43" s="264" t="s">
        <v>217</v>
      </c>
      <c r="C43" s="266"/>
      <c r="D43" s="18" t="s">
        <v>54</v>
      </c>
      <c r="E43" s="17"/>
      <c r="G43" s="1" t="s">
        <v>51</v>
      </c>
      <c r="H43" s="264" t="s">
        <v>209</v>
      </c>
      <c r="I43" s="266"/>
      <c r="K43" s="1" t="s">
        <v>52</v>
      </c>
      <c r="L43" s="274" t="s">
        <v>218</v>
      </c>
      <c r="M43" s="265"/>
      <c r="N43" s="266"/>
    </row>
    <row r="47" spans="1:17" ht="15.75" x14ac:dyDescent="0.25">
      <c r="A47" s="24" t="s">
        <v>148</v>
      </c>
      <c r="B47" s="24"/>
      <c r="C47" s="24"/>
      <c r="D47" s="24"/>
    </row>
    <row r="48" spans="1:17" ht="15.75" thickBot="1" x14ac:dyDescent="0.3"/>
    <row r="49" spans="1:17" ht="15.75" thickBot="1" x14ac:dyDescent="0.3">
      <c r="A49" s="1" t="s">
        <v>44</v>
      </c>
      <c r="B49" s="264" t="s">
        <v>219</v>
      </c>
      <c r="C49" s="265"/>
      <c r="D49" s="265"/>
      <c r="E49" s="265"/>
      <c r="F49" s="265"/>
      <c r="G49" s="265"/>
      <c r="H49" s="265"/>
      <c r="I49" s="266"/>
      <c r="K49" s="1" t="s">
        <v>45</v>
      </c>
      <c r="L49" s="264" t="s">
        <v>220</v>
      </c>
      <c r="M49" s="265"/>
      <c r="N49" s="265"/>
      <c r="O49" s="265"/>
      <c r="P49" s="265"/>
      <c r="Q49" s="266"/>
    </row>
    <row r="50" spans="1:17" ht="15.75" thickBot="1" x14ac:dyDescent="0.3"/>
    <row r="51" spans="1:17" ht="15.75" thickBot="1" x14ac:dyDescent="0.3">
      <c r="A51" s="1" t="s">
        <v>50</v>
      </c>
      <c r="B51" s="264" t="s">
        <v>221</v>
      </c>
      <c r="C51" s="266"/>
      <c r="D51" s="18" t="s">
        <v>54</v>
      </c>
      <c r="E51" s="17"/>
      <c r="G51" s="1" t="s">
        <v>51</v>
      </c>
      <c r="H51" s="264" t="s">
        <v>213</v>
      </c>
      <c r="I51" s="266"/>
      <c r="K51" s="1" t="s">
        <v>52</v>
      </c>
      <c r="L51" s="274" t="s">
        <v>222</v>
      </c>
      <c r="M51" s="265"/>
      <c r="N51" s="266"/>
    </row>
    <row r="55" spans="1:17" ht="15.75" x14ac:dyDescent="0.25">
      <c r="A55" s="279" t="s">
        <v>95</v>
      </c>
      <c r="B55" s="279"/>
      <c r="C55" s="279"/>
      <c r="D55" s="279"/>
      <c r="E55" s="279"/>
      <c r="F55" s="279"/>
    </row>
    <row r="57" spans="1:17" x14ac:dyDescent="0.25">
      <c r="A57" s="273" t="s">
        <v>94</v>
      </c>
      <c r="B57" s="273"/>
      <c r="C57" s="273"/>
      <c r="D57" s="273"/>
      <c r="E57" s="273"/>
      <c r="F57" s="273"/>
      <c r="G57" s="273"/>
      <c r="H57" s="273"/>
      <c r="I57" s="273"/>
      <c r="J57" s="273"/>
      <c r="K57" s="273"/>
      <c r="L57" s="273"/>
    </row>
    <row r="58" spans="1:17" x14ac:dyDescent="0.25">
      <c r="A58" s="145"/>
      <c r="C58" s="145"/>
      <c r="D58" s="145"/>
      <c r="E58" s="145"/>
      <c r="F58" s="145"/>
      <c r="G58" s="145"/>
      <c r="H58" s="145"/>
    </row>
    <row r="59" spans="1:17" ht="15.75" thickBot="1" x14ac:dyDescent="0.3">
      <c r="B59" s="1" t="s">
        <v>91</v>
      </c>
      <c r="C59" s="14"/>
      <c r="D59" s="14"/>
      <c r="F59" s="1" t="s">
        <v>92</v>
      </c>
      <c r="J59" s="1" t="s">
        <v>93</v>
      </c>
    </row>
    <row r="60" spans="1:17" ht="15.75" thickBot="1" x14ac:dyDescent="0.3">
      <c r="A60" s="3">
        <v>1</v>
      </c>
      <c r="B60" s="264" t="s">
        <v>223</v>
      </c>
      <c r="C60" s="265"/>
      <c r="D60" s="266"/>
      <c r="F60" s="264" t="s">
        <v>224</v>
      </c>
      <c r="G60" s="265"/>
      <c r="H60" s="266"/>
      <c r="J60" s="274" t="s">
        <v>225</v>
      </c>
      <c r="K60" s="265"/>
      <c r="L60" s="265"/>
      <c r="M60" s="266"/>
    </row>
    <row r="61" spans="1:17" ht="15.75" thickBot="1" x14ac:dyDescent="0.3">
      <c r="A61" s="3">
        <v>2</v>
      </c>
      <c r="B61" s="264" t="s">
        <v>226</v>
      </c>
      <c r="C61" s="265"/>
      <c r="D61" s="266"/>
      <c r="F61" s="264" t="s">
        <v>293</v>
      </c>
      <c r="G61" s="265"/>
      <c r="H61" s="266"/>
      <c r="J61" s="274" t="s">
        <v>294</v>
      </c>
      <c r="K61" s="265"/>
      <c r="L61" s="265"/>
      <c r="M61" s="266"/>
    </row>
    <row r="62" spans="1:17" ht="15.75" thickBot="1" x14ac:dyDescent="0.3">
      <c r="A62" s="3">
        <v>3</v>
      </c>
      <c r="B62" s="264" t="s">
        <v>295</v>
      </c>
      <c r="C62" s="265"/>
      <c r="D62" s="266"/>
      <c r="F62" s="264" t="s">
        <v>296</v>
      </c>
      <c r="G62" s="265"/>
      <c r="H62" s="266"/>
      <c r="J62" s="274" t="s">
        <v>222</v>
      </c>
      <c r="K62" s="265"/>
      <c r="L62" s="265"/>
      <c r="M62" s="266"/>
    </row>
    <row r="63" spans="1:17" ht="15.75" thickBot="1" x14ac:dyDescent="0.3">
      <c r="A63" s="3">
        <v>4</v>
      </c>
      <c r="B63" s="264"/>
      <c r="C63" s="265"/>
      <c r="D63" s="266"/>
      <c r="F63" s="264"/>
      <c r="G63" s="265"/>
      <c r="H63" s="266"/>
      <c r="J63" s="264"/>
      <c r="K63" s="265"/>
      <c r="L63" s="265"/>
      <c r="M63" s="266"/>
    </row>
    <row r="64" spans="1:17" ht="15.75" thickBot="1" x14ac:dyDescent="0.3">
      <c r="A64" s="3">
        <v>5</v>
      </c>
      <c r="B64" s="264"/>
      <c r="C64" s="265"/>
      <c r="D64" s="266"/>
      <c r="F64" s="264"/>
      <c r="G64" s="265"/>
      <c r="H64" s="266"/>
      <c r="J64" s="264"/>
      <c r="K64" s="265"/>
      <c r="L64" s="265"/>
      <c r="M64" s="266"/>
    </row>
    <row r="65" spans="1:13" ht="15.75" thickBot="1" x14ac:dyDescent="0.3">
      <c r="A65" s="3">
        <v>6</v>
      </c>
      <c r="B65" s="264"/>
      <c r="C65" s="265"/>
      <c r="D65" s="266"/>
      <c r="F65" s="264"/>
      <c r="G65" s="265"/>
      <c r="H65" s="266"/>
      <c r="J65" s="264"/>
      <c r="K65" s="265"/>
      <c r="L65" s="265"/>
      <c r="M65" s="266"/>
    </row>
    <row r="66" spans="1:13" ht="15.75" thickBot="1" x14ac:dyDescent="0.3">
      <c r="A66" s="3">
        <v>7</v>
      </c>
      <c r="B66" s="264"/>
      <c r="C66" s="265"/>
      <c r="D66" s="266"/>
      <c r="F66" s="264"/>
      <c r="G66" s="265"/>
      <c r="H66" s="266"/>
      <c r="J66" s="264"/>
      <c r="K66" s="265"/>
      <c r="L66" s="265"/>
      <c r="M66" s="266"/>
    </row>
    <row r="67" spans="1:13" ht="15.75" thickBot="1" x14ac:dyDescent="0.3">
      <c r="A67" s="3">
        <v>8</v>
      </c>
      <c r="B67" s="264"/>
      <c r="C67" s="265"/>
      <c r="D67" s="266"/>
      <c r="F67" s="264"/>
      <c r="G67" s="265"/>
      <c r="H67" s="266"/>
      <c r="J67" s="264"/>
      <c r="K67" s="265"/>
      <c r="L67" s="265"/>
      <c r="M67" s="266"/>
    </row>
  </sheetData>
  <customSheetViews>
    <customSheetView guid="{08C97B7F-67EE-4463-AA3D-5024C5CFCC42}" topLeftCell="A28">
      <selection activeCell="J12" sqref="J12"/>
      <pageMargins left="0.7" right="0.7" top="0.75" bottom="0.75" header="0.3" footer="0.3"/>
      <pageSetup orientation="portrait" verticalDpi="0" r:id="rId1"/>
    </customSheetView>
  </customSheetViews>
  <mergeCells count="63">
    <mergeCell ref="B35:C35"/>
    <mergeCell ref="H35:I35"/>
    <mergeCell ref="L35:N35"/>
    <mergeCell ref="A26:E26"/>
    <mergeCell ref="B28:I28"/>
    <mergeCell ref="L28:Q28"/>
    <mergeCell ref="B30:I31"/>
    <mergeCell ref="B33:I33"/>
    <mergeCell ref="L33:M33"/>
    <mergeCell ref="P33:Q33"/>
    <mergeCell ref="J64:M64"/>
    <mergeCell ref="J65:M65"/>
    <mergeCell ref="J66:M66"/>
    <mergeCell ref="J67:M67"/>
    <mergeCell ref="B12:E12"/>
    <mergeCell ref="A55:F55"/>
    <mergeCell ref="J60:M60"/>
    <mergeCell ref="J61:M61"/>
    <mergeCell ref="J62:M62"/>
    <mergeCell ref="J63:M63"/>
    <mergeCell ref="B49:I49"/>
    <mergeCell ref="B22:I22"/>
    <mergeCell ref="A15:E15"/>
    <mergeCell ref="B60:D60"/>
    <mergeCell ref="A57:L57"/>
    <mergeCell ref="L49:Q49"/>
    <mergeCell ref="B51:C51"/>
    <mergeCell ref="H51:I51"/>
    <mergeCell ref="L51:N51"/>
    <mergeCell ref="A39:B39"/>
    <mergeCell ref="B41:I41"/>
    <mergeCell ref="L41:Q41"/>
    <mergeCell ref="B43:C43"/>
    <mergeCell ref="H43:I43"/>
    <mergeCell ref="L43:N43"/>
    <mergeCell ref="L22:M22"/>
    <mergeCell ref="P22:Q22"/>
    <mergeCell ref="B24:C24"/>
    <mergeCell ref="H24:I24"/>
    <mergeCell ref="L24:N24"/>
    <mergeCell ref="L17:Q17"/>
    <mergeCell ref="B17:I17"/>
    <mergeCell ref="B19:I20"/>
    <mergeCell ref="A3:H3"/>
    <mergeCell ref="A5:D5"/>
    <mergeCell ref="A6:C6"/>
    <mergeCell ref="A7:C7"/>
    <mergeCell ref="A9:D9"/>
    <mergeCell ref="B66:D66"/>
    <mergeCell ref="B67:D67"/>
    <mergeCell ref="F60:H60"/>
    <mergeCell ref="F61:H61"/>
    <mergeCell ref="F62:H62"/>
    <mergeCell ref="F63:H63"/>
    <mergeCell ref="F64:H64"/>
    <mergeCell ref="F65:H65"/>
    <mergeCell ref="F66:H66"/>
    <mergeCell ref="F67:H67"/>
    <mergeCell ref="B61:D61"/>
    <mergeCell ref="B62:D62"/>
    <mergeCell ref="B63:D63"/>
    <mergeCell ref="B64:D64"/>
    <mergeCell ref="B65:D65"/>
  </mergeCells>
  <hyperlinks>
    <hyperlink ref="L35" r:id="rId2"/>
    <hyperlink ref="L43" r:id="rId3"/>
    <hyperlink ref="L51" r:id="rId4"/>
    <hyperlink ref="J60" r:id="rId5"/>
    <hyperlink ref="J61" r:id="rId6"/>
    <hyperlink ref="J62" r:id="rId7"/>
  </hyperlinks>
  <pageMargins left="0.7" right="0.7" top="0.75" bottom="0.75" header="0.3" footer="0.3"/>
  <pageSetup orientation="portrait"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10"/>
  <sheetViews>
    <sheetView topLeftCell="A444" zoomScale="69" zoomScaleNormal="69" workbookViewId="0">
      <selection activeCell="A382" sqref="A382:Y395"/>
    </sheetView>
  </sheetViews>
  <sheetFormatPr defaultRowHeight="15" x14ac:dyDescent="0.25"/>
  <cols>
    <col min="9" max="9" width="11.42578125" customWidth="1"/>
  </cols>
  <sheetData>
    <row r="1" spans="1:25" ht="16.5" thickBot="1" x14ac:dyDescent="0.3">
      <c r="A1" s="321" t="s">
        <v>155</v>
      </c>
      <c r="B1" s="322"/>
      <c r="C1" s="322"/>
      <c r="D1" s="322"/>
      <c r="E1" s="322"/>
      <c r="F1" s="322"/>
      <c r="G1" s="322"/>
      <c r="H1" s="322"/>
      <c r="I1" s="322"/>
      <c r="J1" s="322"/>
      <c r="K1" s="322"/>
      <c r="L1" s="322"/>
      <c r="M1" s="322"/>
      <c r="N1" s="322"/>
      <c r="O1" s="322"/>
      <c r="P1" s="322"/>
      <c r="Q1" s="322"/>
      <c r="R1" s="322"/>
      <c r="S1" s="322"/>
      <c r="T1" s="322"/>
      <c r="U1" s="322"/>
      <c r="V1" s="322"/>
      <c r="W1" s="322"/>
      <c r="X1" s="322"/>
      <c r="Y1" s="323"/>
    </row>
    <row r="2" spans="1:25" ht="330" customHeight="1" x14ac:dyDescent="0.25">
      <c r="A2" s="324" t="s">
        <v>267</v>
      </c>
      <c r="B2" s="325"/>
      <c r="C2" s="325"/>
      <c r="D2" s="325"/>
      <c r="E2" s="325"/>
      <c r="F2" s="325"/>
      <c r="G2" s="325"/>
      <c r="H2" s="325"/>
      <c r="I2" s="325"/>
      <c r="J2" s="325"/>
      <c r="K2" s="325"/>
      <c r="L2" s="325"/>
      <c r="M2" s="325"/>
      <c r="N2" s="325"/>
      <c r="O2" s="325"/>
      <c r="P2" s="325"/>
      <c r="Q2" s="325"/>
      <c r="R2" s="325"/>
      <c r="S2" s="325"/>
      <c r="T2" s="325"/>
      <c r="U2" s="325"/>
      <c r="V2" s="325"/>
      <c r="W2" s="325"/>
      <c r="X2" s="325"/>
      <c r="Y2" s="326"/>
    </row>
    <row r="3" spans="1:25" ht="15" hidden="1" customHeight="1" x14ac:dyDescent="0.25">
      <c r="A3" s="327"/>
      <c r="B3" s="328"/>
      <c r="C3" s="328"/>
      <c r="D3" s="328"/>
      <c r="E3" s="328"/>
      <c r="F3" s="328"/>
      <c r="G3" s="328"/>
      <c r="H3" s="328"/>
      <c r="I3" s="328"/>
      <c r="J3" s="328"/>
      <c r="K3" s="328"/>
      <c r="L3" s="328"/>
      <c r="M3" s="328"/>
      <c r="N3" s="328"/>
      <c r="O3" s="328"/>
      <c r="P3" s="328"/>
      <c r="Q3" s="328"/>
      <c r="R3" s="328"/>
      <c r="S3" s="328"/>
      <c r="T3" s="328"/>
      <c r="U3" s="328"/>
      <c r="V3" s="328"/>
      <c r="W3" s="328"/>
      <c r="X3" s="328"/>
      <c r="Y3" s="329"/>
    </row>
    <row r="4" spans="1:25" ht="15" hidden="1" customHeight="1" x14ac:dyDescent="0.25">
      <c r="A4" s="327"/>
      <c r="B4" s="328"/>
      <c r="C4" s="328"/>
      <c r="D4" s="328"/>
      <c r="E4" s="328"/>
      <c r="F4" s="328"/>
      <c r="G4" s="328"/>
      <c r="H4" s="328"/>
      <c r="I4" s="328"/>
      <c r="J4" s="328"/>
      <c r="K4" s="328"/>
      <c r="L4" s="328"/>
      <c r="M4" s="328"/>
      <c r="N4" s="328"/>
      <c r="O4" s="328"/>
      <c r="P4" s="328"/>
      <c r="Q4" s="328"/>
      <c r="R4" s="328"/>
      <c r="S4" s="328"/>
      <c r="T4" s="328"/>
      <c r="U4" s="328"/>
      <c r="V4" s="328"/>
      <c r="W4" s="328"/>
      <c r="X4" s="328"/>
      <c r="Y4" s="329"/>
    </row>
    <row r="5" spans="1:25" ht="15" hidden="1" customHeight="1" x14ac:dyDescent="0.25">
      <c r="A5" s="327"/>
      <c r="B5" s="328"/>
      <c r="C5" s="328"/>
      <c r="D5" s="328"/>
      <c r="E5" s="328"/>
      <c r="F5" s="328"/>
      <c r="G5" s="328"/>
      <c r="H5" s="328"/>
      <c r="I5" s="328"/>
      <c r="J5" s="328"/>
      <c r="K5" s="328"/>
      <c r="L5" s="328"/>
      <c r="M5" s="328"/>
      <c r="N5" s="328"/>
      <c r="O5" s="328"/>
      <c r="P5" s="328"/>
      <c r="Q5" s="328"/>
      <c r="R5" s="328"/>
      <c r="S5" s="328"/>
      <c r="T5" s="328"/>
      <c r="U5" s="328"/>
      <c r="V5" s="328"/>
      <c r="W5" s="328"/>
      <c r="X5" s="328"/>
      <c r="Y5" s="329"/>
    </row>
    <row r="6" spans="1:25" ht="15" hidden="1" customHeight="1" x14ac:dyDescent="0.25">
      <c r="A6" s="327"/>
      <c r="B6" s="328"/>
      <c r="C6" s="328"/>
      <c r="D6" s="328"/>
      <c r="E6" s="328"/>
      <c r="F6" s="328"/>
      <c r="G6" s="328"/>
      <c r="H6" s="328"/>
      <c r="I6" s="328"/>
      <c r="J6" s="328"/>
      <c r="K6" s="328"/>
      <c r="L6" s="328"/>
      <c r="M6" s="328"/>
      <c r="N6" s="328"/>
      <c r="O6" s="328"/>
      <c r="P6" s="328"/>
      <c r="Q6" s="328"/>
      <c r="R6" s="328"/>
      <c r="S6" s="328"/>
      <c r="T6" s="328"/>
      <c r="U6" s="328"/>
      <c r="V6" s="328"/>
      <c r="W6" s="328"/>
      <c r="X6" s="328"/>
      <c r="Y6" s="329"/>
    </row>
    <row r="7" spans="1:25" ht="15" hidden="1" customHeight="1" x14ac:dyDescent="0.25">
      <c r="A7" s="327"/>
      <c r="B7" s="328"/>
      <c r="C7" s="328"/>
      <c r="D7" s="328"/>
      <c r="E7" s="328"/>
      <c r="F7" s="328"/>
      <c r="G7" s="328"/>
      <c r="H7" s="328"/>
      <c r="I7" s="328"/>
      <c r="J7" s="328"/>
      <c r="K7" s="328"/>
      <c r="L7" s="328"/>
      <c r="M7" s="328"/>
      <c r="N7" s="328"/>
      <c r="O7" s="328"/>
      <c r="P7" s="328"/>
      <c r="Q7" s="328"/>
      <c r="R7" s="328"/>
      <c r="S7" s="328"/>
      <c r="T7" s="328"/>
      <c r="U7" s="328"/>
      <c r="V7" s="328"/>
      <c r="W7" s="328"/>
      <c r="X7" s="328"/>
      <c r="Y7" s="329"/>
    </row>
    <row r="8" spans="1:25" ht="15" hidden="1" customHeight="1" x14ac:dyDescent="0.25">
      <c r="A8" s="327"/>
      <c r="B8" s="328"/>
      <c r="C8" s="328"/>
      <c r="D8" s="328"/>
      <c r="E8" s="328"/>
      <c r="F8" s="328"/>
      <c r="G8" s="328"/>
      <c r="H8" s="328"/>
      <c r="I8" s="328"/>
      <c r="J8" s="328"/>
      <c r="K8" s="328"/>
      <c r="L8" s="328"/>
      <c r="M8" s="328"/>
      <c r="N8" s="328"/>
      <c r="O8" s="328"/>
      <c r="P8" s="328"/>
      <c r="Q8" s="328"/>
      <c r="R8" s="328"/>
      <c r="S8" s="328"/>
      <c r="T8" s="328"/>
      <c r="U8" s="328"/>
      <c r="V8" s="328"/>
      <c r="W8" s="328"/>
      <c r="X8" s="328"/>
      <c r="Y8" s="329"/>
    </row>
    <row r="9" spans="1:25" ht="15" hidden="1" customHeight="1" x14ac:dyDescent="0.25">
      <c r="A9" s="327"/>
      <c r="B9" s="328"/>
      <c r="C9" s="328"/>
      <c r="D9" s="328"/>
      <c r="E9" s="328"/>
      <c r="F9" s="328"/>
      <c r="G9" s="328"/>
      <c r="H9" s="328"/>
      <c r="I9" s="328"/>
      <c r="J9" s="328"/>
      <c r="K9" s="328"/>
      <c r="L9" s="328"/>
      <c r="M9" s="328"/>
      <c r="N9" s="328"/>
      <c r="O9" s="328"/>
      <c r="P9" s="328"/>
      <c r="Q9" s="328"/>
      <c r="R9" s="328"/>
      <c r="S9" s="328"/>
      <c r="T9" s="328"/>
      <c r="U9" s="328"/>
      <c r="V9" s="328"/>
      <c r="W9" s="328"/>
      <c r="X9" s="328"/>
      <c r="Y9" s="329"/>
    </row>
    <row r="10" spans="1:25" ht="15" hidden="1" customHeight="1" x14ac:dyDescent="0.25">
      <c r="A10" s="327"/>
      <c r="B10" s="328"/>
      <c r="C10" s="328"/>
      <c r="D10" s="328"/>
      <c r="E10" s="328"/>
      <c r="F10" s="328"/>
      <c r="G10" s="328"/>
      <c r="H10" s="328"/>
      <c r="I10" s="328"/>
      <c r="J10" s="328"/>
      <c r="K10" s="328"/>
      <c r="L10" s="328"/>
      <c r="M10" s="328"/>
      <c r="N10" s="328"/>
      <c r="O10" s="328"/>
      <c r="P10" s="328"/>
      <c r="Q10" s="328"/>
      <c r="R10" s="328"/>
      <c r="S10" s="328"/>
      <c r="T10" s="328"/>
      <c r="U10" s="328"/>
      <c r="V10" s="328"/>
      <c r="W10" s="328"/>
      <c r="X10" s="328"/>
      <c r="Y10" s="329"/>
    </row>
    <row r="11" spans="1:25" ht="15" hidden="1" customHeight="1" x14ac:dyDescent="0.25">
      <c r="A11" s="327"/>
      <c r="B11" s="328"/>
      <c r="C11" s="328"/>
      <c r="D11" s="328"/>
      <c r="E11" s="328"/>
      <c r="F11" s="328"/>
      <c r="G11" s="328"/>
      <c r="H11" s="328"/>
      <c r="I11" s="328"/>
      <c r="J11" s="328"/>
      <c r="K11" s="328"/>
      <c r="L11" s="328"/>
      <c r="M11" s="328"/>
      <c r="N11" s="328"/>
      <c r="O11" s="328"/>
      <c r="P11" s="328"/>
      <c r="Q11" s="328"/>
      <c r="R11" s="328"/>
      <c r="S11" s="328"/>
      <c r="T11" s="328"/>
      <c r="U11" s="328"/>
      <c r="V11" s="328"/>
      <c r="W11" s="328"/>
      <c r="X11" s="328"/>
      <c r="Y11" s="329"/>
    </row>
    <row r="12" spans="1:25" ht="15" hidden="1" customHeight="1" x14ac:dyDescent="0.25">
      <c r="A12" s="327"/>
      <c r="B12" s="328"/>
      <c r="C12" s="328"/>
      <c r="D12" s="328"/>
      <c r="E12" s="328"/>
      <c r="F12" s="328"/>
      <c r="G12" s="328"/>
      <c r="H12" s="328"/>
      <c r="I12" s="328"/>
      <c r="J12" s="328"/>
      <c r="K12" s="328"/>
      <c r="L12" s="328"/>
      <c r="M12" s="328"/>
      <c r="N12" s="328"/>
      <c r="O12" s="328"/>
      <c r="P12" s="328"/>
      <c r="Q12" s="328"/>
      <c r="R12" s="328"/>
      <c r="S12" s="328"/>
      <c r="T12" s="328"/>
      <c r="U12" s="328"/>
      <c r="V12" s="328"/>
      <c r="W12" s="328"/>
      <c r="X12" s="328"/>
      <c r="Y12" s="329"/>
    </row>
    <row r="13" spans="1:25" ht="15" hidden="1" customHeight="1" x14ac:dyDescent="0.25">
      <c r="A13" s="327"/>
      <c r="B13" s="328"/>
      <c r="C13" s="328"/>
      <c r="D13" s="328"/>
      <c r="E13" s="328"/>
      <c r="F13" s="328"/>
      <c r="G13" s="328"/>
      <c r="H13" s="328"/>
      <c r="I13" s="328"/>
      <c r="J13" s="328"/>
      <c r="K13" s="328"/>
      <c r="L13" s="328"/>
      <c r="M13" s="328"/>
      <c r="N13" s="328"/>
      <c r="O13" s="328"/>
      <c r="P13" s="328"/>
      <c r="Q13" s="328"/>
      <c r="R13" s="328"/>
      <c r="S13" s="328"/>
      <c r="T13" s="328"/>
      <c r="U13" s="328"/>
      <c r="V13" s="328"/>
      <c r="W13" s="328"/>
      <c r="X13" s="328"/>
      <c r="Y13" s="329"/>
    </row>
    <row r="14" spans="1:25" ht="15" customHeight="1" thickBot="1" x14ac:dyDescent="0.3">
      <c r="A14" s="330"/>
      <c r="B14" s="331"/>
      <c r="C14" s="331"/>
      <c r="D14" s="331"/>
      <c r="E14" s="331"/>
      <c r="F14" s="331"/>
      <c r="G14" s="331"/>
      <c r="H14" s="331"/>
      <c r="I14" s="331"/>
      <c r="J14" s="331"/>
      <c r="K14" s="331"/>
      <c r="L14" s="331"/>
      <c r="M14" s="331"/>
      <c r="N14" s="331"/>
      <c r="O14" s="331"/>
      <c r="P14" s="331"/>
      <c r="Q14" s="331"/>
      <c r="R14" s="331"/>
      <c r="S14" s="331"/>
      <c r="T14" s="331"/>
      <c r="U14" s="331"/>
      <c r="V14" s="331"/>
      <c r="W14" s="331"/>
      <c r="X14" s="331"/>
      <c r="Y14" s="332"/>
    </row>
    <row r="16" spans="1:25" ht="19.5" thickBot="1" x14ac:dyDescent="0.35">
      <c r="A16" s="302" t="s">
        <v>156</v>
      </c>
      <c r="B16" s="302"/>
      <c r="C16" s="302"/>
      <c r="D16" s="302"/>
      <c r="E16" s="302"/>
      <c r="F16" s="302"/>
      <c r="H16" s="303" t="s">
        <v>169</v>
      </c>
      <c r="I16" s="302"/>
      <c r="J16" s="302"/>
    </row>
    <row r="17" spans="1:25" x14ac:dyDescent="0.25">
      <c r="A17" s="282" t="s">
        <v>268</v>
      </c>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4"/>
    </row>
    <row r="18" spans="1:25" x14ac:dyDescent="0.25">
      <c r="A18" s="285"/>
      <c r="B18" s="286"/>
      <c r="C18" s="286"/>
      <c r="D18" s="286"/>
      <c r="E18" s="286"/>
      <c r="F18" s="286"/>
      <c r="G18" s="286"/>
      <c r="H18" s="286"/>
      <c r="I18" s="286"/>
      <c r="J18" s="286"/>
      <c r="K18" s="286"/>
      <c r="L18" s="286"/>
      <c r="M18" s="286"/>
      <c r="N18" s="286"/>
      <c r="O18" s="286"/>
      <c r="P18" s="286"/>
      <c r="Q18" s="286"/>
      <c r="R18" s="286"/>
      <c r="S18" s="286"/>
      <c r="T18" s="286"/>
      <c r="U18" s="286"/>
      <c r="V18" s="286"/>
      <c r="W18" s="286"/>
      <c r="X18" s="286"/>
      <c r="Y18" s="287"/>
    </row>
    <row r="19" spans="1:25" x14ac:dyDescent="0.25">
      <c r="A19" s="285"/>
      <c r="B19" s="286"/>
      <c r="C19" s="286"/>
      <c r="D19" s="286"/>
      <c r="E19" s="286"/>
      <c r="F19" s="286"/>
      <c r="G19" s="286"/>
      <c r="H19" s="286"/>
      <c r="I19" s="286"/>
      <c r="J19" s="286"/>
      <c r="K19" s="286"/>
      <c r="L19" s="286"/>
      <c r="M19" s="286"/>
      <c r="N19" s="286"/>
      <c r="O19" s="286"/>
      <c r="P19" s="286"/>
      <c r="Q19" s="286"/>
      <c r="R19" s="286"/>
      <c r="S19" s="286"/>
      <c r="T19" s="286"/>
      <c r="U19" s="286"/>
      <c r="V19" s="286"/>
      <c r="W19" s="286"/>
      <c r="X19" s="286"/>
      <c r="Y19" s="287"/>
    </row>
    <row r="20" spans="1:25" x14ac:dyDescent="0.25">
      <c r="A20" s="285"/>
      <c r="B20" s="286"/>
      <c r="C20" s="286"/>
      <c r="D20" s="286"/>
      <c r="E20" s="286"/>
      <c r="F20" s="286"/>
      <c r="G20" s="286"/>
      <c r="H20" s="286"/>
      <c r="I20" s="286"/>
      <c r="J20" s="286"/>
      <c r="K20" s="286"/>
      <c r="L20" s="286"/>
      <c r="M20" s="286"/>
      <c r="N20" s="286"/>
      <c r="O20" s="286"/>
      <c r="P20" s="286"/>
      <c r="Q20" s="286"/>
      <c r="R20" s="286"/>
      <c r="S20" s="286"/>
      <c r="T20" s="286"/>
      <c r="U20" s="286"/>
      <c r="V20" s="286"/>
      <c r="W20" s="286"/>
      <c r="X20" s="286"/>
      <c r="Y20" s="287"/>
    </row>
    <row r="21" spans="1:25" x14ac:dyDescent="0.25">
      <c r="A21" s="285"/>
      <c r="B21" s="286"/>
      <c r="C21" s="286"/>
      <c r="D21" s="286"/>
      <c r="E21" s="286"/>
      <c r="F21" s="286"/>
      <c r="G21" s="286"/>
      <c r="H21" s="286"/>
      <c r="I21" s="286"/>
      <c r="J21" s="286"/>
      <c r="K21" s="286"/>
      <c r="L21" s="286"/>
      <c r="M21" s="286"/>
      <c r="N21" s="286"/>
      <c r="O21" s="286"/>
      <c r="P21" s="286"/>
      <c r="Q21" s="286"/>
      <c r="R21" s="286"/>
      <c r="S21" s="286"/>
      <c r="T21" s="286"/>
      <c r="U21" s="286"/>
      <c r="V21" s="286"/>
      <c r="W21" s="286"/>
      <c r="X21" s="286"/>
      <c r="Y21" s="287"/>
    </row>
    <row r="22" spans="1:25" x14ac:dyDescent="0.25">
      <c r="A22" s="285"/>
      <c r="B22" s="286"/>
      <c r="C22" s="286"/>
      <c r="D22" s="286"/>
      <c r="E22" s="286"/>
      <c r="F22" s="286"/>
      <c r="G22" s="286"/>
      <c r="H22" s="286"/>
      <c r="I22" s="286"/>
      <c r="J22" s="286"/>
      <c r="K22" s="286"/>
      <c r="L22" s="286"/>
      <c r="M22" s="286"/>
      <c r="N22" s="286"/>
      <c r="O22" s="286"/>
      <c r="P22" s="286"/>
      <c r="Q22" s="286"/>
      <c r="R22" s="286"/>
      <c r="S22" s="286"/>
      <c r="T22" s="286"/>
      <c r="U22" s="286"/>
      <c r="V22" s="286"/>
      <c r="W22" s="286"/>
      <c r="X22" s="286"/>
      <c r="Y22" s="287"/>
    </row>
    <row r="23" spans="1:25" x14ac:dyDescent="0.25">
      <c r="A23" s="285"/>
      <c r="B23" s="286"/>
      <c r="C23" s="286"/>
      <c r="D23" s="286"/>
      <c r="E23" s="286"/>
      <c r="F23" s="286"/>
      <c r="G23" s="286"/>
      <c r="H23" s="286"/>
      <c r="I23" s="286"/>
      <c r="J23" s="286"/>
      <c r="K23" s="286"/>
      <c r="L23" s="286"/>
      <c r="M23" s="286"/>
      <c r="N23" s="286"/>
      <c r="O23" s="286"/>
      <c r="P23" s="286"/>
      <c r="Q23" s="286"/>
      <c r="R23" s="286"/>
      <c r="S23" s="286"/>
      <c r="T23" s="286"/>
      <c r="U23" s="286"/>
      <c r="V23" s="286"/>
      <c r="W23" s="286"/>
      <c r="X23" s="286"/>
      <c r="Y23" s="287"/>
    </row>
    <row r="24" spans="1:25" ht="18" customHeight="1" x14ac:dyDescent="0.25">
      <c r="A24" s="285"/>
      <c r="B24" s="286"/>
      <c r="C24" s="286"/>
      <c r="D24" s="286"/>
      <c r="E24" s="286"/>
      <c r="F24" s="286"/>
      <c r="G24" s="286"/>
      <c r="H24" s="286"/>
      <c r="I24" s="286"/>
      <c r="J24" s="286"/>
      <c r="K24" s="286"/>
      <c r="L24" s="286"/>
      <c r="M24" s="286"/>
      <c r="N24" s="286"/>
      <c r="O24" s="286"/>
      <c r="P24" s="286"/>
      <c r="Q24" s="286"/>
      <c r="R24" s="286"/>
      <c r="S24" s="286"/>
      <c r="T24" s="286"/>
      <c r="U24" s="286"/>
      <c r="V24" s="286"/>
      <c r="W24" s="286"/>
      <c r="X24" s="286"/>
      <c r="Y24" s="287"/>
    </row>
    <row r="25" spans="1:25" x14ac:dyDescent="0.25">
      <c r="A25" s="285"/>
      <c r="B25" s="286"/>
      <c r="C25" s="286"/>
      <c r="D25" s="286"/>
      <c r="E25" s="286"/>
      <c r="F25" s="286"/>
      <c r="G25" s="286"/>
      <c r="H25" s="286"/>
      <c r="I25" s="286"/>
      <c r="J25" s="286"/>
      <c r="K25" s="286"/>
      <c r="L25" s="286"/>
      <c r="M25" s="286"/>
      <c r="N25" s="286"/>
      <c r="O25" s="286"/>
      <c r="P25" s="286"/>
      <c r="Q25" s="286"/>
      <c r="R25" s="286"/>
      <c r="S25" s="286"/>
      <c r="T25" s="286"/>
      <c r="U25" s="286"/>
      <c r="V25" s="286"/>
      <c r="W25" s="286"/>
      <c r="X25" s="286"/>
      <c r="Y25" s="287"/>
    </row>
    <row r="26" spans="1:25" x14ac:dyDescent="0.25">
      <c r="A26" s="285"/>
      <c r="B26" s="286"/>
      <c r="C26" s="286"/>
      <c r="D26" s="286"/>
      <c r="E26" s="286"/>
      <c r="F26" s="286"/>
      <c r="G26" s="286"/>
      <c r="H26" s="286"/>
      <c r="I26" s="286"/>
      <c r="J26" s="286"/>
      <c r="K26" s="286"/>
      <c r="L26" s="286"/>
      <c r="M26" s="286"/>
      <c r="N26" s="286"/>
      <c r="O26" s="286"/>
      <c r="P26" s="286"/>
      <c r="Q26" s="286"/>
      <c r="R26" s="286"/>
      <c r="S26" s="286"/>
      <c r="T26" s="286"/>
      <c r="U26" s="286"/>
      <c r="V26" s="286"/>
      <c r="W26" s="286"/>
      <c r="X26" s="286"/>
      <c r="Y26" s="287"/>
    </row>
    <row r="27" spans="1:25" x14ac:dyDescent="0.25">
      <c r="A27" s="285"/>
      <c r="B27" s="286"/>
      <c r="C27" s="286"/>
      <c r="D27" s="286"/>
      <c r="E27" s="286"/>
      <c r="F27" s="286"/>
      <c r="G27" s="286"/>
      <c r="H27" s="286"/>
      <c r="I27" s="286"/>
      <c r="J27" s="286"/>
      <c r="K27" s="286"/>
      <c r="L27" s="286"/>
      <c r="M27" s="286"/>
      <c r="N27" s="286"/>
      <c r="O27" s="286"/>
      <c r="P27" s="286"/>
      <c r="Q27" s="286"/>
      <c r="R27" s="286"/>
      <c r="S27" s="286"/>
      <c r="T27" s="286"/>
      <c r="U27" s="286"/>
      <c r="V27" s="286"/>
      <c r="W27" s="286"/>
      <c r="X27" s="286"/>
      <c r="Y27" s="287"/>
    </row>
    <row r="28" spans="1:25" x14ac:dyDescent="0.25">
      <c r="A28" s="285"/>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7"/>
    </row>
    <row r="29" spans="1:25" x14ac:dyDescent="0.25">
      <c r="A29" s="285"/>
      <c r="B29" s="286"/>
      <c r="C29" s="286"/>
      <c r="D29" s="286"/>
      <c r="E29" s="286"/>
      <c r="F29" s="286"/>
      <c r="G29" s="286"/>
      <c r="H29" s="286"/>
      <c r="I29" s="286"/>
      <c r="J29" s="286"/>
      <c r="K29" s="286"/>
      <c r="L29" s="286"/>
      <c r="M29" s="286"/>
      <c r="N29" s="286"/>
      <c r="O29" s="286"/>
      <c r="P29" s="286"/>
      <c r="Q29" s="286"/>
      <c r="R29" s="286"/>
      <c r="S29" s="286"/>
      <c r="T29" s="286"/>
      <c r="U29" s="286"/>
      <c r="V29" s="286"/>
      <c r="W29" s="286"/>
      <c r="X29" s="286"/>
      <c r="Y29" s="287"/>
    </row>
    <row r="30" spans="1:25" ht="15.75" thickBot="1" x14ac:dyDescent="0.3">
      <c r="A30" s="288"/>
      <c r="B30" s="289"/>
      <c r="C30" s="289"/>
      <c r="D30" s="289"/>
      <c r="E30" s="289"/>
      <c r="F30" s="289"/>
      <c r="G30" s="289"/>
      <c r="H30" s="289"/>
      <c r="I30" s="289"/>
      <c r="J30" s="289"/>
      <c r="K30" s="289"/>
      <c r="L30" s="289"/>
      <c r="M30" s="289"/>
      <c r="N30" s="289"/>
      <c r="O30" s="289"/>
      <c r="P30" s="289"/>
      <c r="Q30" s="289"/>
      <c r="R30" s="289"/>
      <c r="S30" s="289"/>
      <c r="T30" s="289"/>
      <c r="U30" s="289"/>
      <c r="V30" s="289"/>
      <c r="W30" s="289"/>
      <c r="X30" s="289"/>
      <c r="Y30" s="290"/>
    </row>
    <row r="32" spans="1:25" ht="15.75" thickBot="1" x14ac:dyDescent="0.3">
      <c r="A32" s="291" t="s">
        <v>28</v>
      </c>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row>
    <row r="33" spans="1:25" x14ac:dyDescent="0.25">
      <c r="A33" s="282" t="s">
        <v>170</v>
      </c>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4"/>
    </row>
    <row r="34" spans="1:25" x14ac:dyDescent="0.25">
      <c r="A34" s="285"/>
      <c r="B34" s="286"/>
      <c r="C34" s="286"/>
      <c r="D34" s="286"/>
      <c r="E34" s="286"/>
      <c r="F34" s="286"/>
      <c r="G34" s="286"/>
      <c r="H34" s="286"/>
      <c r="I34" s="286"/>
      <c r="J34" s="286"/>
      <c r="K34" s="286"/>
      <c r="L34" s="286"/>
      <c r="M34" s="286"/>
      <c r="N34" s="286"/>
      <c r="O34" s="286"/>
      <c r="P34" s="286"/>
      <c r="Q34" s="286"/>
      <c r="R34" s="286"/>
      <c r="S34" s="286"/>
      <c r="T34" s="286"/>
      <c r="U34" s="286"/>
      <c r="V34" s="286"/>
      <c r="W34" s="286"/>
      <c r="X34" s="286"/>
      <c r="Y34" s="287"/>
    </row>
    <row r="35" spans="1:25" x14ac:dyDescent="0.25">
      <c r="A35" s="285"/>
      <c r="B35" s="286"/>
      <c r="C35" s="286"/>
      <c r="D35" s="286"/>
      <c r="E35" s="286"/>
      <c r="F35" s="286"/>
      <c r="G35" s="286"/>
      <c r="H35" s="286"/>
      <c r="I35" s="286"/>
      <c r="J35" s="286"/>
      <c r="K35" s="286"/>
      <c r="L35" s="286"/>
      <c r="M35" s="286"/>
      <c r="N35" s="286"/>
      <c r="O35" s="286"/>
      <c r="P35" s="286"/>
      <c r="Q35" s="286"/>
      <c r="R35" s="286"/>
      <c r="S35" s="286"/>
      <c r="T35" s="286"/>
      <c r="U35" s="286"/>
      <c r="V35" s="286"/>
      <c r="W35" s="286"/>
      <c r="X35" s="286"/>
      <c r="Y35" s="287"/>
    </row>
    <row r="36" spans="1:25" x14ac:dyDescent="0.25">
      <c r="A36" s="285"/>
      <c r="B36" s="286"/>
      <c r="C36" s="286"/>
      <c r="D36" s="286"/>
      <c r="E36" s="286"/>
      <c r="F36" s="286"/>
      <c r="G36" s="286"/>
      <c r="H36" s="286"/>
      <c r="I36" s="286"/>
      <c r="J36" s="286"/>
      <c r="K36" s="286"/>
      <c r="L36" s="286"/>
      <c r="M36" s="286"/>
      <c r="N36" s="286"/>
      <c r="O36" s="286"/>
      <c r="P36" s="286"/>
      <c r="Q36" s="286"/>
      <c r="R36" s="286"/>
      <c r="S36" s="286"/>
      <c r="T36" s="286"/>
      <c r="U36" s="286"/>
      <c r="V36" s="286"/>
      <c r="W36" s="286"/>
      <c r="X36" s="286"/>
      <c r="Y36" s="287"/>
    </row>
    <row r="37" spans="1:25" x14ac:dyDescent="0.25">
      <c r="A37" s="285"/>
      <c r="B37" s="286"/>
      <c r="C37" s="286"/>
      <c r="D37" s="286"/>
      <c r="E37" s="286"/>
      <c r="F37" s="286"/>
      <c r="G37" s="286"/>
      <c r="H37" s="286"/>
      <c r="I37" s="286"/>
      <c r="J37" s="286"/>
      <c r="K37" s="286"/>
      <c r="L37" s="286"/>
      <c r="M37" s="286"/>
      <c r="N37" s="286"/>
      <c r="O37" s="286"/>
      <c r="P37" s="286"/>
      <c r="Q37" s="286"/>
      <c r="R37" s="286"/>
      <c r="S37" s="286"/>
      <c r="T37" s="286"/>
      <c r="U37" s="286"/>
      <c r="V37" s="286"/>
      <c r="W37" s="286"/>
      <c r="X37" s="286"/>
      <c r="Y37" s="287"/>
    </row>
    <row r="38" spans="1:25" x14ac:dyDescent="0.25">
      <c r="A38" s="285"/>
      <c r="B38" s="286"/>
      <c r="C38" s="286"/>
      <c r="D38" s="286"/>
      <c r="E38" s="286"/>
      <c r="F38" s="286"/>
      <c r="G38" s="286"/>
      <c r="H38" s="286"/>
      <c r="I38" s="286"/>
      <c r="J38" s="286"/>
      <c r="K38" s="286"/>
      <c r="L38" s="286"/>
      <c r="M38" s="286"/>
      <c r="N38" s="286"/>
      <c r="O38" s="286"/>
      <c r="P38" s="286"/>
      <c r="Q38" s="286"/>
      <c r="R38" s="286"/>
      <c r="S38" s="286"/>
      <c r="T38" s="286"/>
      <c r="U38" s="286"/>
      <c r="V38" s="286"/>
      <c r="W38" s="286"/>
      <c r="X38" s="286"/>
      <c r="Y38" s="287"/>
    </row>
    <row r="39" spans="1:25" ht="15.75" thickBot="1" x14ac:dyDescent="0.3">
      <c r="A39" s="288"/>
      <c r="B39" s="289"/>
      <c r="C39" s="289"/>
      <c r="D39" s="289"/>
      <c r="E39" s="289"/>
      <c r="F39" s="289"/>
      <c r="G39" s="289"/>
      <c r="H39" s="289"/>
      <c r="I39" s="289"/>
      <c r="J39" s="289"/>
      <c r="K39" s="289"/>
      <c r="L39" s="289"/>
      <c r="M39" s="289"/>
      <c r="N39" s="289"/>
      <c r="O39" s="289"/>
      <c r="P39" s="289"/>
      <c r="Q39" s="289"/>
      <c r="R39" s="289"/>
      <c r="S39" s="289"/>
      <c r="T39" s="289"/>
      <c r="U39" s="289"/>
      <c r="V39" s="289"/>
      <c r="W39" s="289"/>
      <c r="X39" s="289"/>
      <c r="Y39" s="290"/>
    </row>
    <row r="41" spans="1:25" ht="15.75" thickBot="1" x14ac:dyDescent="0.3">
      <c r="A41" s="291" t="s">
        <v>158</v>
      </c>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row>
    <row r="42" spans="1:25" ht="15.75" thickBot="1" x14ac:dyDescent="0.3">
      <c r="A42" s="292" t="s">
        <v>171</v>
      </c>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4"/>
    </row>
    <row r="44" spans="1:25" ht="15.75" thickBot="1" x14ac:dyDescent="0.3">
      <c r="A44" s="295" t="s">
        <v>72</v>
      </c>
      <c r="B44" s="295"/>
      <c r="C44" s="295"/>
      <c r="E44" s="295" t="s">
        <v>73</v>
      </c>
      <c r="F44" s="295"/>
      <c r="G44" s="295"/>
    </row>
    <row r="45" spans="1:25" ht="15.75" thickBot="1" x14ac:dyDescent="0.3">
      <c r="A45" s="300" t="s">
        <v>55</v>
      </c>
      <c r="B45" s="301"/>
      <c r="E45" s="300" t="s">
        <v>55</v>
      </c>
      <c r="F45" s="301"/>
    </row>
    <row r="47" spans="1:25" x14ac:dyDescent="0.25">
      <c r="A47" s="313"/>
      <c r="B47" s="313"/>
      <c r="C47" s="313"/>
      <c r="D47" s="313"/>
      <c r="E47" s="313"/>
      <c r="F47" s="313"/>
      <c r="G47" s="313"/>
      <c r="H47" s="313"/>
      <c r="I47" s="313"/>
      <c r="J47" s="313"/>
      <c r="K47" s="313"/>
      <c r="L47" s="313"/>
      <c r="M47" s="313"/>
      <c r="N47" s="313"/>
      <c r="O47" s="313"/>
      <c r="P47" s="313"/>
      <c r="Q47" s="313"/>
      <c r="R47" s="313"/>
      <c r="S47" s="313"/>
      <c r="T47" s="313"/>
      <c r="U47" s="313"/>
      <c r="V47" s="313"/>
      <c r="W47" s="313"/>
      <c r="X47" s="313"/>
      <c r="Y47" s="313"/>
    </row>
    <row r="48" spans="1:25" x14ac:dyDescent="0.25">
      <c r="A48" s="236"/>
      <c r="B48" s="236"/>
      <c r="C48" s="237"/>
      <c r="D48" s="237"/>
      <c r="E48" s="236"/>
      <c r="F48" s="236"/>
      <c r="G48" s="237"/>
      <c r="H48" s="237"/>
    </row>
    <row r="49" spans="1:25" ht="15" customHeight="1" x14ac:dyDescent="0.3">
      <c r="A49" s="333" t="s">
        <v>157</v>
      </c>
      <c r="B49" s="333"/>
      <c r="C49" s="333"/>
      <c r="D49" s="333"/>
      <c r="E49" s="333"/>
      <c r="F49" s="333"/>
      <c r="G49" s="237"/>
      <c r="H49" s="299" t="s">
        <v>185</v>
      </c>
      <c r="I49" s="299"/>
      <c r="J49" s="299"/>
      <c r="K49" s="237"/>
      <c r="L49" s="237"/>
      <c r="M49" s="237"/>
      <c r="N49" s="237"/>
      <c r="O49" s="237"/>
      <c r="P49" s="237"/>
      <c r="Q49" s="237"/>
      <c r="R49" s="237"/>
      <c r="S49" s="237"/>
      <c r="T49" s="237"/>
      <c r="U49" s="237"/>
      <c r="V49" s="237"/>
      <c r="W49" s="237"/>
      <c r="X49" s="237"/>
      <c r="Y49" s="237"/>
    </row>
    <row r="50" spans="1:25" ht="15" customHeight="1" x14ac:dyDescent="0.25">
      <c r="A50" s="334" t="s">
        <v>230</v>
      </c>
      <c r="B50" s="335"/>
      <c r="C50" s="335"/>
      <c r="D50" s="335"/>
      <c r="E50" s="335"/>
      <c r="F50" s="335"/>
      <c r="G50" s="335"/>
      <c r="H50" s="335"/>
      <c r="I50" s="335"/>
      <c r="J50" s="335"/>
      <c r="K50" s="335"/>
      <c r="L50" s="335"/>
      <c r="M50" s="335"/>
      <c r="N50" s="335"/>
      <c r="O50" s="335"/>
      <c r="P50" s="335"/>
      <c r="Q50" s="335"/>
      <c r="R50" s="335"/>
      <c r="S50" s="335"/>
      <c r="T50" s="335"/>
      <c r="U50" s="335"/>
      <c r="V50" s="335"/>
      <c r="W50" s="335"/>
      <c r="X50" s="335"/>
      <c r="Y50" s="336"/>
    </row>
    <row r="51" spans="1:25" ht="15" customHeight="1" x14ac:dyDescent="0.25">
      <c r="A51" s="285"/>
      <c r="B51" s="286"/>
      <c r="C51" s="286"/>
      <c r="D51" s="286"/>
      <c r="E51" s="286"/>
      <c r="F51" s="286"/>
      <c r="G51" s="286"/>
      <c r="H51" s="286"/>
      <c r="I51" s="286"/>
      <c r="J51" s="286"/>
      <c r="K51" s="286"/>
      <c r="L51" s="286"/>
      <c r="M51" s="286"/>
      <c r="N51" s="286"/>
      <c r="O51" s="286"/>
      <c r="P51" s="286"/>
      <c r="Q51" s="286"/>
      <c r="R51" s="286"/>
      <c r="S51" s="286"/>
      <c r="T51" s="286"/>
      <c r="U51" s="286"/>
      <c r="V51" s="286"/>
      <c r="W51" s="286"/>
      <c r="X51" s="286"/>
      <c r="Y51" s="287"/>
    </row>
    <row r="52" spans="1:25" x14ac:dyDescent="0.25">
      <c r="A52" s="285"/>
      <c r="B52" s="286"/>
      <c r="C52" s="286"/>
      <c r="D52" s="286"/>
      <c r="E52" s="286"/>
      <c r="F52" s="286"/>
      <c r="G52" s="286"/>
      <c r="H52" s="286"/>
      <c r="I52" s="286"/>
      <c r="J52" s="286"/>
      <c r="K52" s="286"/>
      <c r="L52" s="286"/>
      <c r="M52" s="286"/>
      <c r="N52" s="286"/>
      <c r="O52" s="286"/>
      <c r="P52" s="286"/>
      <c r="Q52" s="286"/>
      <c r="R52" s="286"/>
      <c r="S52" s="286"/>
      <c r="T52" s="286"/>
      <c r="U52" s="286"/>
      <c r="V52" s="286"/>
      <c r="W52" s="286"/>
      <c r="X52" s="286"/>
      <c r="Y52" s="287"/>
    </row>
    <row r="53" spans="1:25" x14ac:dyDescent="0.25">
      <c r="A53" s="285"/>
      <c r="B53" s="286"/>
      <c r="C53" s="286"/>
      <c r="D53" s="286"/>
      <c r="E53" s="286"/>
      <c r="F53" s="286"/>
      <c r="G53" s="286"/>
      <c r="H53" s="286"/>
      <c r="I53" s="286"/>
      <c r="J53" s="286"/>
      <c r="K53" s="286"/>
      <c r="L53" s="286"/>
      <c r="M53" s="286"/>
      <c r="N53" s="286"/>
      <c r="O53" s="286"/>
      <c r="P53" s="286"/>
      <c r="Q53" s="286"/>
      <c r="R53" s="286"/>
      <c r="S53" s="286"/>
      <c r="T53" s="286"/>
      <c r="U53" s="286"/>
      <c r="V53" s="286"/>
      <c r="W53" s="286"/>
      <c r="X53" s="286"/>
      <c r="Y53" s="287"/>
    </row>
    <row r="54" spans="1:25" x14ac:dyDescent="0.25">
      <c r="A54" s="285"/>
      <c r="B54" s="286"/>
      <c r="C54" s="286"/>
      <c r="D54" s="286"/>
      <c r="E54" s="286"/>
      <c r="F54" s="286"/>
      <c r="G54" s="286"/>
      <c r="H54" s="286"/>
      <c r="I54" s="286"/>
      <c r="J54" s="286"/>
      <c r="K54" s="286"/>
      <c r="L54" s="286"/>
      <c r="M54" s="286"/>
      <c r="N54" s="286"/>
      <c r="O54" s="286"/>
      <c r="P54" s="286"/>
      <c r="Q54" s="286"/>
      <c r="R54" s="286"/>
      <c r="S54" s="286"/>
      <c r="T54" s="286"/>
      <c r="U54" s="286"/>
      <c r="V54" s="286"/>
      <c r="W54" s="286"/>
      <c r="X54" s="286"/>
      <c r="Y54" s="287"/>
    </row>
    <row r="55" spans="1:25" x14ac:dyDescent="0.25">
      <c r="A55" s="285"/>
      <c r="B55" s="286"/>
      <c r="C55" s="286"/>
      <c r="D55" s="286"/>
      <c r="E55" s="286"/>
      <c r="F55" s="286"/>
      <c r="G55" s="286"/>
      <c r="H55" s="286"/>
      <c r="I55" s="286"/>
      <c r="J55" s="286"/>
      <c r="K55" s="286"/>
      <c r="L55" s="286"/>
      <c r="M55" s="286"/>
      <c r="N55" s="286"/>
      <c r="O55" s="286"/>
      <c r="P55" s="286"/>
      <c r="Q55" s="286"/>
      <c r="R55" s="286"/>
      <c r="S55" s="286"/>
      <c r="T55" s="286"/>
      <c r="U55" s="286"/>
      <c r="V55" s="286"/>
      <c r="W55" s="286"/>
      <c r="X55" s="286"/>
      <c r="Y55" s="287"/>
    </row>
    <row r="56" spans="1:25" x14ac:dyDescent="0.25">
      <c r="A56" s="285"/>
      <c r="B56" s="286"/>
      <c r="C56" s="286"/>
      <c r="D56" s="286"/>
      <c r="E56" s="286"/>
      <c r="F56" s="286"/>
      <c r="G56" s="286"/>
      <c r="H56" s="286"/>
      <c r="I56" s="286"/>
      <c r="J56" s="286"/>
      <c r="K56" s="286"/>
      <c r="L56" s="286"/>
      <c r="M56" s="286"/>
      <c r="N56" s="286"/>
      <c r="O56" s="286"/>
      <c r="P56" s="286"/>
      <c r="Q56" s="286"/>
      <c r="R56" s="286"/>
      <c r="S56" s="286"/>
      <c r="T56" s="286"/>
      <c r="U56" s="286"/>
      <c r="V56" s="286"/>
      <c r="W56" s="286"/>
      <c r="X56" s="286"/>
      <c r="Y56" s="287"/>
    </row>
    <row r="57" spans="1:25" x14ac:dyDescent="0.25">
      <c r="A57" s="285"/>
      <c r="B57" s="286"/>
      <c r="C57" s="286"/>
      <c r="D57" s="286"/>
      <c r="E57" s="286"/>
      <c r="F57" s="286"/>
      <c r="G57" s="286"/>
      <c r="H57" s="286"/>
      <c r="I57" s="286"/>
      <c r="J57" s="286"/>
      <c r="K57" s="286"/>
      <c r="L57" s="286"/>
      <c r="M57" s="286"/>
      <c r="N57" s="286"/>
      <c r="O57" s="286"/>
      <c r="P57" s="286"/>
      <c r="Q57" s="286"/>
      <c r="R57" s="286"/>
      <c r="S57" s="286"/>
      <c r="T57" s="286"/>
      <c r="U57" s="286"/>
      <c r="V57" s="286"/>
      <c r="W57" s="286"/>
      <c r="X57" s="286"/>
      <c r="Y57" s="287"/>
    </row>
    <row r="58" spans="1:25" x14ac:dyDescent="0.25">
      <c r="A58" s="285"/>
      <c r="B58" s="286"/>
      <c r="C58" s="286"/>
      <c r="D58" s="286"/>
      <c r="E58" s="286"/>
      <c r="F58" s="286"/>
      <c r="G58" s="286"/>
      <c r="H58" s="286"/>
      <c r="I58" s="286"/>
      <c r="J58" s="286"/>
      <c r="K58" s="286"/>
      <c r="L58" s="286"/>
      <c r="M58" s="286"/>
      <c r="N58" s="286"/>
      <c r="O58" s="286"/>
      <c r="P58" s="286"/>
      <c r="Q58" s="286"/>
      <c r="R58" s="286"/>
      <c r="S58" s="286"/>
      <c r="T58" s="286"/>
      <c r="U58" s="286"/>
      <c r="V58" s="286"/>
      <c r="W58" s="286"/>
      <c r="X58" s="286"/>
      <c r="Y58" s="287"/>
    </row>
    <row r="59" spans="1:25" x14ac:dyDescent="0.25">
      <c r="A59" s="285"/>
      <c r="B59" s="286"/>
      <c r="C59" s="286"/>
      <c r="D59" s="286"/>
      <c r="E59" s="286"/>
      <c r="F59" s="286"/>
      <c r="G59" s="286"/>
      <c r="H59" s="286"/>
      <c r="I59" s="286"/>
      <c r="J59" s="286"/>
      <c r="K59" s="286"/>
      <c r="L59" s="286"/>
      <c r="M59" s="286"/>
      <c r="N59" s="286"/>
      <c r="O59" s="286"/>
      <c r="P59" s="286"/>
      <c r="Q59" s="286"/>
      <c r="R59" s="286"/>
      <c r="S59" s="286"/>
      <c r="T59" s="286"/>
      <c r="U59" s="286"/>
      <c r="V59" s="286"/>
      <c r="W59" s="286"/>
      <c r="X59" s="286"/>
      <c r="Y59" s="287"/>
    </row>
    <row r="60" spans="1:25" x14ac:dyDescent="0.25">
      <c r="A60" s="285"/>
      <c r="B60" s="286"/>
      <c r="C60" s="286"/>
      <c r="D60" s="286"/>
      <c r="E60" s="286"/>
      <c r="F60" s="286"/>
      <c r="G60" s="286"/>
      <c r="H60" s="286"/>
      <c r="I60" s="286"/>
      <c r="J60" s="286"/>
      <c r="K60" s="286"/>
      <c r="L60" s="286"/>
      <c r="M60" s="286"/>
      <c r="N60" s="286"/>
      <c r="O60" s="286"/>
      <c r="P60" s="286"/>
      <c r="Q60" s="286"/>
      <c r="R60" s="286"/>
      <c r="S60" s="286"/>
      <c r="T60" s="286"/>
      <c r="U60" s="286"/>
      <c r="V60" s="286"/>
      <c r="W60" s="286"/>
      <c r="X60" s="286"/>
      <c r="Y60" s="287"/>
    </row>
    <row r="61" spans="1:25" x14ac:dyDescent="0.25">
      <c r="A61" s="285"/>
      <c r="B61" s="286"/>
      <c r="C61" s="286"/>
      <c r="D61" s="286"/>
      <c r="E61" s="286"/>
      <c r="F61" s="286"/>
      <c r="G61" s="286"/>
      <c r="H61" s="286"/>
      <c r="I61" s="286"/>
      <c r="J61" s="286"/>
      <c r="K61" s="286"/>
      <c r="L61" s="286"/>
      <c r="M61" s="286"/>
      <c r="N61" s="286"/>
      <c r="O61" s="286"/>
      <c r="P61" s="286"/>
      <c r="Q61" s="286"/>
      <c r="R61" s="286"/>
      <c r="S61" s="286"/>
      <c r="T61" s="286"/>
      <c r="U61" s="286"/>
      <c r="V61" s="286"/>
      <c r="W61" s="286"/>
      <c r="X61" s="286"/>
      <c r="Y61" s="287"/>
    </row>
    <row r="62" spans="1:25" x14ac:dyDescent="0.25">
      <c r="A62" s="285"/>
      <c r="B62" s="286"/>
      <c r="C62" s="286"/>
      <c r="D62" s="286"/>
      <c r="E62" s="286"/>
      <c r="F62" s="286"/>
      <c r="G62" s="286"/>
      <c r="H62" s="286"/>
      <c r="I62" s="286"/>
      <c r="J62" s="286"/>
      <c r="K62" s="286"/>
      <c r="L62" s="286"/>
      <c r="M62" s="286"/>
      <c r="N62" s="286"/>
      <c r="O62" s="286"/>
      <c r="P62" s="286"/>
      <c r="Q62" s="286"/>
      <c r="R62" s="286"/>
      <c r="S62" s="286"/>
      <c r="T62" s="286"/>
      <c r="U62" s="286"/>
      <c r="V62" s="286"/>
      <c r="W62" s="286"/>
      <c r="X62" s="286"/>
      <c r="Y62" s="287"/>
    </row>
    <row r="63" spans="1:25" ht="15.75" thickBot="1" x14ac:dyDescent="0.3">
      <c r="A63" s="288"/>
      <c r="B63" s="289"/>
      <c r="C63" s="289"/>
      <c r="D63" s="289"/>
      <c r="E63" s="289"/>
      <c r="F63" s="289"/>
      <c r="G63" s="289"/>
      <c r="H63" s="289"/>
      <c r="I63" s="289"/>
      <c r="J63" s="289"/>
      <c r="K63" s="289"/>
      <c r="L63" s="289"/>
      <c r="M63" s="289"/>
      <c r="N63" s="289"/>
      <c r="O63" s="289"/>
      <c r="P63" s="289"/>
      <c r="Q63" s="289"/>
      <c r="R63" s="289"/>
      <c r="S63" s="289"/>
      <c r="T63" s="289"/>
      <c r="U63" s="289"/>
      <c r="V63" s="289"/>
      <c r="W63" s="289"/>
      <c r="X63" s="289"/>
      <c r="Y63" s="290"/>
    </row>
    <row r="65" spans="1:25" ht="15" customHeight="1" thickBot="1" x14ac:dyDescent="0.3">
      <c r="A65" s="291" t="s">
        <v>28</v>
      </c>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row>
    <row r="66" spans="1:25" ht="15" customHeight="1" x14ac:dyDescent="0.25">
      <c r="A66" s="282" t="s">
        <v>186</v>
      </c>
      <c r="B66" s="283"/>
      <c r="C66" s="283"/>
      <c r="D66" s="283"/>
      <c r="E66" s="283"/>
      <c r="F66" s="283"/>
      <c r="G66" s="283"/>
      <c r="H66" s="283"/>
      <c r="I66" s="283"/>
      <c r="J66" s="283"/>
      <c r="K66" s="283"/>
      <c r="L66" s="283"/>
      <c r="M66" s="283"/>
      <c r="N66" s="283"/>
      <c r="O66" s="283"/>
      <c r="P66" s="283"/>
      <c r="Q66" s="283"/>
      <c r="R66" s="283"/>
      <c r="S66" s="283"/>
      <c r="T66" s="283"/>
      <c r="U66" s="283"/>
      <c r="V66" s="283"/>
      <c r="W66" s="283"/>
      <c r="X66" s="283"/>
      <c r="Y66" s="284"/>
    </row>
    <row r="67" spans="1:25" ht="15" customHeight="1" x14ac:dyDescent="0.25">
      <c r="A67" s="285"/>
      <c r="B67" s="286"/>
      <c r="C67" s="286"/>
      <c r="D67" s="286"/>
      <c r="E67" s="286"/>
      <c r="F67" s="286"/>
      <c r="G67" s="286"/>
      <c r="H67" s="286"/>
      <c r="I67" s="286"/>
      <c r="J67" s="286"/>
      <c r="K67" s="286"/>
      <c r="L67" s="286"/>
      <c r="M67" s="286"/>
      <c r="N67" s="286"/>
      <c r="O67" s="286"/>
      <c r="P67" s="286"/>
      <c r="Q67" s="286"/>
      <c r="R67" s="286"/>
      <c r="S67" s="286"/>
      <c r="T67" s="286"/>
      <c r="U67" s="286"/>
      <c r="V67" s="286"/>
      <c r="W67" s="286"/>
      <c r="X67" s="286"/>
      <c r="Y67" s="287"/>
    </row>
    <row r="68" spans="1:25" x14ac:dyDescent="0.25">
      <c r="A68" s="285"/>
      <c r="B68" s="286"/>
      <c r="C68" s="286"/>
      <c r="D68" s="286"/>
      <c r="E68" s="286"/>
      <c r="F68" s="286"/>
      <c r="G68" s="286"/>
      <c r="H68" s="286"/>
      <c r="I68" s="286"/>
      <c r="J68" s="286"/>
      <c r="K68" s="286"/>
      <c r="L68" s="286"/>
      <c r="M68" s="286"/>
      <c r="N68" s="286"/>
      <c r="O68" s="286"/>
      <c r="P68" s="286"/>
      <c r="Q68" s="286"/>
      <c r="R68" s="286"/>
      <c r="S68" s="286"/>
      <c r="T68" s="286"/>
      <c r="U68" s="286"/>
      <c r="V68" s="286"/>
      <c r="W68" s="286"/>
      <c r="X68" s="286"/>
      <c r="Y68" s="287"/>
    </row>
    <row r="69" spans="1:25" x14ac:dyDescent="0.25">
      <c r="A69" s="285"/>
      <c r="B69" s="286"/>
      <c r="C69" s="286"/>
      <c r="D69" s="286"/>
      <c r="E69" s="286"/>
      <c r="F69" s="286"/>
      <c r="G69" s="286"/>
      <c r="H69" s="286"/>
      <c r="I69" s="286"/>
      <c r="J69" s="286"/>
      <c r="K69" s="286"/>
      <c r="L69" s="286"/>
      <c r="M69" s="286"/>
      <c r="N69" s="286"/>
      <c r="O69" s="286"/>
      <c r="P69" s="286"/>
      <c r="Q69" s="286"/>
      <c r="R69" s="286"/>
      <c r="S69" s="286"/>
      <c r="T69" s="286"/>
      <c r="U69" s="286"/>
      <c r="V69" s="286"/>
      <c r="W69" s="286"/>
      <c r="X69" s="286"/>
      <c r="Y69" s="287"/>
    </row>
    <row r="70" spans="1:25" x14ac:dyDescent="0.25">
      <c r="A70" s="285"/>
      <c r="B70" s="286"/>
      <c r="C70" s="286"/>
      <c r="D70" s="286"/>
      <c r="E70" s="286"/>
      <c r="F70" s="286"/>
      <c r="G70" s="286"/>
      <c r="H70" s="286"/>
      <c r="I70" s="286"/>
      <c r="J70" s="286"/>
      <c r="K70" s="286"/>
      <c r="L70" s="286"/>
      <c r="M70" s="286"/>
      <c r="N70" s="286"/>
      <c r="O70" s="286"/>
      <c r="P70" s="286"/>
      <c r="Q70" s="286"/>
      <c r="R70" s="286"/>
      <c r="S70" s="286"/>
      <c r="T70" s="286"/>
      <c r="U70" s="286"/>
      <c r="V70" s="286"/>
      <c r="W70" s="286"/>
      <c r="X70" s="286"/>
      <c r="Y70" s="287"/>
    </row>
    <row r="71" spans="1:25" x14ac:dyDescent="0.25">
      <c r="A71" s="285"/>
      <c r="B71" s="286"/>
      <c r="C71" s="286"/>
      <c r="D71" s="286"/>
      <c r="E71" s="286"/>
      <c r="F71" s="286"/>
      <c r="G71" s="286"/>
      <c r="H71" s="286"/>
      <c r="I71" s="286"/>
      <c r="J71" s="286"/>
      <c r="K71" s="286"/>
      <c r="L71" s="286"/>
      <c r="M71" s="286"/>
      <c r="N71" s="286"/>
      <c r="O71" s="286"/>
      <c r="P71" s="286"/>
      <c r="Q71" s="286"/>
      <c r="R71" s="286"/>
      <c r="S71" s="286"/>
      <c r="T71" s="286"/>
      <c r="U71" s="286"/>
      <c r="V71" s="286"/>
      <c r="W71" s="286"/>
      <c r="X71" s="286"/>
      <c r="Y71" s="287"/>
    </row>
    <row r="72" spans="1:25" ht="15.75" thickBot="1" x14ac:dyDescent="0.3">
      <c r="A72" s="288"/>
      <c r="B72" s="289"/>
      <c r="C72" s="289"/>
      <c r="D72" s="289"/>
      <c r="E72" s="289"/>
      <c r="F72" s="289"/>
      <c r="G72" s="289"/>
      <c r="H72" s="289"/>
      <c r="I72" s="289"/>
      <c r="J72" s="289"/>
      <c r="K72" s="289"/>
      <c r="L72" s="289"/>
      <c r="M72" s="289"/>
      <c r="N72" s="289"/>
      <c r="O72" s="289"/>
      <c r="P72" s="289"/>
      <c r="Q72" s="289"/>
      <c r="R72" s="289"/>
      <c r="S72" s="289"/>
      <c r="T72" s="289"/>
      <c r="U72" s="289"/>
      <c r="V72" s="289"/>
      <c r="W72" s="289"/>
      <c r="X72" s="289"/>
      <c r="Y72" s="290"/>
    </row>
    <row r="74" spans="1:25" ht="15.75" customHeight="1" thickBot="1" x14ac:dyDescent="0.3">
      <c r="A74" s="291" t="s">
        <v>158</v>
      </c>
      <c r="B74" s="291"/>
      <c r="C74" s="291"/>
      <c r="D74" s="291"/>
      <c r="E74" s="291"/>
      <c r="F74" s="291"/>
      <c r="G74" s="291"/>
      <c r="H74" s="291"/>
      <c r="I74" s="291"/>
      <c r="J74" s="291"/>
      <c r="K74" s="291"/>
      <c r="L74" s="291"/>
      <c r="M74" s="291"/>
      <c r="N74" s="291"/>
      <c r="O74" s="291"/>
      <c r="P74" s="291"/>
      <c r="Q74" s="291"/>
      <c r="R74" s="291"/>
      <c r="S74" s="291"/>
      <c r="T74" s="291"/>
      <c r="U74" s="291"/>
      <c r="V74" s="291"/>
      <c r="W74" s="291"/>
      <c r="X74" s="291"/>
      <c r="Y74" s="291"/>
    </row>
    <row r="75" spans="1:25" ht="15.75" customHeight="1" thickBot="1" x14ac:dyDescent="0.3">
      <c r="A75" s="292"/>
      <c r="B75" s="293"/>
      <c r="C75" s="293"/>
      <c r="D75" s="293"/>
      <c r="E75" s="293"/>
      <c r="F75" s="293"/>
      <c r="G75" s="293"/>
      <c r="H75" s="293"/>
      <c r="I75" s="293"/>
      <c r="J75" s="293"/>
      <c r="K75" s="293"/>
      <c r="L75" s="293"/>
      <c r="M75" s="293"/>
      <c r="N75" s="293"/>
      <c r="O75" s="293"/>
      <c r="P75" s="293"/>
      <c r="Q75" s="293"/>
      <c r="R75" s="293"/>
      <c r="S75" s="293"/>
      <c r="T75" s="293"/>
      <c r="U75" s="293"/>
      <c r="V75" s="293"/>
      <c r="W75" s="293"/>
      <c r="X75" s="293"/>
      <c r="Y75" s="294"/>
    </row>
    <row r="77" spans="1:25" ht="15.75" thickBot="1" x14ac:dyDescent="0.3">
      <c r="A77" s="295" t="s">
        <v>72</v>
      </c>
      <c r="B77" s="295"/>
      <c r="C77" s="295"/>
      <c r="E77" s="295" t="s">
        <v>73</v>
      </c>
      <c r="F77" s="295"/>
      <c r="G77" s="295"/>
    </row>
    <row r="78" spans="1:25" ht="15.75" thickBot="1" x14ac:dyDescent="0.3">
      <c r="A78" s="300" t="s">
        <v>55</v>
      </c>
      <c r="B78" s="301"/>
      <c r="E78" s="300" t="s">
        <v>58</v>
      </c>
      <c r="F78" s="301"/>
    </row>
    <row r="80" spans="1:25" x14ac:dyDescent="0.25">
      <c r="A80" s="313"/>
      <c r="B80" s="313"/>
      <c r="C80" s="313"/>
      <c r="D80" s="313"/>
      <c r="E80" s="313"/>
      <c r="F80" s="313"/>
      <c r="G80" s="313"/>
      <c r="H80" s="313"/>
      <c r="I80" s="313"/>
      <c r="J80" s="313"/>
      <c r="K80" s="313"/>
      <c r="L80" s="313"/>
      <c r="M80" s="313"/>
      <c r="N80" s="313"/>
      <c r="O80" s="313"/>
      <c r="P80" s="313"/>
      <c r="Q80" s="313"/>
      <c r="R80" s="313"/>
      <c r="S80" s="313"/>
      <c r="T80" s="313"/>
      <c r="U80" s="313"/>
      <c r="V80" s="313"/>
      <c r="W80" s="313"/>
      <c r="X80" s="313"/>
      <c r="Y80" s="313"/>
    </row>
    <row r="82" spans="1:25" ht="19.5" thickBot="1" x14ac:dyDescent="0.35">
      <c r="A82" s="302" t="s">
        <v>159</v>
      </c>
      <c r="B82" s="302"/>
      <c r="C82" s="302"/>
      <c r="D82" s="302"/>
      <c r="E82" s="302"/>
      <c r="F82" s="302"/>
      <c r="H82" s="302" t="s">
        <v>172</v>
      </c>
      <c r="I82" s="302"/>
      <c r="J82" s="302"/>
    </row>
    <row r="83" spans="1:25" x14ac:dyDescent="0.25">
      <c r="A83" s="282" t="s">
        <v>231</v>
      </c>
      <c r="B83" s="283"/>
      <c r="C83" s="283"/>
      <c r="D83" s="283"/>
      <c r="E83" s="283"/>
      <c r="F83" s="283"/>
      <c r="G83" s="283"/>
      <c r="H83" s="283"/>
      <c r="I83" s="283"/>
      <c r="J83" s="283"/>
      <c r="K83" s="283"/>
      <c r="L83" s="283"/>
      <c r="M83" s="283"/>
      <c r="N83" s="283"/>
      <c r="O83" s="283"/>
      <c r="P83" s="283"/>
      <c r="Q83" s="283"/>
      <c r="R83" s="283"/>
      <c r="S83" s="283"/>
      <c r="T83" s="283"/>
      <c r="U83" s="283"/>
      <c r="V83" s="283"/>
      <c r="W83" s="283"/>
      <c r="X83" s="283"/>
      <c r="Y83" s="284"/>
    </row>
    <row r="84" spans="1:25" x14ac:dyDescent="0.25">
      <c r="A84" s="285"/>
      <c r="B84" s="286"/>
      <c r="C84" s="286"/>
      <c r="D84" s="286"/>
      <c r="E84" s="286"/>
      <c r="F84" s="286"/>
      <c r="G84" s="286"/>
      <c r="H84" s="286"/>
      <c r="I84" s="286"/>
      <c r="J84" s="286"/>
      <c r="K84" s="286"/>
      <c r="L84" s="286"/>
      <c r="M84" s="286"/>
      <c r="N84" s="286"/>
      <c r="O84" s="286"/>
      <c r="P84" s="286"/>
      <c r="Q84" s="286"/>
      <c r="R84" s="286"/>
      <c r="S84" s="286"/>
      <c r="T84" s="286"/>
      <c r="U84" s="286"/>
      <c r="V84" s="286"/>
      <c r="W84" s="286"/>
      <c r="X84" s="286"/>
      <c r="Y84" s="287"/>
    </row>
    <row r="85" spans="1:25" x14ac:dyDescent="0.25">
      <c r="A85" s="285"/>
      <c r="B85" s="286"/>
      <c r="C85" s="286"/>
      <c r="D85" s="286"/>
      <c r="E85" s="286"/>
      <c r="F85" s="286"/>
      <c r="G85" s="286"/>
      <c r="H85" s="286"/>
      <c r="I85" s="286"/>
      <c r="J85" s="286"/>
      <c r="K85" s="286"/>
      <c r="L85" s="286"/>
      <c r="M85" s="286"/>
      <c r="N85" s="286"/>
      <c r="O85" s="286"/>
      <c r="P85" s="286"/>
      <c r="Q85" s="286"/>
      <c r="R85" s="286"/>
      <c r="S85" s="286"/>
      <c r="T85" s="286"/>
      <c r="U85" s="286"/>
      <c r="V85" s="286"/>
      <c r="W85" s="286"/>
      <c r="X85" s="286"/>
      <c r="Y85" s="287"/>
    </row>
    <row r="86" spans="1:25" x14ac:dyDescent="0.25">
      <c r="A86" s="285"/>
      <c r="B86" s="286"/>
      <c r="C86" s="286"/>
      <c r="D86" s="286"/>
      <c r="E86" s="286"/>
      <c r="F86" s="286"/>
      <c r="G86" s="286"/>
      <c r="H86" s="286"/>
      <c r="I86" s="286"/>
      <c r="J86" s="286"/>
      <c r="K86" s="286"/>
      <c r="L86" s="286"/>
      <c r="M86" s="286"/>
      <c r="N86" s="286"/>
      <c r="O86" s="286"/>
      <c r="P86" s="286"/>
      <c r="Q86" s="286"/>
      <c r="R86" s="286"/>
      <c r="S86" s="286"/>
      <c r="T86" s="286"/>
      <c r="U86" s="286"/>
      <c r="V86" s="286"/>
      <c r="W86" s="286"/>
      <c r="X86" s="286"/>
      <c r="Y86" s="287"/>
    </row>
    <row r="87" spans="1:25" x14ac:dyDescent="0.25">
      <c r="A87" s="285"/>
      <c r="B87" s="286"/>
      <c r="C87" s="286"/>
      <c r="D87" s="286"/>
      <c r="E87" s="286"/>
      <c r="F87" s="286"/>
      <c r="G87" s="286"/>
      <c r="H87" s="286"/>
      <c r="I87" s="286"/>
      <c r="J87" s="286"/>
      <c r="K87" s="286"/>
      <c r="L87" s="286"/>
      <c r="M87" s="286"/>
      <c r="N87" s="286"/>
      <c r="O87" s="286"/>
      <c r="P87" s="286"/>
      <c r="Q87" s="286"/>
      <c r="R87" s="286"/>
      <c r="S87" s="286"/>
      <c r="T87" s="286"/>
      <c r="U87" s="286"/>
      <c r="V87" s="286"/>
      <c r="W87" s="286"/>
      <c r="X87" s="286"/>
      <c r="Y87" s="287"/>
    </row>
    <row r="88" spans="1:25" x14ac:dyDescent="0.25">
      <c r="A88" s="285"/>
      <c r="B88" s="286"/>
      <c r="C88" s="286"/>
      <c r="D88" s="286"/>
      <c r="E88" s="286"/>
      <c r="F88" s="286"/>
      <c r="G88" s="286"/>
      <c r="H88" s="286"/>
      <c r="I88" s="286"/>
      <c r="J88" s="286"/>
      <c r="K88" s="286"/>
      <c r="L88" s="286"/>
      <c r="M88" s="286"/>
      <c r="N88" s="286"/>
      <c r="O88" s="286"/>
      <c r="P88" s="286"/>
      <c r="Q88" s="286"/>
      <c r="R88" s="286"/>
      <c r="S88" s="286"/>
      <c r="T88" s="286"/>
      <c r="U88" s="286"/>
      <c r="V88" s="286"/>
      <c r="W88" s="286"/>
      <c r="X88" s="286"/>
      <c r="Y88" s="287"/>
    </row>
    <row r="89" spans="1:25" x14ac:dyDescent="0.25">
      <c r="A89" s="285"/>
      <c r="B89" s="286"/>
      <c r="C89" s="286"/>
      <c r="D89" s="286"/>
      <c r="E89" s="286"/>
      <c r="F89" s="286"/>
      <c r="G89" s="286"/>
      <c r="H89" s="286"/>
      <c r="I89" s="286"/>
      <c r="J89" s="286"/>
      <c r="K89" s="286"/>
      <c r="L89" s="286"/>
      <c r="M89" s="286"/>
      <c r="N89" s="286"/>
      <c r="O89" s="286"/>
      <c r="P89" s="286"/>
      <c r="Q89" s="286"/>
      <c r="R89" s="286"/>
      <c r="S89" s="286"/>
      <c r="T89" s="286"/>
      <c r="U89" s="286"/>
      <c r="V89" s="286"/>
      <c r="W89" s="286"/>
      <c r="X89" s="286"/>
      <c r="Y89" s="287"/>
    </row>
    <row r="90" spans="1:25" x14ac:dyDescent="0.25">
      <c r="A90" s="285"/>
      <c r="B90" s="286"/>
      <c r="C90" s="286"/>
      <c r="D90" s="286"/>
      <c r="E90" s="286"/>
      <c r="F90" s="286"/>
      <c r="G90" s="286"/>
      <c r="H90" s="286"/>
      <c r="I90" s="286"/>
      <c r="J90" s="286"/>
      <c r="K90" s="286"/>
      <c r="L90" s="286"/>
      <c r="M90" s="286"/>
      <c r="N90" s="286"/>
      <c r="O90" s="286"/>
      <c r="P90" s="286"/>
      <c r="Q90" s="286"/>
      <c r="R90" s="286"/>
      <c r="S90" s="286"/>
      <c r="T90" s="286"/>
      <c r="U90" s="286"/>
      <c r="V90" s="286"/>
      <c r="W90" s="286"/>
      <c r="X90" s="286"/>
      <c r="Y90" s="287"/>
    </row>
    <row r="91" spans="1:25" x14ac:dyDescent="0.25">
      <c r="A91" s="285"/>
      <c r="B91" s="286"/>
      <c r="C91" s="286"/>
      <c r="D91" s="286"/>
      <c r="E91" s="286"/>
      <c r="F91" s="286"/>
      <c r="G91" s="286"/>
      <c r="H91" s="286"/>
      <c r="I91" s="286"/>
      <c r="J91" s="286"/>
      <c r="K91" s="286"/>
      <c r="L91" s="286"/>
      <c r="M91" s="286"/>
      <c r="N91" s="286"/>
      <c r="O91" s="286"/>
      <c r="P91" s="286"/>
      <c r="Q91" s="286"/>
      <c r="R91" s="286"/>
      <c r="S91" s="286"/>
      <c r="T91" s="286"/>
      <c r="U91" s="286"/>
      <c r="V91" s="286"/>
      <c r="W91" s="286"/>
      <c r="X91" s="286"/>
      <c r="Y91" s="287"/>
    </row>
    <row r="92" spans="1:25" x14ac:dyDescent="0.25">
      <c r="A92" s="285"/>
      <c r="B92" s="286"/>
      <c r="C92" s="286"/>
      <c r="D92" s="286"/>
      <c r="E92" s="286"/>
      <c r="F92" s="286"/>
      <c r="G92" s="286"/>
      <c r="H92" s="286"/>
      <c r="I92" s="286"/>
      <c r="J92" s="286"/>
      <c r="K92" s="286"/>
      <c r="L92" s="286"/>
      <c r="M92" s="286"/>
      <c r="N92" s="286"/>
      <c r="O92" s="286"/>
      <c r="P92" s="286"/>
      <c r="Q92" s="286"/>
      <c r="R92" s="286"/>
      <c r="S92" s="286"/>
      <c r="T92" s="286"/>
      <c r="U92" s="286"/>
      <c r="V92" s="286"/>
      <c r="W92" s="286"/>
      <c r="X92" s="286"/>
      <c r="Y92" s="287"/>
    </row>
    <row r="93" spans="1:25" x14ac:dyDescent="0.25">
      <c r="A93" s="285"/>
      <c r="B93" s="286"/>
      <c r="C93" s="286"/>
      <c r="D93" s="286"/>
      <c r="E93" s="286"/>
      <c r="F93" s="286"/>
      <c r="G93" s="286"/>
      <c r="H93" s="286"/>
      <c r="I93" s="286"/>
      <c r="J93" s="286"/>
      <c r="K93" s="286"/>
      <c r="L93" s="286"/>
      <c r="M93" s="286"/>
      <c r="N93" s="286"/>
      <c r="O93" s="286"/>
      <c r="P93" s="286"/>
      <c r="Q93" s="286"/>
      <c r="R93" s="286"/>
      <c r="S93" s="286"/>
      <c r="T93" s="286"/>
      <c r="U93" s="286"/>
      <c r="V93" s="286"/>
      <c r="W93" s="286"/>
      <c r="X93" s="286"/>
      <c r="Y93" s="287"/>
    </row>
    <row r="94" spans="1:25" x14ac:dyDescent="0.25">
      <c r="A94" s="285"/>
      <c r="B94" s="286"/>
      <c r="C94" s="286"/>
      <c r="D94" s="286"/>
      <c r="E94" s="286"/>
      <c r="F94" s="286"/>
      <c r="G94" s="286"/>
      <c r="H94" s="286"/>
      <c r="I94" s="286"/>
      <c r="J94" s="286"/>
      <c r="K94" s="286"/>
      <c r="L94" s="286"/>
      <c r="M94" s="286"/>
      <c r="N94" s="286"/>
      <c r="O94" s="286"/>
      <c r="P94" s="286"/>
      <c r="Q94" s="286"/>
      <c r="R94" s="286"/>
      <c r="S94" s="286"/>
      <c r="T94" s="286"/>
      <c r="U94" s="286"/>
      <c r="V94" s="286"/>
      <c r="W94" s="286"/>
      <c r="X94" s="286"/>
      <c r="Y94" s="287"/>
    </row>
    <row r="95" spans="1:25" x14ac:dyDescent="0.25">
      <c r="A95" s="285"/>
      <c r="B95" s="286"/>
      <c r="C95" s="286"/>
      <c r="D95" s="286"/>
      <c r="E95" s="286"/>
      <c r="F95" s="286"/>
      <c r="G95" s="286"/>
      <c r="H95" s="286"/>
      <c r="I95" s="286"/>
      <c r="J95" s="286"/>
      <c r="K95" s="286"/>
      <c r="L95" s="286"/>
      <c r="M95" s="286"/>
      <c r="N95" s="286"/>
      <c r="O95" s="286"/>
      <c r="P95" s="286"/>
      <c r="Q95" s="286"/>
      <c r="R95" s="286"/>
      <c r="S95" s="286"/>
      <c r="T95" s="286"/>
      <c r="U95" s="286"/>
      <c r="V95" s="286"/>
      <c r="W95" s="286"/>
      <c r="X95" s="286"/>
      <c r="Y95" s="287"/>
    </row>
    <row r="96" spans="1:25" ht="15.75" thickBot="1" x14ac:dyDescent="0.3">
      <c r="A96" s="288"/>
      <c r="B96" s="289"/>
      <c r="C96" s="289"/>
      <c r="D96" s="289"/>
      <c r="E96" s="289"/>
      <c r="F96" s="289"/>
      <c r="G96" s="289"/>
      <c r="H96" s="289"/>
      <c r="I96" s="289"/>
      <c r="J96" s="289"/>
      <c r="K96" s="289"/>
      <c r="L96" s="289"/>
      <c r="M96" s="289"/>
      <c r="N96" s="289"/>
      <c r="O96" s="289"/>
      <c r="P96" s="289"/>
      <c r="Q96" s="289"/>
      <c r="R96" s="289"/>
      <c r="S96" s="289"/>
      <c r="T96" s="289"/>
      <c r="U96" s="289"/>
      <c r="V96" s="289"/>
      <c r="W96" s="289"/>
      <c r="X96" s="289"/>
      <c r="Y96" s="290"/>
    </row>
    <row r="98" spans="1:25" ht="15.75" thickBot="1" x14ac:dyDescent="0.3">
      <c r="A98" s="291" t="s">
        <v>28</v>
      </c>
      <c r="B98" s="291"/>
      <c r="C98" s="291"/>
      <c r="D98" s="291"/>
      <c r="E98" s="291"/>
      <c r="F98" s="291"/>
      <c r="G98" s="291"/>
      <c r="H98" s="291"/>
      <c r="I98" s="291"/>
      <c r="J98" s="291"/>
      <c r="K98" s="291"/>
      <c r="L98" s="291"/>
      <c r="M98" s="291"/>
      <c r="N98" s="291"/>
      <c r="O98" s="291"/>
      <c r="P98" s="291"/>
      <c r="Q98" s="291"/>
      <c r="R98" s="291"/>
      <c r="S98" s="291"/>
      <c r="T98" s="291"/>
      <c r="U98" s="291"/>
      <c r="V98" s="291"/>
      <c r="W98" s="291"/>
      <c r="X98" s="291"/>
      <c r="Y98" s="291"/>
    </row>
    <row r="99" spans="1:25" x14ac:dyDescent="0.25">
      <c r="A99" s="282" t="s">
        <v>227</v>
      </c>
      <c r="B99" s="283"/>
      <c r="C99" s="283"/>
      <c r="D99" s="283"/>
      <c r="E99" s="283"/>
      <c r="F99" s="283"/>
      <c r="G99" s="283"/>
      <c r="H99" s="283"/>
      <c r="I99" s="283"/>
      <c r="J99" s="283"/>
      <c r="K99" s="283"/>
      <c r="L99" s="283"/>
      <c r="M99" s="283"/>
      <c r="N99" s="283"/>
      <c r="O99" s="283"/>
      <c r="P99" s="283"/>
      <c r="Q99" s="283"/>
      <c r="R99" s="283"/>
      <c r="S99" s="283"/>
      <c r="T99" s="283"/>
      <c r="U99" s="283"/>
      <c r="V99" s="283"/>
      <c r="W99" s="283"/>
      <c r="X99" s="283"/>
      <c r="Y99" s="284"/>
    </row>
    <row r="100" spans="1:25" x14ac:dyDescent="0.25">
      <c r="A100" s="285"/>
      <c r="B100" s="286"/>
      <c r="C100" s="286"/>
      <c r="D100" s="286"/>
      <c r="E100" s="286"/>
      <c r="F100" s="286"/>
      <c r="G100" s="286"/>
      <c r="H100" s="286"/>
      <c r="I100" s="286"/>
      <c r="J100" s="286"/>
      <c r="K100" s="286"/>
      <c r="L100" s="286"/>
      <c r="M100" s="286"/>
      <c r="N100" s="286"/>
      <c r="O100" s="286"/>
      <c r="P100" s="286"/>
      <c r="Q100" s="286"/>
      <c r="R100" s="286"/>
      <c r="S100" s="286"/>
      <c r="T100" s="286"/>
      <c r="U100" s="286"/>
      <c r="V100" s="286"/>
      <c r="W100" s="286"/>
      <c r="X100" s="286"/>
      <c r="Y100" s="287"/>
    </row>
    <row r="101" spans="1:25" x14ac:dyDescent="0.25">
      <c r="A101" s="285"/>
      <c r="B101" s="286"/>
      <c r="C101" s="286"/>
      <c r="D101" s="286"/>
      <c r="E101" s="286"/>
      <c r="F101" s="286"/>
      <c r="G101" s="286"/>
      <c r="H101" s="286"/>
      <c r="I101" s="286"/>
      <c r="J101" s="286"/>
      <c r="K101" s="286"/>
      <c r="L101" s="286"/>
      <c r="M101" s="286"/>
      <c r="N101" s="286"/>
      <c r="O101" s="286"/>
      <c r="P101" s="286"/>
      <c r="Q101" s="286"/>
      <c r="R101" s="286"/>
      <c r="S101" s="286"/>
      <c r="T101" s="286"/>
      <c r="U101" s="286"/>
      <c r="V101" s="286"/>
      <c r="W101" s="286"/>
      <c r="X101" s="286"/>
      <c r="Y101" s="287"/>
    </row>
    <row r="102" spans="1:25" x14ac:dyDescent="0.25">
      <c r="A102" s="285"/>
      <c r="B102" s="286"/>
      <c r="C102" s="286"/>
      <c r="D102" s="286"/>
      <c r="E102" s="286"/>
      <c r="F102" s="286"/>
      <c r="G102" s="286"/>
      <c r="H102" s="286"/>
      <c r="I102" s="286"/>
      <c r="J102" s="286"/>
      <c r="K102" s="286"/>
      <c r="L102" s="286"/>
      <c r="M102" s="286"/>
      <c r="N102" s="286"/>
      <c r="O102" s="286"/>
      <c r="P102" s="286"/>
      <c r="Q102" s="286"/>
      <c r="R102" s="286"/>
      <c r="S102" s="286"/>
      <c r="T102" s="286"/>
      <c r="U102" s="286"/>
      <c r="V102" s="286"/>
      <c r="W102" s="286"/>
      <c r="X102" s="286"/>
      <c r="Y102" s="287"/>
    </row>
    <row r="103" spans="1:25" x14ac:dyDescent="0.25">
      <c r="A103" s="285"/>
      <c r="B103" s="286"/>
      <c r="C103" s="286"/>
      <c r="D103" s="286"/>
      <c r="E103" s="286"/>
      <c r="F103" s="286"/>
      <c r="G103" s="286"/>
      <c r="H103" s="286"/>
      <c r="I103" s="286"/>
      <c r="J103" s="286"/>
      <c r="K103" s="286"/>
      <c r="L103" s="286"/>
      <c r="M103" s="286"/>
      <c r="N103" s="286"/>
      <c r="O103" s="286"/>
      <c r="P103" s="286"/>
      <c r="Q103" s="286"/>
      <c r="R103" s="286"/>
      <c r="S103" s="286"/>
      <c r="T103" s="286"/>
      <c r="U103" s="286"/>
      <c r="V103" s="286"/>
      <c r="W103" s="286"/>
      <c r="X103" s="286"/>
      <c r="Y103" s="287"/>
    </row>
    <row r="104" spans="1:25" x14ac:dyDescent="0.25">
      <c r="A104" s="285"/>
      <c r="B104" s="286"/>
      <c r="C104" s="286"/>
      <c r="D104" s="286"/>
      <c r="E104" s="286"/>
      <c r="F104" s="286"/>
      <c r="G104" s="286"/>
      <c r="H104" s="286"/>
      <c r="I104" s="286"/>
      <c r="J104" s="286"/>
      <c r="K104" s="286"/>
      <c r="L104" s="286"/>
      <c r="M104" s="286"/>
      <c r="N104" s="286"/>
      <c r="O104" s="286"/>
      <c r="P104" s="286"/>
      <c r="Q104" s="286"/>
      <c r="R104" s="286"/>
      <c r="S104" s="286"/>
      <c r="T104" s="286"/>
      <c r="U104" s="286"/>
      <c r="V104" s="286"/>
      <c r="W104" s="286"/>
      <c r="X104" s="286"/>
      <c r="Y104" s="287"/>
    </row>
    <row r="105" spans="1:25" ht="15.75" thickBot="1" x14ac:dyDescent="0.3">
      <c r="A105" s="288"/>
      <c r="B105" s="289"/>
      <c r="C105" s="289"/>
      <c r="D105" s="289"/>
      <c r="E105" s="289"/>
      <c r="F105" s="289"/>
      <c r="G105" s="289"/>
      <c r="H105" s="289"/>
      <c r="I105" s="289"/>
      <c r="J105" s="289"/>
      <c r="K105" s="289"/>
      <c r="L105" s="289"/>
      <c r="M105" s="289"/>
      <c r="N105" s="289"/>
      <c r="O105" s="289"/>
      <c r="P105" s="289"/>
      <c r="Q105" s="289"/>
      <c r="R105" s="289"/>
      <c r="S105" s="289"/>
      <c r="T105" s="289"/>
      <c r="U105" s="289"/>
      <c r="V105" s="289"/>
      <c r="W105" s="289"/>
      <c r="X105" s="289"/>
      <c r="Y105" s="290"/>
    </row>
    <row r="107" spans="1:25" ht="15.75" thickBot="1" x14ac:dyDescent="0.3">
      <c r="A107" s="291" t="s">
        <v>158</v>
      </c>
      <c r="B107" s="291"/>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291"/>
    </row>
    <row r="108" spans="1:25" ht="15.75" thickBot="1" x14ac:dyDescent="0.3">
      <c r="A108" s="292" t="s">
        <v>260</v>
      </c>
      <c r="B108" s="293"/>
      <c r="C108" s="293"/>
      <c r="D108" s="293"/>
      <c r="E108" s="293"/>
      <c r="F108" s="293"/>
      <c r="G108" s="293"/>
      <c r="H108" s="293"/>
      <c r="I108" s="293"/>
      <c r="J108" s="293"/>
      <c r="K108" s="293"/>
      <c r="L108" s="293"/>
      <c r="M108" s="293"/>
      <c r="N108" s="293"/>
      <c r="O108" s="293"/>
      <c r="P108" s="293"/>
      <c r="Q108" s="293"/>
      <c r="R108" s="293"/>
      <c r="S108" s="293"/>
      <c r="T108" s="293"/>
      <c r="U108" s="293"/>
      <c r="V108" s="293"/>
      <c r="W108" s="293"/>
      <c r="X108" s="293"/>
      <c r="Y108" s="294"/>
    </row>
    <row r="110" spans="1:25" ht="15.75" thickBot="1" x14ac:dyDescent="0.3">
      <c r="A110" s="295" t="s">
        <v>72</v>
      </c>
      <c r="B110" s="295"/>
      <c r="C110" s="295"/>
      <c r="E110" s="295" t="s">
        <v>73</v>
      </c>
      <c r="F110" s="295"/>
      <c r="G110" s="295"/>
    </row>
    <row r="111" spans="1:25" ht="15.75" thickBot="1" x14ac:dyDescent="0.3">
      <c r="A111" s="300" t="s">
        <v>57</v>
      </c>
      <c r="B111" s="301"/>
      <c r="E111" s="300" t="s">
        <v>57</v>
      </c>
      <c r="F111" s="301"/>
    </row>
    <row r="113" spans="1:25" x14ac:dyDescent="0.25">
      <c r="A113" s="313"/>
      <c r="B113" s="313"/>
      <c r="C113" s="313"/>
      <c r="D113" s="313"/>
      <c r="E113" s="313"/>
      <c r="F113" s="313"/>
      <c r="G113" s="313"/>
      <c r="H113" s="313"/>
      <c r="I113" s="313"/>
      <c r="J113" s="313"/>
      <c r="K113" s="313"/>
      <c r="L113" s="313"/>
      <c r="M113" s="313"/>
      <c r="N113" s="313"/>
      <c r="O113" s="313"/>
      <c r="P113" s="313"/>
      <c r="Q113" s="313"/>
      <c r="R113" s="313"/>
      <c r="S113" s="313"/>
      <c r="T113" s="313"/>
      <c r="U113" s="313"/>
      <c r="V113" s="313"/>
      <c r="W113" s="313"/>
      <c r="X113" s="313"/>
      <c r="Y113" s="313"/>
    </row>
    <row r="114" spans="1:25" ht="19.5" thickBot="1" x14ac:dyDescent="0.35">
      <c r="A114" s="302" t="s">
        <v>160</v>
      </c>
      <c r="B114" s="302"/>
      <c r="C114" s="302"/>
      <c r="D114" s="302"/>
      <c r="E114" s="302"/>
      <c r="F114" s="302"/>
      <c r="H114" s="320" t="s">
        <v>228</v>
      </c>
      <c r="I114" s="320"/>
      <c r="J114" s="320"/>
    </row>
    <row r="115" spans="1:25" x14ac:dyDescent="0.25">
      <c r="A115" s="282" t="s">
        <v>232</v>
      </c>
      <c r="B115" s="283"/>
      <c r="C115" s="283"/>
      <c r="D115" s="283"/>
      <c r="E115" s="283"/>
      <c r="F115" s="283"/>
      <c r="G115" s="283"/>
      <c r="H115" s="283"/>
      <c r="I115" s="283"/>
      <c r="J115" s="283"/>
      <c r="K115" s="283"/>
      <c r="L115" s="283"/>
      <c r="M115" s="283"/>
      <c r="N115" s="283"/>
      <c r="O115" s="283"/>
      <c r="P115" s="283"/>
      <c r="Q115" s="283"/>
      <c r="R115" s="283"/>
      <c r="S115" s="283"/>
      <c r="T115" s="283"/>
      <c r="U115" s="283"/>
      <c r="V115" s="283"/>
      <c r="W115" s="283"/>
      <c r="X115" s="283"/>
      <c r="Y115" s="284"/>
    </row>
    <row r="116" spans="1:25" ht="15" customHeight="1" x14ac:dyDescent="0.25">
      <c r="A116" s="285"/>
      <c r="B116" s="286"/>
      <c r="C116" s="286"/>
      <c r="D116" s="286"/>
      <c r="E116" s="286"/>
      <c r="F116" s="286"/>
      <c r="G116" s="286"/>
      <c r="H116" s="286"/>
      <c r="I116" s="286"/>
      <c r="J116" s="286"/>
      <c r="K116" s="286"/>
      <c r="L116" s="286"/>
      <c r="M116" s="286"/>
      <c r="N116" s="286"/>
      <c r="O116" s="286"/>
      <c r="P116" s="286"/>
      <c r="Q116" s="286"/>
      <c r="R116" s="286"/>
      <c r="S116" s="286"/>
      <c r="T116" s="286"/>
      <c r="U116" s="286"/>
      <c r="V116" s="286"/>
      <c r="W116" s="286"/>
      <c r="X116" s="286"/>
      <c r="Y116" s="287"/>
    </row>
    <row r="117" spans="1:25" ht="15" customHeight="1" x14ac:dyDescent="0.25">
      <c r="A117" s="285"/>
      <c r="B117" s="286"/>
      <c r="C117" s="286"/>
      <c r="D117" s="286"/>
      <c r="E117" s="286"/>
      <c r="F117" s="286"/>
      <c r="G117" s="286"/>
      <c r="H117" s="286"/>
      <c r="I117" s="286"/>
      <c r="J117" s="286"/>
      <c r="K117" s="286"/>
      <c r="L117" s="286"/>
      <c r="M117" s="286"/>
      <c r="N117" s="286"/>
      <c r="O117" s="286"/>
      <c r="P117" s="286"/>
      <c r="Q117" s="286"/>
      <c r="R117" s="286"/>
      <c r="S117" s="286"/>
      <c r="T117" s="286"/>
      <c r="U117" s="286"/>
      <c r="V117" s="286"/>
      <c r="W117" s="286"/>
      <c r="X117" s="286"/>
      <c r="Y117" s="287"/>
    </row>
    <row r="118" spans="1:25" x14ac:dyDescent="0.25">
      <c r="A118" s="285"/>
      <c r="B118" s="286"/>
      <c r="C118" s="286"/>
      <c r="D118" s="286"/>
      <c r="E118" s="286"/>
      <c r="F118" s="286"/>
      <c r="G118" s="286"/>
      <c r="H118" s="286"/>
      <c r="I118" s="286"/>
      <c r="J118" s="286"/>
      <c r="K118" s="286"/>
      <c r="L118" s="286"/>
      <c r="M118" s="286"/>
      <c r="N118" s="286"/>
      <c r="O118" s="286"/>
      <c r="P118" s="286"/>
      <c r="Q118" s="286"/>
      <c r="R118" s="286"/>
      <c r="S118" s="286"/>
      <c r="T118" s="286"/>
      <c r="U118" s="286"/>
      <c r="V118" s="286"/>
      <c r="W118" s="286"/>
      <c r="X118" s="286"/>
      <c r="Y118" s="287"/>
    </row>
    <row r="119" spans="1:25" x14ac:dyDescent="0.25">
      <c r="A119" s="285"/>
      <c r="B119" s="286"/>
      <c r="C119" s="286"/>
      <c r="D119" s="286"/>
      <c r="E119" s="286"/>
      <c r="F119" s="286"/>
      <c r="G119" s="286"/>
      <c r="H119" s="286"/>
      <c r="I119" s="286"/>
      <c r="J119" s="286"/>
      <c r="K119" s="286"/>
      <c r="L119" s="286"/>
      <c r="M119" s="286"/>
      <c r="N119" s="286"/>
      <c r="O119" s="286"/>
      <c r="P119" s="286"/>
      <c r="Q119" s="286"/>
      <c r="R119" s="286"/>
      <c r="S119" s="286"/>
      <c r="T119" s="286"/>
      <c r="U119" s="286"/>
      <c r="V119" s="286"/>
      <c r="W119" s="286"/>
      <c r="X119" s="286"/>
      <c r="Y119" s="287"/>
    </row>
    <row r="120" spans="1:25" x14ac:dyDescent="0.25">
      <c r="A120" s="285"/>
      <c r="B120" s="286"/>
      <c r="C120" s="286"/>
      <c r="D120" s="286"/>
      <c r="E120" s="286"/>
      <c r="F120" s="286"/>
      <c r="G120" s="286"/>
      <c r="H120" s="286"/>
      <c r="I120" s="286"/>
      <c r="J120" s="286"/>
      <c r="K120" s="286"/>
      <c r="L120" s="286"/>
      <c r="M120" s="286"/>
      <c r="N120" s="286"/>
      <c r="O120" s="286"/>
      <c r="P120" s="286"/>
      <c r="Q120" s="286"/>
      <c r="R120" s="286"/>
      <c r="S120" s="286"/>
      <c r="T120" s="286"/>
      <c r="U120" s="286"/>
      <c r="V120" s="286"/>
      <c r="W120" s="286"/>
      <c r="X120" s="286"/>
      <c r="Y120" s="287"/>
    </row>
    <row r="121" spans="1:25" x14ac:dyDescent="0.25">
      <c r="A121" s="285"/>
      <c r="B121" s="286"/>
      <c r="C121" s="286"/>
      <c r="D121" s="286"/>
      <c r="E121" s="286"/>
      <c r="F121" s="286"/>
      <c r="G121" s="286"/>
      <c r="H121" s="286"/>
      <c r="I121" s="286"/>
      <c r="J121" s="286"/>
      <c r="K121" s="286"/>
      <c r="L121" s="286"/>
      <c r="M121" s="286"/>
      <c r="N121" s="286"/>
      <c r="O121" s="286"/>
      <c r="P121" s="286"/>
      <c r="Q121" s="286"/>
      <c r="R121" s="286"/>
      <c r="S121" s="286"/>
      <c r="T121" s="286"/>
      <c r="U121" s="286"/>
      <c r="V121" s="286"/>
      <c r="W121" s="286"/>
      <c r="X121" s="286"/>
      <c r="Y121" s="287"/>
    </row>
    <row r="122" spans="1:25" x14ac:dyDescent="0.25">
      <c r="A122" s="285"/>
      <c r="B122" s="286"/>
      <c r="C122" s="286"/>
      <c r="D122" s="286"/>
      <c r="E122" s="286"/>
      <c r="F122" s="286"/>
      <c r="G122" s="286"/>
      <c r="H122" s="286"/>
      <c r="I122" s="286"/>
      <c r="J122" s="286"/>
      <c r="K122" s="286"/>
      <c r="L122" s="286"/>
      <c r="M122" s="286"/>
      <c r="N122" s="286"/>
      <c r="O122" s="286"/>
      <c r="P122" s="286"/>
      <c r="Q122" s="286"/>
      <c r="R122" s="286"/>
      <c r="S122" s="286"/>
      <c r="T122" s="286"/>
      <c r="U122" s="286"/>
      <c r="V122" s="286"/>
      <c r="W122" s="286"/>
      <c r="X122" s="286"/>
      <c r="Y122" s="287"/>
    </row>
    <row r="123" spans="1:25" x14ac:dyDescent="0.25">
      <c r="A123" s="285"/>
      <c r="B123" s="286"/>
      <c r="C123" s="286"/>
      <c r="D123" s="286"/>
      <c r="E123" s="286"/>
      <c r="F123" s="286"/>
      <c r="G123" s="286"/>
      <c r="H123" s="286"/>
      <c r="I123" s="286"/>
      <c r="J123" s="286"/>
      <c r="K123" s="286"/>
      <c r="L123" s="286"/>
      <c r="M123" s="286"/>
      <c r="N123" s="286"/>
      <c r="O123" s="286"/>
      <c r="P123" s="286"/>
      <c r="Q123" s="286"/>
      <c r="R123" s="286"/>
      <c r="S123" s="286"/>
      <c r="T123" s="286"/>
      <c r="U123" s="286"/>
      <c r="V123" s="286"/>
      <c r="W123" s="286"/>
      <c r="X123" s="286"/>
      <c r="Y123" s="287"/>
    </row>
    <row r="124" spans="1:25" x14ac:dyDescent="0.25">
      <c r="A124" s="285"/>
      <c r="B124" s="286"/>
      <c r="C124" s="286"/>
      <c r="D124" s="286"/>
      <c r="E124" s="286"/>
      <c r="F124" s="286"/>
      <c r="G124" s="286"/>
      <c r="H124" s="286"/>
      <c r="I124" s="286"/>
      <c r="J124" s="286"/>
      <c r="K124" s="286"/>
      <c r="L124" s="286"/>
      <c r="M124" s="286"/>
      <c r="N124" s="286"/>
      <c r="O124" s="286"/>
      <c r="P124" s="286"/>
      <c r="Q124" s="286"/>
      <c r="R124" s="286"/>
      <c r="S124" s="286"/>
      <c r="T124" s="286"/>
      <c r="U124" s="286"/>
      <c r="V124" s="286"/>
      <c r="W124" s="286"/>
      <c r="X124" s="286"/>
      <c r="Y124" s="287"/>
    </row>
    <row r="125" spans="1:25" x14ac:dyDescent="0.25">
      <c r="A125" s="285"/>
      <c r="B125" s="286"/>
      <c r="C125" s="286"/>
      <c r="D125" s="286"/>
      <c r="E125" s="286"/>
      <c r="F125" s="286"/>
      <c r="G125" s="286"/>
      <c r="H125" s="286"/>
      <c r="I125" s="286"/>
      <c r="J125" s="286"/>
      <c r="K125" s="286"/>
      <c r="L125" s="286"/>
      <c r="M125" s="286"/>
      <c r="N125" s="286"/>
      <c r="O125" s="286"/>
      <c r="P125" s="286"/>
      <c r="Q125" s="286"/>
      <c r="R125" s="286"/>
      <c r="S125" s="286"/>
      <c r="T125" s="286"/>
      <c r="U125" s="286"/>
      <c r="V125" s="286"/>
      <c r="W125" s="286"/>
      <c r="X125" s="286"/>
      <c r="Y125" s="287"/>
    </row>
    <row r="126" spans="1:25" x14ac:dyDescent="0.25">
      <c r="A126" s="285"/>
      <c r="B126" s="286"/>
      <c r="C126" s="286"/>
      <c r="D126" s="286"/>
      <c r="E126" s="286"/>
      <c r="F126" s="286"/>
      <c r="G126" s="286"/>
      <c r="H126" s="286"/>
      <c r="I126" s="286"/>
      <c r="J126" s="286"/>
      <c r="K126" s="286"/>
      <c r="L126" s="286"/>
      <c r="M126" s="286"/>
      <c r="N126" s="286"/>
      <c r="O126" s="286"/>
      <c r="P126" s="286"/>
      <c r="Q126" s="286"/>
      <c r="R126" s="286"/>
      <c r="S126" s="286"/>
      <c r="T126" s="286"/>
      <c r="U126" s="286"/>
      <c r="V126" s="286"/>
      <c r="W126" s="286"/>
      <c r="X126" s="286"/>
      <c r="Y126" s="287"/>
    </row>
    <row r="127" spans="1:25" x14ac:dyDescent="0.25">
      <c r="A127" s="285"/>
      <c r="B127" s="286"/>
      <c r="C127" s="286"/>
      <c r="D127" s="286"/>
      <c r="E127" s="286"/>
      <c r="F127" s="286"/>
      <c r="G127" s="286"/>
      <c r="H127" s="286"/>
      <c r="I127" s="286"/>
      <c r="J127" s="286"/>
      <c r="K127" s="286"/>
      <c r="L127" s="286"/>
      <c r="M127" s="286"/>
      <c r="N127" s="286"/>
      <c r="O127" s="286"/>
      <c r="P127" s="286"/>
      <c r="Q127" s="286"/>
      <c r="R127" s="286"/>
      <c r="S127" s="286"/>
      <c r="T127" s="286"/>
      <c r="U127" s="286"/>
      <c r="V127" s="286"/>
      <c r="W127" s="286"/>
      <c r="X127" s="286"/>
      <c r="Y127" s="287"/>
    </row>
    <row r="128" spans="1:25" ht="15.75" thickBot="1" x14ac:dyDescent="0.3">
      <c r="A128" s="288"/>
      <c r="B128" s="289"/>
      <c r="C128" s="289"/>
      <c r="D128" s="289"/>
      <c r="E128" s="289"/>
      <c r="F128" s="289"/>
      <c r="G128" s="289"/>
      <c r="H128" s="289"/>
      <c r="I128" s="289"/>
      <c r="J128" s="289"/>
      <c r="K128" s="289"/>
      <c r="L128" s="289"/>
      <c r="M128" s="289"/>
      <c r="N128" s="289"/>
      <c r="O128" s="289"/>
      <c r="P128" s="289"/>
      <c r="Q128" s="289"/>
      <c r="R128" s="289"/>
      <c r="S128" s="289"/>
      <c r="T128" s="289"/>
      <c r="U128" s="289"/>
      <c r="V128" s="289"/>
      <c r="W128" s="289"/>
      <c r="X128" s="289"/>
      <c r="Y128" s="290"/>
    </row>
    <row r="130" spans="1:25" ht="15.75" thickBot="1" x14ac:dyDescent="0.3">
      <c r="A130" s="291" t="s">
        <v>28</v>
      </c>
      <c r="B130" s="291"/>
      <c r="C130" s="291"/>
      <c r="D130" s="291"/>
      <c r="E130" s="291"/>
      <c r="F130" s="291"/>
      <c r="G130" s="291"/>
      <c r="H130" s="291"/>
      <c r="I130" s="291"/>
      <c r="J130" s="291"/>
      <c r="K130" s="291"/>
      <c r="L130" s="291"/>
      <c r="M130" s="291"/>
      <c r="N130" s="291"/>
      <c r="O130" s="291"/>
      <c r="P130" s="291"/>
      <c r="Q130" s="291"/>
      <c r="R130" s="291"/>
      <c r="S130" s="291"/>
      <c r="T130" s="291"/>
      <c r="U130" s="291"/>
      <c r="V130" s="291"/>
      <c r="W130" s="291"/>
      <c r="X130" s="291"/>
      <c r="Y130" s="291"/>
    </row>
    <row r="131" spans="1:25" x14ac:dyDescent="0.25">
      <c r="A131" s="282" t="s">
        <v>229</v>
      </c>
      <c r="B131" s="283"/>
      <c r="C131" s="283"/>
      <c r="D131" s="283"/>
      <c r="E131" s="283"/>
      <c r="F131" s="283"/>
      <c r="G131" s="283"/>
      <c r="H131" s="283"/>
      <c r="I131" s="283"/>
      <c r="J131" s="283"/>
      <c r="K131" s="283"/>
      <c r="L131" s="283"/>
      <c r="M131" s="283"/>
      <c r="N131" s="283"/>
      <c r="O131" s="283"/>
      <c r="P131" s="283"/>
      <c r="Q131" s="283"/>
      <c r="R131" s="283"/>
      <c r="S131" s="283"/>
      <c r="T131" s="283"/>
      <c r="U131" s="283"/>
      <c r="V131" s="283"/>
      <c r="W131" s="283"/>
      <c r="X131" s="283"/>
      <c r="Y131" s="284"/>
    </row>
    <row r="132" spans="1:25" ht="15" customHeight="1" x14ac:dyDescent="0.25">
      <c r="A132" s="285"/>
      <c r="B132" s="286"/>
      <c r="C132" s="286"/>
      <c r="D132" s="286"/>
      <c r="E132" s="286"/>
      <c r="F132" s="286"/>
      <c r="G132" s="286"/>
      <c r="H132" s="286"/>
      <c r="I132" s="286"/>
      <c r="J132" s="286"/>
      <c r="K132" s="286"/>
      <c r="L132" s="286"/>
      <c r="M132" s="286"/>
      <c r="N132" s="286"/>
      <c r="O132" s="286"/>
      <c r="P132" s="286"/>
      <c r="Q132" s="286"/>
      <c r="R132" s="286"/>
      <c r="S132" s="286"/>
      <c r="T132" s="286"/>
      <c r="U132" s="286"/>
      <c r="V132" s="286"/>
      <c r="W132" s="286"/>
      <c r="X132" s="286"/>
      <c r="Y132" s="287"/>
    </row>
    <row r="133" spans="1:25" ht="15" customHeight="1" x14ac:dyDescent="0.25">
      <c r="A133" s="285"/>
      <c r="B133" s="286"/>
      <c r="C133" s="286"/>
      <c r="D133" s="286"/>
      <c r="E133" s="286"/>
      <c r="F133" s="286"/>
      <c r="G133" s="286"/>
      <c r="H133" s="286"/>
      <c r="I133" s="286"/>
      <c r="J133" s="286"/>
      <c r="K133" s="286"/>
      <c r="L133" s="286"/>
      <c r="M133" s="286"/>
      <c r="N133" s="286"/>
      <c r="O133" s="286"/>
      <c r="P133" s="286"/>
      <c r="Q133" s="286"/>
      <c r="R133" s="286"/>
      <c r="S133" s="286"/>
      <c r="T133" s="286"/>
      <c r="U133" s="286"/>
      <c r="V133" s="286"/>
      <c r="W133" s="286"/>
      <c r="X133" s="286"/>
      <c r="Y133" s="287"/>
    </row>
    <row r="134" spans="1:25" x14ac:dyDescent="0.25">
      <c r="A134" s="285"/>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7"/>
    </row>
    <row r="135" spans="1:25" x14ac:dyDescent="0.25">
      <c r="A135" s="285"/>
      <c r="B135" s="286"/>
      <c r="C135" s="286"/>
      <c r="D135" s="286"/>
      <c r="E135" s="286"/>
      <c r="F135" s="286"/>
      <c r="G135" s="286"/>
      <c r="H135" s="286"/>
      <c r="I135" s="286"/>
      <c r="J135" s="286"/>
      <c r="K135" s="286"/>
      <c r="L135" s="286"/>
      <c r="M135" s="286"/>
      <c r="N135" s="286"/>
      <c r="O135" s="286"/>
      <c r="P135" s="286"/>
      <c r="Q135" s="286"/>
      <c r="R135" s="286"/>
      <c r="S135" s="286"/>
      <c r="T135" s="286"/>
      <c r="U135" s="286"/>
      <c r="V135" s="286"/>
      <c r="W135" s="286"/>
      <c r="X135" s="286"/>
      <c r="Y135" s="287"/>
    </row>
    <row r="136" spans="1:25" x14ac:dyDescent="0.25">
      <c r="A136" s="285"/>
      <c r="B136" s="286"/>
      <c r="C136" s="286"/>
      <c r="D136" s="286"/>
      <c r="E136" s="286"/>
      <c r="F136" s="286"/>
      <c r="G136" s="286"/>
      <c r="H136" s="286"/>
      <c r="I136" s="286"/>
      <c r="J136" s="286"/>
      <c r="K136" s="286"/>
      <c r="L136" s="286"/>
      <c r="M136" s="286"/>
      <c r="N136" s="286"/>
      <c r="O136" s="286"/>
      <c r="P136" s="286"/>
      <c r="Q136" s="286"/>
      <c r="R136" s="286"/>
      <c r="S136" s="286"/>
      <c r="T136" s="286"/>
      <c r="U136" s="286"/>
      <c r="V136" s="286"/>
      <c r="W136" s="286"/>
      <c r="X136" s="286"/>
      <c r="Y136" s="287"/>
    </row>
    <row r="137" spans="1:25" ht="15.75" thickBot="1" x14ac:dyDescent="0.3">
      <c r="A137" s="288"/>
      <c r="B137" s="289"/>
      <c r="C137" s="289"/>
      <c r="D137" s="289"/>
      <c r="E137" s="289"/>
      <c r="F137" s="289"/>
      <c r="G137" s="289"/>
      <c r="H137" s="289"/>
      <c r="I137" s="289"/>
      <c r="J137" s="289"/>
      <c r="K137" s="289"/>
      <c r="L137" s="289"/>
      <c r="M137" s="289"/>
      <c r="N137" s="289"/>
      <c r="O137" s="289"/>
      <c r="P137" s="289"/>
      <c r="Q137" s="289"/>
      <c r="R137" s="289"/>
      <c r="S137" s="289"/>
      <c r="T137" s="289"/>
      <c r="U137" s="289"/>
      <c r="V137" s="289"/>
      <c r="W137" s="289"/>
      <c r="X137" s="289"/>
      <c r="Y137" s="290"/>
    </row>
    <row r="139" spans="1:25" ht="15.75" thickBot="1" x14ac:dyDescent="0.3">
      <c r="A139" s="291" t="s">
        <v>158</v>
      </c>
      <c r="B139" s="291"/>
      <c r="C139" s="291"/>
      <c r="D139" s="291"/>
      <c r="E139" s="291"/>
      <c r="F139" s="291"/>
      <c r="G139" s="291"/>
      <c r="H139" s="291"/>
      <c r="I139" s="291"/>
      <c r="J139" s="291"/>
      <c r="K139" s="291"/>
      <c r="L139" s="291"/>
      <c r="M139" s="291"/>
      <c r="N139" s="291"/>
      <c r="O139" s="291"/>
      <c r="P139" s="291"/>
      <c r="Q139" s="291"/>
      <c r="R139" s="291"/>
      <c r="S139" s="291"/>
      <c r="T139" s="291"/>
      <c r="U139" s="291"/>
      <c r="V139" s="291"/>
      <c r="W139" s="291"/>
      <c r="X139" s="291"/>
      <c r="Y139" s="291"/>
    </row>
    <row r="140" spans="1:25" ht="15.75" thickBot="1" x14ac:dyDescent="0.3">
      <c r="A140" s="292" t="s">
        <v>261</v>
      </c>
      <c r="B140" s="293"/>
      <c r="C140" s="293"/>
      <c r="D140" s="293"/>
      <c r="E140" s="293"/>
      <c r="F140" s="293"/>
      <c r="G140" s="293"/>
      <c r="H140" s="293"/>
      <c r="I140" s="293"/>
      <c r="J140" s="293"/>
      <c r="K140" s="293"/>
      <c r="L140" s="293"/>
      <c r="M140" s="293"/>
      <c r="N140" s="293"/>
      <c r="O140" s="293"/>
      <c r="P140" s="293"/>
      <c r="Q140" s="293"/>
      <c r="R140" s="293"/>
      <c r="S140" s="293"/>
      <c r="T140" s="293"/>
      <c r="U140" s="293"/>
      <c r="V140" s="293"/>
      <c r="W140" s="293"/>
      <c r="X140" s="293"/>
      <c r="Y140" s="294"/>
    </row>
    <row r="141" spans="1:25" ht="15.75" customHeight="1" x14ac:dyDescent="0.25"/>
    <row r="142" spans="1:25" ht="15.75" customHeight="1" thickBot="1" x14ac:dyDescent="0.3">
      <c r="A142" s="295" t="s">
        <v>72</v>
      </c>
      <c r="B142" s="295"/>
      <c r="C142" s="295"/>
      <c r="E142" s="295" t="s">
        <v>73</v>
      </c>
      <c r="F142" s="295"/>
      <c r="G142" s="295"/>
    </row>
    <row r="143" spans="1:25" ht="15.75" thickBot="1" x14ac:dyDescent="0.3">
      <c r="A143" s="300" t="s">
        <v>57</v>
      </c>
      <c r="B143" s="301"/>
      <c r="E143" s="300" t="s">
        <v>57</v>
      </c>
      <c r="F143" s="301"/>
    </row>
    <row r="145" spans="1:25" x14ac:dyDescent="0.25">
      <c r="A145" s="313"/>
      <c r="B145" s="313"/>
      <c r="C145" s="313"/>
      <c r="D145" s="313"/>
      <c r="E145" s="313"/>
      <c r="F145" s="313"/>
      <c r="G145" s="313"/>
      <c r="H145" s="313"/>
      <c r="I145" s="313"/>
      <c r="J145" s="313"/>
      <c r="K145" s="313"/>
      <c r="L145" s="313"/>
      <c r="M145" s="313"/>
      <c r="N145" s="313"/>
      <c r="O145" s="313"/>
      <c r="P145" s="313"/>
      <c r="Q145" s="313"/>
      <c r="R145" s="313"/>
      <c r="S145" s="313"/>
      <c r="T145" s="313"/>
      <c r="U145" s="313"/>
      <c r="V145" s="313"/>
      <c r="W145" s="313"/>
      <c r="X145" s="313"/>
      <c r="Y145" s="313"/>
    </row>
    <row r="146" spans="1:25" x14ac:dyDescent="0.25">
      <c r="A146" s="243"/>
      <c r="B146" s="243"/>
      <c r="C146" s="243"/>
      <c r="D146" s="243"/>
      <c r="E146" s="243"/>
      <c r="F146" s="243"/>
      <c r="G146" s="243"/>
      <c r="H146" s="243"/>
      <c r="I146" s="243"/>
      <c r="J146" s="243"/>
      <c r="K146" s="243"/>
      <c r="L146" s="243"/>
      <c r="M146" s="243"/>
      <c r="N146" s="243"/>
      <c r="O146" s="243"/>
      <c r="P146" s="243"/>
      <c r="Q146" s="243"/>
      <c r="R146" s="243"/>
      <c r="S146" s="243"/>
      <c r="T146" s="243"/>
      <c r="U146" s="243"/>
      <c r="V146" s="243"/>
      <c r="W146" s="243"/>
      <c r="X146" s="243"/>
      <c r="Y146" s="243"/>
    </row>
    <row r="147" spans="1:25" ht="15" customHeight="1" thickBot="1" x14ac:dyDescent="0.35">
      <c r="A147" s="302" t="s">
        <v>161</v>
      </c>
      <c r="B147" s="302"/>
      <c r="C147" s="302"/>
      <c r="D147" s="302"/>
      <c r="E147" s="302"/>
      <c r="F147" s="302"/>
      <c r="H147" s="319" t="s">
        <v>174</v>
      </c>
      <c r="I147" s="319"/>
      <c r="J147" s="319"/>
    </row>
    <row r="148" spans="1:25" x14ac:dyDescent="0.25">
      <c r="A148" s="315" t="s">
        <v>233</v>
      </c>
      <c r="B148" s="316"/>
      <c r="C148" s="316"/>
      <c r="D148" s="316"/>
      <c r="E148" s="316"/>
      <c r="F148" s="316"/>
      <c r="G148" s="316"/>
      <c r="H148" s="316"/>
      <c r="I148" s="316"/>
      <c r="J148" s="316"/>
      <c r="K148" s="316"/>
      <c r="L148" s="316"/>
      <c r="M148" s="316"/>
      <c r="N148" s="316"/>
      <c r="O148" s="316"/>
      <c r="P148" s="316"/>
      <c r="Q148" s="316"/>
      <c r="R148" s="316"/>
      <c r="S148" s="316"/>
      <c r="T148" s="316"/>
      <c r="U148" s="316"/>
      <c r="V148" s="316"/>
      <c r="W148" s="316"/>
      <c r="X148" s="316"/>
      <c r="Y148" s="317"/>
    </row>
    <row r="149" spans="1:25" x14ac:dyDescent="0.25">
      <c r="A149" s="307"/>
      <c r="B149" s="308"/>
      <c r="C149" s="308"/>
      <c r="D149" s="308"/>
      <c r="E149" s="308"/>
      <c r="F149" s="308"/>
      <c r="G149" s="308"/>
      <c r="H149" s="308"/>
      <c r="I149" s="308"/>
      <c r="J149" s="308"/>
      <c r="K149" s="308"/>
      <c r="L149" s="308"/>
      <c r="M149" s="308"/>
      <c r="N149" s="308"/>
      <c r="O149" s="308"/>
      <c r="P149" s="308"/>
      <c r="Q149" s="308"/>
      <c r="R149" s="308"/>
      <c r="S149" s="308"/>
      <c r="T149" s="308"/>
      <c r="U149" s="308"/>
      <c r="V149" s="308"/>
      <c r="W149" s="308"/>
      <c r="X149" s="308"/>
      <c r="Y149" s="309"/>
    </row>
    <row r="150" spans="1:25" ht="15" customHeight="1" x14ac:dyDescent="0.25">
      <c r="A150" s="307"/>
      <c r="B150" s="308"/>
      <c r="C150" s="308"/>
      <c r="D150" s="308"/>
      <c r="E150" s="308"/>
      <c r="F150" s="308"/>
      <c r="G150" s="308"/>
      <c r="H150" s="308"/>
      <c r="I150" s="308"/>
      <c r="J150" s="308"/>
      <c r="K150" s="308"/>
      <c r="L150" s="308"/>
      <c r="M150" s="308"/>
      <c r="N150" s="308"/>
      <c r="O150" s="308"/>
      <c r="P150" s="308"/>
      <c r="Q150" s="308"/>
      <c r="R150" s="308"/>
      <c r="S150" s="308"/>
      <c r="T150" s="308"/>
      <c r="U150" s="308"/>
      <c r="V150" s="308"/>
      <c r="W150" s="308"/>
      <c r="X150" s="308"/>
      <c r="Y150" s="309"/>
    </row>
    <row r="151" spans="1:25" x14ac:dyDescent="0.25">
      <c r="A151" s="307"/>
      <c r="B151" s="308"/>
      <c r="C151" s="308"/>
      <c r="D151" s="308"/>
      <c r="E151" s="308"/>
      <c r="F151" s="308"/>
      <c r="G151" s="308"/>
      <c r="H151" s="308"/>
      <c r="I151" s="308"/>
      <c r="J151" s="308"/>
      <c r="K151" s="308"/>
      <c r="L151" s="308"/>
      <c r="M151" s="308"/>
      <c r="N151" s="308"/>
      <c r="O151" s="308"/>
      <c r="P151" s="308"/>
      <c r="Q151" s="308"/>
      <c r="R151" s="308"/>
      <c r="S151" s="308"/>
      <c r="T151" s="308"/>
      <c r="U151" s="308"/>
      <c r="V151" s="308"/>
      <c r="W151" s="308"/>
      <c r="X151" s="308"/>
      <c r="Y151" s="309"/>
    </row>
    <row r="152" spans="1:25" x14ac:dyDescent="0.25">
      <c r="A152" s="307"/>
      <c r="B152" s="308"/>
      <c r="C152" s="308"/>
      <c r="D152" s="308"/>
      <c r="E152" s="308"/>
      <c r="F152" s="308"/>
      <c r="G152" s="308"/>
      <c r="H152" s="308"/>
      <c r="I152" s="308"/>
      <c r="J152" s="308"/>
      <c r="K152" s="308"/>
      <c r="L152" s="308"/>
      <c r="M152" s="308"/>
      <c r="N152" s="308"/>
      <c r="O152" s="308"/>
      <c r="P152" s="308"/>
      <c r="Q152" s="308"/>
      <c r="R152" s="308"/>
      <c r="S152" s="308"/>
      <c r="T152" s="308"/>
      <c r="U152" s="308"/>
      <c r="V152" s="308"/>
      <c r="W152" s="308"/>
      <c r="X152" s="308"/>
      <c r="Y152" s="309"/>
    </row>
    <row r="153" spans="1:25" x14ac:dyDescent="0.25">
      <c r="A153" s="307"/>
      <c r="B153" s="308"/>
      <c r="C153" s="308"/>
      <c r="D153" s="308"/>
      <c r="E153" s="308"/>
      <c r="F153" s="308"/>
      <c r="G153" s="308"/>
      <c r="H153" s="308"/>
      <c r="I153" s="308"/>
      <c r="J153" s="308"/>
      <c r="K153" s="308"/>
      <c r="L153" s="308"/>
      <c r="M153" s="308"/>
      <c r="N153" s="308"/>
      <c r="O153" s="308"/>
      <c r="P153" s="308"/>
      <c r="Q153" s="308"/>
      <c r="R153" s="308"/>
      <c r="S153" s="308"/>
      <c r="T153" s="308"/>
      <c r="U153" s="308"/>
      <c r="V153" s="308"/>
      <c r="W153" s="308"/>
      <c r="X153" s="308"/>
      <c r="Y153" s="309"/>
    </row>
    <row r="154" spans="1:25" x14ac:dyDescent="0.25">
      <c r="A154" s="307"/>
      <c r="B154" s="308"/>
      <c r="C154" s="308"/>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09"/>
    </row>
    <row r="155" spans="1:25" x14ac:dyDescent="0.25">
      <c r="A155" s="307"/>
      <c r="B155" s="308"/>
      <c r="C155" s="308"/>
      <c r="D155" s="308"/>
      <c r="E155" s="308"/>
      <c r="F155" s="308"/>
      <c r="G155" s="308"/>
      <c r="H155" s="308"/>
      <c r="I155" s="308"/>
      <c r="J155" s="308"/>
      <c r="K155" s="308"/>
      <c r="L155" s="308"/>
      <c r="M155" s="308"/>
      <c r="N155" s="308"/>
      <c r="O155" s="308"/>
      <c r="P155" s="308"/>
      <c r="Q155" s="308"/>
      <c r="R155" s="308"/>
      <c r="S155" s="308"/>
      <c r="T155" s="308"/>
      <c r="U155" s="308"/>
      <c r="V155" s="308"/>
      <c r="W155" s="308"/>
      <c r="X155" s="308"/>
      <c r="Y155" s="309"/>
    </row>
    <row r="156" spans="1:25" x14ac:dyDescent="0.25">
      <c r="A156" s="307"/>
      <c r="B156" s="308"/>
      <c r="C156" s="308"/>
      <c r="D156" s="308"/>
      <c r="E156" s="308"/>
      <c r="F156" s="308"/>
      <c r="G156" s="308"/>
      <c r="H156" s="308"/>
      <c r="I156" s="308"/>
      <c r="J156" s="308"/>
      <c r="K156" s="308"/>
      <c r="L156" s="308"/>
      <c r="M156" s="308"/>
      <c r="N156" s="308"/>
      <c r="O156" s="308"/>
      <c r="P156" s="308"/>
      <c r="Q156" s="308"/>
      <c r="R156" s="308"/>
      <c r="S156" s="308"/>
      <c r="T156" s="308"/>
      <c r="U156" s="308"/>
      <c r="V156" s="308"/>
      <c r="W156" s="308"/>
      <c r="X156" s="308"/>
      <c r="Y156" s="309"/>
    </row>
    <row r="157" spans="1:25" x14ac:dyDescent="0.25">
      <c r="A157" s="307"/>
      <c r="B157" s="308"/>
      <c r="C157" s="308"/>
      <c r="D157" s="308"/>
      <c r="E157" s="308"/>
      <c r="F157" s="308"/>
      <c r="G157" s="308"/>
      <c r="H157" s="308"/>
      <c r="I157" s="308"/>
      <c r="J157" s="308"/>
      <c r="K157" s="308"/>
      <c r="L157" s="308"/>
      <c r="M157" s="308"/>
      <c r="N157" s="308"/>
      <c r="O157" s="308"/>
      <c r="P157" s="308"/>
      <c r="Q157" s="308"/>
      <c r="R157" s="308"/>
      <c r="S157" s="308"/>
      <c r="T157" s="308"/>
      <c r="U157" s="308"/>
      <c r="V157" s="308"/>
      <c r="W157" s="308"/>
      <c r="X157" s="308"/>
      <c r="Y157" s="309"/>
    </row>
    <row r="158" spans="1:25" x14ac:dyDescent="0.25">
      <c r="A158" s="307"/>
      <c r="B158" s="308"/>
      <c r="C158" s="308"/>
      <c r="D158" s="308"/>
      <c r="E158" s="308"/>
      <c r="F158" s="308"/>
      <c r="G158" s="308"/>
      <c r="H158" s="308"/>
      <c r="I158" s="308"/>
      <c r="J158" s="308"/>
      <c r="K158" s="308"/>
      <c r="L158" s="308"/>
      <c r="M158" s="308"/>
      <c r="N158" s="308"/>
      <c r="O158" s="308"/>
      <c r="P158" s="308"/>
      <c r="Q158" s="308"/>
      <c r="R158" s="308"/>
      <c r="S158" s="308"/>
      <c r="T158" s="308"/>
      <c r="U158" s="308"/>
      <c r="V158" s="308"/>
      <c r="W158" s="308"/>
      <c r="X158" s="308"/>
      <c r="Y158" s="309"/>
    </row>
    <row r="159" spans="1:25" x14ac:dyDescent="0.25">
      <c r="A159" s="307"/>
      <c r="B159" s="308"/>
      <c r="C159" s="308"/>
      <c r="D159" s="308"/>
      <c r="E159" s="308"/>
      <c r="F159" s="308"/>
      <c r="G159" s="308"/>
      <c r="H159" s="308"/>
      <c r="I159" s="308"/>
      <c r="J159" s="308"/>
      <c r="K159" s="308"/>
      <c r="L159" s="308"/>
      <c r="M159" s="308"/>
      <c r="N159" s="308"/>
      <c r="O159" s="308"/>
      <c r="P159" s="308"/>
      <c r="Q159" s="308"/>
      <c r="R159" s="308"/>
      <c r="S159" s="308"/>
      <c r="T159" s="308"/>
      <c r="U159" s="308"/>
      <c r="V159" s="308"/>
      <c r="W159" s="308"/>
      <c r="X159" s="308"/>
      <c r="Y159" s="309"/>
    </row>
    <row r="160" spans="1:25" x14ac:dyDescent="0.25">
      <c r="A160" s="307"/>
      <c r="B160" s="308"/>
      <c r="C160" s="308"/>
      <c r="D160" s="308"/>
      <c r="E160" s="308"/>
      <c r="F160" s="308"/>
      <c r="G160" s="308"/>
      <c r="H160" s="308"/>
      <c r="I160" s="308"/>
      <c r="J160" s="308"/>
      <c r="K160" s="308"/>
      <c r="L160" s="308"/>
      <c r="M160" s="308"/>
      <c r="N160" s="308"/>
      <c r="O160" s="308"/>
      <c r="P160" s="308"/>
      <c r="Q160" s="308"/>
      <c r="R160" s="308"/>
      <c r="S160" s="308"/>
      <c r="T160" s="308"/>
      <c r="U160" s="308"/>
      <c r="V160" s="308"/>
      <c r="W160" s="308"/>
      <c r="X160" s="308"/>
      <c r="Y160" s="309"/>
    </row>
    <row r="161" spans="1:25" ht="15.75" thickBot="1" x14ac:dyDescent="0.3">
      <c r="A161" s="310"/>
      <c r="B161" s="311"/>
      <c r="C161" s="311"/>
      <c r="D161" s="311"/>
      <c r="E161" s="311"/>
      <c r="F161" s="311"/>
      <c r="G161" s="311"/>
      <c r="H161" s="311"/>
      <c r="I161" s="311"/>
      <c r="J161" s="311"/>
      <c r="K161" s="311"/>
      <c r="L161" s="311"/>
      <c r="M161" s="311"/>
      <c r="N161" s="311"/>
      <c r="O161" s="311"/>
      <c r="P161" s="311"/>
      <c r="Q161" s="311"/>
      <c r="R161" s="311"/>
      <c r="S161" s="311"/>
      <c r="T161" s="311"/>
      <c r="U161" s="311"/>
      <c r="V161" s="311"/>
      <c r="W161" s="311"/>
      <c r="X161" s="311"/>
      <c r="Y161" s="312"/>
    </row>
    <row r="163" spans="1:25" ht="15" customHeight="1" thickBot="1" x14ac:dyDescent="0.3">
      <c r="A163" s="291" t="s">
        <v>28</v>
      </c>
      <c r="B163" s="291"/>
      <c r="C163" s="291"/>
      <c r="D163" s="291"/>
      <c r="E163" s="291"/>
      <c r="F163" s="291"/>
      <c r="G163" s="291"/>
      <c r="H163" s="291"/>
      <c r="I163" s="291"/>
      <c r="J163" s="291"/>
      <c r="K163" s="291"/>
      <c r="L163" s="291"/>
      <c r="M163" s="291"/>
      <c r="N163" s="291"/>
      <c r="O163" s="291"/>
      <c r="P163" s="291"/>
      <c r="Q163" s="291"/>
      <c r="R163" s="291"/>
      <c r="S163" s="291"/>
      <c r="T163" s="291"/>
      <c r="U163" s="291"/>
      <c r="V163" s="291"/>
      <c r="W163" s="291"/>
      <c r="X163" s="291"/>
      <c r="Y163" s="291"/>
    </row>
    <row r="164" spans="1:25" x14ac:dyDescent="0.25">
      <c r="A164" s="282" t="s">
        <v>175</v>
      </c>
      <c r="B164" s="283"/>
      <c r="C164" s="283"/>
      <c r="D164" s="283"/>
      <c r="E164" s="283"/>
      <c r="F164" s="283"/>
      <c r="G164" s="283"/>
      <c r="H164" s="283"/>
      <c r="I164" s="283"/>
      <c r="J164" s="283"/>
      <c r="K164" s="283"/>
      <c r="L164" s="283"/>
      <c r="M164" s="283"/>
      <c r="N164" s="283"/>
      <c r="O164" s="283"/>
      <c r="P164" s="283"/>
      <c r="Q164" s="283"/>
      <c r="R164" s="283"/>
      <c r="S164" s="283"/>
      <c r="T164" s="283"/>
      <c r="U164" s="283"/>
      <c r="V164" s="283"/>
      <c r="W164" s="283"/>
      <c r="X164" s="283"/>
      <c r="Y164" s="284"/>
    </row>
    <row r="165" spans="1:25" x14ac:dyDescent="0.25">
      <c r="A165" s="285"/>
      <c r="B165" s="286"/>
      <c r="C165" s="286"/>
      <c r="D165" s="286"/>
      <c r="E165" s="286"/>
      <c r="F165" s="286"/>
      <c r="G165" s="286"/>
      <c r="H165" s="286"/>
      <c r="I165" s="286"/>
      <c r="J165" s="286"/>
      <c r="K165" s="286"/>
      <c r="L165" s="286"/>
      <c r="M165" s="286"/>
      <c r="N165" s="286"/>
      <c r="O165" s="286"/>
      <c r="P165" s="286"/>
      <c r="Q165" s="286"/>
      <c r="R165" s="286"/>
      <c r="S165" s="286"/>
      <c r="T165" s="286"/>
      <c r="U165" s="286"/>
      <c r="V165" s="286"/>
      <c r="W165" s="286"/>
      <c r="X165" s="286"/>
      <c r="Y165" s="287"/>
    </row>
    <row r="166" spans="1:25" ht="15" customHeight="1" x14ac:dyDescent="0.25">
      <c r="A166" s="285"/>
      <c r="B166" s="286"/>
      <c r="C166" s="286"/>
      <c r="D166" s="286"/>
      <c r="E166" s="286"/>
      <c r="F166" s="286"/>
      <c r="G166" s="286"/>
      <c r="H166" s="286"/>
      <c r="I166" s="286"/>
      <c r="J166" s="286"/>
      <c r="K166" s="286"/>
      <c r="L166" s="286"/>
      <c r="M166" s="286"/>
      <c r="N166" s="286"/>
      <c r="O166" s="286"/>
      <c r="P166" s="286"/>
      <c r="Q166" s="286"/>
      <c r="R166" s="286"/>
      <c r="S166" s="286"/>
      <c r="T166" s="286"/>
      <c r="U166" s="286"/>
      <c r="V166" s="286"/>
      <c r="W166" s="286"/>
      <c r="X166" s="286"/>
      <c r="Y166" s="287"/>
    </row>
    <row r="167" spans="1:25" x14ac:dyDescent="0.25">
      <c r="A167" s="285"/>
      <c r="B167" s="286"/>
      <c r="C167" s="286"/>
      <c r="D167" s="286"/>
      <c r="E167" s="286"/>
      <c r="F167" s="286"/>
      <c r="G167" s="286"/>
      <c r="H167" s="286"/>
      <c r="I167" s="286"/>
      <c r="J167" s="286"/>
      <c r="K167" s="286"/>
      <c r="L167" s="286"/>
      <c r="M167" s="286"/>
      <c r="N167" s="286"/>
      <c r="O167" s="286"/>
      <c r="P167" s="286"/>
      <c r="Q167" s="286"/>
      <c r="R167" s="286"/>
      <c r="S167" s="286"/>
      <c r="T167" s="286"/>
      <c r="U167" s="286"/>
      <c r="V167" s="286"/>
      <c r="W167" s="286"/>
      <c r="X167" s="286"/>
      <c r="Y167" s="287"/>
    </row>
    <row r="168" spans="1:25" x14ac:dyDescent="0.25">
      <c r="A168" s="285"/>
      <c r="B168" s="286"/>
      <c r="C168" s="286"/>
      <c r="D168" s="286"/>
      <c r="E168" s="286"/>
      <c r="F168" s="286"/>
      <c r="G168" s="286"/>
      <c r="H168" s="286"/>
      <c r="I168" s="286"/>
      <c r="J168" s="286"/>
      <c r="K168" s="286"/>
      <c r="L168" s="286"/>
      <c r="M168" s="286"/>
      <c r="N168" s="286"/>
      <c r="O168" s="286"/>
      <c r="P168" s="286"/>
      <c r="Q168" s="286"/>
      <c r="R168" s="286"/>
      <c r="S168" s="286"/>
      <c r="T168" s="286"/>
      <c r="U168" s="286"/>
      <c r="V168" s="286"/>
      <c r="W168" s="286"/>
      <c r="X168" s="286"/>
      <c r="Y168" s="287"/>
    </row>
    <row r="169" spans="1:25" x14ac:dyDescent="0.25">
      <c r="A169" s="285"/>
      <c r="B169" s="286"/>
      <c r="C169" s="286"/>
      <c r="D169" s="286"/>
      <c r="E169" s="286"/>
      <c r="F169" s="286"/>
      <c r="G169" s="286"/>
      <c r="H169" s="286"/>
      <c r="I169" s="286"/>
      <c r="J169" s="286"/>
      <c r="K169" s="286"/>
      <c r="L169" s="286"/>
      <c r="M169" s="286"/>
      <c r="N169" s="286"/>
      <c r="O169" s="286"/>
      <c r="P169" s="286"/>
      <c r="Q169" s="286"/>
      <c r="R169" s="286"/>
      <c r="S169" s="286"/>
      <c r="T169" s="286"/>
      <c r="U169" s="286"/>
      <c r="V169" s="286"/>
      <c r="W169" s="286"/>
      <c r="X169" s="286"/>
      <c r="Y169" s="287"/>
    </row>
    <row r="170" spans="1:25" ht="15.75" thickBot="1" x14ac:dyDescent="0.3">
      <c r="A170" s="288"/>
      <c r="B170" s="289"/>
      <c r="C170" s="289"/>
      <c r="D170" s="289"/>
      <c r="E170" s="289"/>
      <c r="F170" s="289"/>
      <c r="G170" s="289"/>
      <c r="H170" s="289"/>
      <c r="I170" s="289"/>
      <c r="J170" s="289"/>
      <c r="K170" s="289"/>
      <c r="L170" s="289"/>
      <c r="M170" s="289"/>
      <c r="N170" s="289"/>
      <c r="O170" s="289"/>
      <c r="P170" s="289"/>
      <c r="Q170" s="289"/>
      <c r="R170" s="289"/>
      <c r="S170" s="289"/>
      <c r="T170" s="289"/>
      <c r="U170" s="289"/>
      <c r="V170" s="289"/>
      <c r="W170" s="289"/>
      <c r="X170" s="289"/>
      <c r="Y170" s="290"/>
    </row>
    <row r="172" spans="1:25" ht="15.75" customHeight="1" thickBot="1" x14ac:dyDescent="0.3">
      <c r="A172" s="291" t="s">
        <v>158</v>
      </c>
      <c r="B172" s="291"/>
      <c r="C172" s="291"/>
      <c r="D172" s="291"/>
      <c r="E172" s="291"/>
      <c r="F172" s="291"/>
      <c r="G172" s="291"/>
      <c r="H172" s="291"/>
      <c r="I172" s="291"/>
      <c r="J172" s="291"/>
      <c r="K172" s="291"/>
      <c r="L172" s="291"/>
      <c r="M172" s="291"/>
      <c r="N172" s="291"/>
      <c r="O172" s="291"/>
      <c r="P172" s="291"/>
      <c r="Q172" s="291"/>
      <c r="R172" s="291"/>
      <c r="S172" s="291"/>
      <c r="T172" s="291"/>
      <c r="U172" s="291"/>
      <c r="V172" s="291"/>
      <c r="W172" s="291"/>
      <c r="X172" s="291"/>
      <c r="Y172" s="291"/>
    </row>
    <row r="173" spans="1:25" ht="15.75" thickBot="1" x14ac:dyDescent="0.3">
      <c r="A173" s="292" t="s">
        <v>173</v>
      </c>
      <c r="B173" s="293"/>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294"/>
    </row>
    <row r="175" spans="1:25" ht="15.75" thickBot="1" x14ac:dyDescent="0.3">
      <c r="A175" s="295" t="s">
        <v>72</v>
      </c>
      <c r="B175" s="295"/>
      <c r="C175" s="295"/>
      <c r="E175" s="295" t="s">
        <v>73</v>
      </c>
      <c r="F175" s="295"/>
      <c r="G175" s="295"/>
    </row>
    <row r="176" spans="1:25" x14ac:dyDescent="0.25">
      <c r="A176" s="304" t="s">
        <v>55</v>
      </c>
      <c r="B176" s="305"/>
      <c r="E176" s="304" t="s">
        <v>58</v>
      </c>
      <c r="F176" s="305"/>
    </row>
    <row r="177" spans="1:25" x14ac:dyDescent="0.25">
      <c r="A177" s="236"/>
      <c r="B177" s="236"/>
      <c r="C177" s="237"/>
      <c r="D177" s="237"/>
      <c r="E177" s="236"/>
      <c r="F177" s="236"/>
      <c r="G177" s="237"/>
      <c r="H177" s="237"/>
    </row>
    <row r="178" spans="1:25" x14ac:dyDescent="0.25">
      <c r="A178" s="314"/>
      <c r="B178" s="314"/>
      <c r="C178" s="314"/>
      <c r="D178" s="314"/>
      <c r="E178" s="314"/>
      <c r="F178" s="314"/>
      <c r="G178" s="314"/>
      <c r="H178" s="314"/>
      <c r="I178" s="314"/>
      <c r="J178" s="314"/>
      <c r="K178" s="314"/>
      <c r="L178" s="314"/>
      <c r="M178" s="314"/>
      <c r="N178" s="314"/>
      <c r="O178" s="314"/>
      <c r="P178" s="314"/>
      <c r="Q178" s="314"/>
      <c r="R178" s="314"/>
      <c r="S178" s="314"/>
      <c r="T178" s="314"/>
      <c r="U178" s="314"/>
      <c r="V178" s="314"/>
      <c r="W178" s="314"/>
      <c r="X178" s="314"/>
      <c r="Y178" s="314"/>
    </row>
    <row r="179" spans="1:25" x14ac:dyDescent="0.25">
      <c r="A179" s="236"/>
      <c r="B179" s="236"/>
      <c r="C179" s="237"/>
      <c r="D179" s="237"/>
      <c r="E179" s="236"/>
      <c r="F179" s="236"/>
      <c r="G179" s="237"/>
      <c r="H179" s="237"/>
    </row>
    <row r="180" spans="1:25" ht="18.75" x14ac:dyDescent="0.3">
      <c r="A180" s="333" t="s">
        <v>162</v>
      </c>
      <c r="B180" s="333"/>
      <c r="C180" s="333"/>
      <c r="D180" s="333"/>
      <c r="E180" s="333"/>
      <c r="F180" s="333"/>
      <c r="G180" s="237"/>
      <c r="H180" s="337" t="s">
        <v>176</v>
      </c>
      <c r="I180" s="337"/>
      <c r="J180" s="337"/>
      <c r="K180" s="237"/>
      <c r="L180" s="237"/>
      <c r="M180" s="237"/>
      <c r="N180" s="237"/>
      <c r="O180" s="237"/>
      <c r="P180" s="237"/>
      <c r="Q180" s="237"/>
      <c r="R180" s="237"/>
      <c r="S180" s="237"/>
      <c r="T180" s="237"/>
      <c r="U180" s="237"/>
      <c r="V180" s="237"/>
      <c r="W180" s="237"/>
      <c r="X180" s="237"/>
      <c r="Y180" s="237"/>
    </row>
    <row r="181" spans="1:25" x14ac:dyDescent="0.25">
      <c r="A181" s="334" t="s">
        <v>234</v>
      </c>
      <c r="B181" s="335"/>
      <c r="C181" s="335"/>
      <c r="D181" s="335"/>
      <c r="E181" s="335"/>
      <c r="F181" s="335"/>
      <c r="G181" s="335"/>
      <c r="H181" s="335"/>
      <c r="I181" s="335"/>
      <c r="J181" s="335"/>
      <c r="K181" s="335"/>
      <c r="L181" s="335"/>
      <c r="M181" s="335"/>
      <c r="N181" s="335"/>
      <c r="O181" s="335"/>
      <c r="P181" s="335"/>
      <c r="Q181" s="335"/>
      <c r="R181" s="335"/>
      <c r="S181" s="335"/>
      <c r="T181" s="335"/>
      <c r="U181" s="335"/>
      <c r="V181" s="335"/>
      <c r="W181" s="335"/>
      <c r="X181" s="335"/>
      <c r="Y181" s="336"/>
    </row>
    <row r="182" spans="1:25" x14ac:dyDescent="0.25">
      <c r="A182" s="285"/>
      <c r="B182" s="286"/>
      <c r="C182" s="286"/>
      <c r="D182" s="286"/>
      <c r="E182" s="286"/>
      <c r="F182" s="286"/>
      <c r="G182" s="286"/>
      <c r="H182" s="286"/>
      <c r="I182" s="286"/>
      <c r="J182" s="286"/>
      <c r="K182" s="286"/>
      <c r="L182" s="286"/>
      <c r="M182" s="286"/>
      <c r="N182" s="286"/>
      <c r="O182" s="286"/>
      <c r="P182" s="286"/>
      <c r="Q182" s="286"/>
      <c r="R182" s="286"/>
      <c r="S182" s="286"/>
      <c r="T182" s="286"/>
      <c r="U182" s="286"/>
      <c r="V182" s="286"/>
      <c r="W182" s="286"/>
      <c r="X182" s="286"/>
      <c r="Y182" s="287"/>
    </row>
    <row r="183" spans="1:25" x14ac:dyDescent="0.25">
      <c r="A183" s="285"/>
      <c r="B183" s="286"/>
      <c r="C183" s="286"/>
      <c r="D183" s="286"/>
      <c r="E183" s="286"/>
      <c r="F183" s="286"/>
      <c r="G183" s="286"/>
      <c r="H183" s="286"/>
      <c r="I183" s="286"/>
      <c r="J183" s="286"/>
      <c r="K183" s="286"/>
      <c r="L183" s="286"/>
      <c r="M183" s="286"/>
      <c r="N183" s="286"/>
      <c r="O183" s="286"/>
      <c r="P183" s="286"/>
      <c r="Q183" s="286"/>
      <c r="R183" s="286"/>
      <c r="S183" s="286"/>
      <c r="T183" s="286"/>
      <c r="U183" s="286"/>
      <c r="V183" s="286"/>
      <c r="W183" s="286"/>
      <c r="X183" s="286"/>
      <c r="Y183" s="287"/>
    </row>
    <row r="184" spans="1:25" x14ac:dyDescent="0.25">
      <c r="A184" s="285"/>
      <c r="B184" s="286"/>
      <c r="C184" s="286"/>
      <c r="D184" s="286"/>
      <c r="E184" s="286"/>
      <c r="F184" s="286"/>
      <c r="G184" s="286"/>
      <c r="H184" s="286"/>
      <c r="I184" s="286"/>
      <c r="J184" s="286"/>
      <c r="K184" s="286"/>
      <c r="L184" s="286"/>
      <c r="M184" s="286"/>
      <c r="N184" s="286"/>
      <c r="O184" s="286"/>
      <c r="P184" s="286"/>
      <c r="Q184" s="286"/>
      <c r="R184" s="286"/>
      <c r="S184" s="286"/>
      <c r="T184" s="286"/>
      <c r="U184" s="286"/>
      <c r="V184" s="286"/>
      <c r="W184" s="286"/>
      <c r="X184" s="286"/>
      <c r="Y184" s="287"/>
    </row>
    <row r="185" spans="1:25" x14ac:dyDescent="0.25">
      <c r="A185" s="285"/>
      <c r="B185" s="286"/>
      <c r="C185" s="286"/>
      <c r="D185" s="286"/>
      <c r="E185" s="286"/>
      <c r="F185" s="286"/>
      <c r="G185" s="286"/>
      <c r="H185" s="286"/>
      <c r="I185" s="286"/>
      <c r="J185" s="286"/>
      <c r="K185" s="286"/>
      <c r="L185" s="286"/>
      <c r="M185" s="286"/>
      <c r="N185" s="286"/>
      <c r="O185" s="286"/>
      <c r="P185" s="286"/>
      <c r="Q185" s="286"/>
      <c r="R185" s="286"/>
      <c r="S185" s="286"/>
      <c r="T185" s="286"/>
      <c r="U185" s="286"/>
      <c r="V185" s="286"/>
      <c r="W185" s="286"/>
      <c r="X185" s="286"/>
      <c r="Y185" s="287"/>
    </row>
    <row r="186" spans="1:25" x14ac:dyDescent="0.25">
      <c r="A186" s="285"/>
      <c r="B186" s="286"/>
      <c r="C186" s="286"/>
      <c r="D186" s="286"/>
      <c r="E186" s="286"/>
      <c r="F186" s="286"/>
      <c r="G186" s="286"/>
      <c r="H186" s="286"/>
      <c r="I186" s="286"/>
      <c r="J186" s="286"/>
      <c r="K186" s="286"/>
      <c r="L186" s="286"/>
      <c r="M186" s="286"/>
      <c r="N186" s="286"/>
      <c r="O186" s="286"/>
      <c r="P186" s="286"/>
      <c r="Q186" s="286"/>
      <c r="R186" s="286"/>
      <c r="S186" s="286"/>
      <c r="T186" s="286"/>
      <c r="U186" s="286"/>
      <c r="V186" s="286"/>
      <c r="W186" s="286"/>
      <c r="X186" s="286"/>
      <c r="Y186" s="287"/>
    </row>
    <row r="187" spans="1:25" x14ac:dyDescent="0.25">
      <c r="A187" s="285"/>
      <c r="B187" s="286"/>
      <c r="C187" s="286"/>
      <c r="D187" s="286"/>
      <c r="E187" s="286"/>
      <c r="F187" s="286"/>
      <c r="G187" s="286"/>
      <c r="H187" s="286"/>
      <c r="I187" s="286"/>
      <c r="J187" s="286"/>
      <c r="K187" s="286"/>
      <c r="L187" s="286"/>
      <c r="M187" s="286"/>
      <c r="N187" s="286"/>
      <c r="O187" s="286"/>
      <c r="P187" s="286"/>
      <c r="Q187" s="286"/>
      <c r="R187" s="286"/>
      <c r="S187" s="286"/>
      <c r="T187" s="286"/>
      <c r="U187" s="286"/>
      <c r="V187" s="286"/>
      <c r="W187" s="286"/>
      <c r="X187" s="286"/>
      <c r="Y187" s="287"/>
    </row>
    <row r="188" spans="1:25" x14ac:dyDescent="0.25">
      <c r="A188" s="285"/>
      <c r="B188" s="286"/>
      <c r="C188" s="286"/>
      <c r="D188" s="286"/>
      <c r="E188" s="286"/>
      <c r="F188" s="286"/>
      <c r="G188" s="286"/>
      <c r="H188" s="286"/>
      <c r="I188" s="286"/>
      <c r="J188" s="286"/>
      <c r="K188" s="286"/>
      <c r="L188" s="286"/>
      <c r="M188" s="286"/>
      <c r="N188" s="286"/>
      <c r="O188" s="286"/>
      <c r="P188" s="286"/>
      <c r="Q188" s="286"/>
      <c r="R188" s="286"/>
      <c r="S188" s="286"/>
      <c r="T188" s="286"/>
      <c r="U188" s="286"/>
      <c r="V188" s="286"/>
      <c r="W188" s="286"/>
      <c r="X188" s="286"/>
      <c r="Y188" s="287"/>
    </row>
    <row r="189" spans="1:25" x14ac:dyDescent="0.25">
      <c r="A189" s="285"/>
      <c r="B189" s="286"/>
      <c r="C189" s="286"/>
      <c r="D189" s="286"/>
      <c r="E189" s="286"/>
      <c r="F189" s="286"/>
      <c r="G189" s="286"/>
      <c r="H189" s="286"/>
      <c r="I189" s="286"/>
      <c r="J189" s="286"/>
      <c r="K189" s="286"/>
      <c r="L189" s="286"/>
      <c r="M189" s="286"/>
      <c r="N189" s="286"/>
      <c r="O189" s="286"/>
      <c r="P189" s="286"/>
      <c r="Q189" s="286"/>
      <c r="R189" s="286"/>
      <c r="S189" s="286"/>
      <c r="T189" s="286"/>
      <c r="U189" s="286"/>
      <c r="V189" s="286"/>
      <c r="W189" s="286"/>
      <c r="X189" s="286"/>
      <c r="Y189" s="287"/>
    </row>
    <row r="190" spans="1:25" x14ac:dyDescent="0.25">
      <c r="A190" s="285"/>
      <c r="B190" s="286"/>
      <c r="C190" s="286"/>
      <c r="D190" s="286"/>
      <c r="E190" s="286"/>
      <c r="F190" s="286"/>
      <c r="G190" s="286"/>
      <c r="H190" s="286"/>
      <c r="I190" s="286"/>
      <c r="J190" s="286"/>
      <c r="K190" s="286"/>
      <c r="L190" s="286"/>
      <c r="M190" s="286"/>
      <c r="N190" s="286"/>
      <c r="O190" s="286"/>
      <c r="P190" s="286"/>
      <c r="Q190" s="286"/>
      <c r="R190" s="286"/>
      <c r="S190" s="286"/>
      <c r="T190" s="286"/>
      <c r="U190" s="286"/>
      <c r="V190" s="286"/>
      <c r="W190" s="286"/>
      <c r="X190" s="286"/>
      <c r="Y190" s="287"/>
    </row>
    <row r="191" spans="1:25" x14ac:dyDescent="0.25">
      <c r="A191" s="285"/>
      <c r="B191" s="286"/>
      <c r="C191" s="286"/>
      <c r="D191" s="286"/>
      <c r="E191" s="286"/>
      <c r="F191" s="286"/>
      <c r="G191" s="286"/>
      <c r="H191" s="286"/>
      <c r="I191" s="286"/>
      <c r="J191" s="286"/>
      <c r="K191" s="286"/>
      <c r="L191" s="286"/>
      <c r="M191" s="286"/>
      <c r="N191" s="286"/>
      <c r="O191" s="286"/>
      <c r="P191" s="286"/>
      <c r="Q191" s="286"/>
      <c r="R191" s="286"/>
      <c r="S191" s="286"/>
      <c r="T191" s="286"/>
      <c r="U191" s="286"/>
      <c r="V191" s="286"/>
      <c r="W191" s="286"/>
      <c r="X191" s="286"/>
      <c r="Y191" s="287"/>
    </row>
    <row r="192" spans="1:25" x14ac:dyDescent="0.25">
      <c r="A192" s="285"/>
      <c r="B192" s="286"/>
      <c r="C192" s="286"/>
      <c r="D192" s="286"/>
      <c r="E192" s="286"/>
      <c r="F192" s="286"/>
      <c r="G192" s="286"/>
      <c r="H192" s="286"/>
      <c r="I192" s="286"/>
      <c r="J192" s="286"/>
      <c r="K192" s="286"/>
      <c r="L192" s="286"/>
      <c r="M192" s="286"/>
      <c r="N192" s="286"/>
      <c r="O192" s="286"/>
      <c r="P192" s="286"/>
      <c r="Q192" s="286"/>
      <c r="R192" s="286"/>
      <c r="S192" s="286"/>
      <c r="T192" s="286"/>
      <c r="U192" s="286"/>
      <c r="V192" s="286"/>
      <c r="W192" s="286"/>
      <c r="X192" s="286"/>
      <c r="Y192" s="287"/>
    </row>
    <row r="193" spans="1:25" x14ac:dyDescent="0.25">
      <c r="A193" s="285"/>
      <c r="B193" s="286"/>
      <c r="C193" s="286"/>
      <c r="D193" s="286"/>
      <c r="E193" s="286"/>
      <c r="F193" s="286"/>
      <c r="G193" s="286"/>
      <c r="H193" s="286"/>
      <c r="I193" s="286"/>
      <c r="J193" s="286"/>
      <c r="K193" s="286"/>
      <c r="L193" s="286"/>
      <c r="M193" s="286"/>
      <c r="N193" s="286"/>
      <c r="O193" s="286"/>
      <c r="P193" s="286"/>
      <c r="Q193" s="286"/>
      <c r="R193" s="286"/>
      <c r="S193" s="286"/>
      <c r="T193" s="286"/>
      <c r="U193" s="286"/>
      <c r="V193" s="286"/>
      <c r="W193" s="286"/>
      <c r="X193" s="286"/>
      <c r="Y193" s="287"/>
    </row>
    <row r="194" spans="1:25" ht="15.75" thickBot="1" x14ac:dyDescent="0.3">
      <c r="A194" s="288"/>
      <c r="B194" s="289"/>
      <c r="C194" s="289"/>
      <c r="D194" s="289"/>
      <c r="E194" s="289"/>
      <c r="F194" s="289"/>
      <c r="G194" s="289"/>
      <c r="H194" s="289"/>
      <c r="I194" s="289"/>
      <c r="J194" s="289"/>
      <c r="K194" s="289"/>
      <c r="L194" s="289"/>
      <c r="M194" s="289"/>
      <c r="N194" s="289"/>
      <c r="O194" s="289"/>
      <c r="P194" s="289"/>
      <c r="Q194" s="289"/>
      <c r="R194" s="289"/>
      <c r="S194" s="289"/>
      <c r="T194" s="289"/>
      <c r="U194" s="289"/>
      <c r="V194" s="289"/>
      <c r="W194" s="289"/>
      <c r="X194" s="289"/>
      <c r="Y194" s="290"/>
    </row>
    <row r="196" spans="1:25" ht="15.75" thickBot="1" x14ac:dyDescent="0.3">
      <c r="A196" s="291" t="s">
        <v>28</v>
      </c>
      <c r="B196" s="291"/>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row>
    <row r="197" spans="1:25" x14ac:dyDescent="0.25">
      <c r="A197" s="315" t="s">
        <v>292</v>
      </c>
      <c r="B197" s="316"/>
      <c r="C197" s="316"/>
      <c r="D197" s="316"/>
      <c r="E197" s="316"/>
      <c r="F197" s="316"/>
      <c r="G197" s="316"/>
      <c r="H197" s="316"/>
      <c r="I197" s="316"/>
      <c r="J197" s="316"/>
      <c r="K197" s="316"/>
      <c r="L197" s="316"/>
      <c r="M197" s="316"/>
      <c r="N197" s="316"/>
      <c r="O197" s="316"/>
      <c r="P197" s="316"/>
      <c r="Q197" s="316"/>
      <c r="R197" s="316"/>
      <c r="S197" s="316"/>
      <c r="T197" s="316"/>
      <c r="U197" s="316"/>
      <c r="V197" s="316"/>
      <c r="W197" s="316"/>
      <c r="X197" s="316"/>
      <c r="Y197" s="317"/>
    </row>
    <row r="198" spans="1:25" x14ac:dyDescent="0.25">
      <c r="A198" s="307"/>
      <c r="B198" s="308"/>
      <c r="C198" s="308"/>
      <c r="D198" s="308"/>
      <c r="E198" s="308"/>
      <c r="F198" s="308"/>
      <c r="G198" s="308"/>
      <c r="H198" s="308"/>
      <c r="I198" s="308"/>
      <c r="J198" s="308"/>
      <c r="K198" s="308"/>
      <c r="L198" s="308"/>
      <c r="M198" s="308"/>
      <c r="N198" s="308"/>
      <c r="O198" s="308"/>
      <c r="P198" s="308"/>
      <c r="Q198" s="308"/>
      <c r="R198" s="308"/>
      <c r="S198" s="308"/>
      <c r="T198" s="308"/>
      <c r="U198" s="308"/>
      <c r="V198" s="308"/>
      <c r="W198" s="308"/>
      <c r="X198" s="308"/>
      <c r="Y198" s="309"/>
    </row>
    <row r="199" spans="1:25" x14ac:dyDescent="0.25">
      <c r="A199" s="307"/>
      <c r="B199" s="308"/>
      <c r="C199" s="308"/>
      <c r="D199" s="308"/>
      <c r="E199" s="308"/>
      <c r="F199" s="308"/>
      <c r="G199" s="308"/>
      <c r="H199" s="308"/>
      <c r="I199" s="308"/>
      <c r="J199" s="308"/>
      <c r="K199" s="308"/>
      <c r="L199" s="308"/>
      <c r="M199" s="308"/>
      <c r="N199" s="308"/>
      <c r="O199" s="308"/>
      <c r="P199" s="308"/>
      <c r="Q199" s="308"/>
      <c r="R199" s="308"/>
      <c r="S199" s="308"/>
      <c r="T199" s="308"/>
      <c r="U199" s="308"/>
      <c r="V199" s="308"/>
      <c r="W199" s="308"/>
      <c r="X199" s="308"/>
      <c r="Y199" s="309"/>
    </row>
    <row r="200" spans="1:25" x14ac:dyDescent="0.25">
      <c r="A200" s="307"/>
      <c r="B200" s="308"/>
      <c r="C200" s="308"/>
      <c r="D200" s="308"/>
      <c r="E200" s="308"/>
      <c r="F200" s="308"/>
      <c r="G200" s="308"/>
      <c r="H200" s="308"/>
      <c r="I200" s="308"/>
      <c r="J200" s="308"/>
      <c r="K200" s="308"/>
      <c r="L200" s="308"/>
      <c r="M200" s="308"/>
      <c r="N200" s="308"/>
      <c r="O200" s="308"/>
      <c r="P200" s="308"/>
      <c r="Q200" s="308"/>
      <c r="R200" s="308"/>
      <c r="S200" s="308"/>
      <c r="T200" s="308"/>
      <c r="U200" s="308"/>
      <c r="V200" s="308"/>
      <c r="W200" s="308"/>
      <c r="X200" s="308"/>
      <c r="Y200" s="309"/>
    </row>
    <row r="201" spans="1:25" x14ac:dyDescent="0.25">
      <c r="A201" s="307"/>
      <c r="B201" s="308"/>
      <c r="C201" s="308"/>
      <c r="D201" s="308"/>
      <c r="E201" s="308"/>
      <c r="F201" s="308"/>
      <c r="G201" s="308"/>
      <c r="H201" s="308"/>
      <c r="I201" s="308"/>
      <c r="J201" s="308"/>
      <c r="K201" s="308"/>
      <c r="L201" s="308"/>
      <c r="M201" s="308"/>
      <c r="N201" s="308"/>
      <c r="O201" s="308"/>
      <c r="P201" s="308"/>
      <c r="Q201" s="308"/>
      <c r="R201" s="308"/>
      <c r="S201" s="308"/>
      <c r="T201" s="308"/>
      <c r="U201" s="308"/>
      <c r="V201" s="308"/>
      <c r="W201" s="308"/>
      <c r="X201" s="308"/>
      <c r="Y201" s="309"/>
    </row>
    <row r="202" spans="1:25" x14ac:dyDescent="0.25">
      <c r="A202" s="307"/>
      <c r="B202" s="308"/>
      <c r="C202" s="308"/>
      <c r="D202" s="308"/>
      <c r="E202" s="308"/>
      <c r="F202" s="308"/>
      <c r="G202" s="308"/>
      <c r="H202" s="308"/>
      <c r="I202" s="308"/>
      <c r="J202" s="308"/>
      <c r="K202" s="308"/>
      <c r="L202" s="308"/>
      <c r="M202" s="308"/>
      <c r="N202" s="308"/>
      <c r="O202" s="308"/>
      <c r="P202" s="308"/>
      <c r="Q202" s="308"/>
      <c r="R202" s="308"/>
      <c r="S202" s="308"/>
      <c r="T202" s="308"/>
      <c r="U202" s="308"/>
      <c r="V202" s="308"/>
      <c r="W202" s="308"/>
      <c r="X202" s="308"/>
      <c r="Y202" s="309"/>
    </row>
    <row r="203" spans="1:25" ht="15.75" thickBot="1" x14ac:dyDescent="0.3">
      <c r="A203" s="310"/>
      <c r="B203" s="311"/>
      <c r="C203" s="311"/>
      <c r="D203" s="311"/>
      <c r="E203" s="311"/>
      <c r="F203" s="311"/>
      <c r="G203" s="311"/>
      <c r="H203" s="311"/>
      <c r="I203" s="311"/>
      <c r="J203" s="311"/>
      <c r="K203" s="311"/>
      <c r="L203" s="311"/>
      <c r="M203" s="311"/>
      <c r="N203" s="311"/>
      <c r="O203" s="311"/>
      <c r="P203" s="311"/>
      <c r="Q203" s="311"/>
      <c r="R203" s="311"/>
      <c r="S203" s="311"/>
      <c r="T203" s="311"/>
      <c r="U203" s="311"/>
      <c r="V203" s="311"/>
      <c r="W203" s="311"/>
      <c r="X203" s="311"/>
      <c r="Y203" s="312"/>
    </row>
    <row r="205" spans="1:25" ht="15.75" thickBot="1" x14ac:dyDescent="0.3">
      <c r="A205" s="291" t="s">
        <v>158</v>
      </c>
      <c r="B205" s="291"/>
      <c r="C205" s="291"/>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291"/>
    </row>
    <row r="206" spans="1:25" ht="15.75" thickBot="1" x14ac:dyDescent="0.3">
      <c r="A206" s="292"/>
      <c r="B206" s="293"/>
      <c r="C206" s="293"/>
      <c r="D206" s="293"/>
      <c r="E206" s="293"/>
      <c r="F206" s="293"/>
      <c r="G206" s="293"/>
      <c r="H206" s="293"/>
      <c r="I206" s="293"/>
      <c r="J206" s="293"/>
      <c r="K206" s="293"/>
      <c r="L206" s="293"/>
      <c r="M206" s="293"/>
      <c r="N206" s="293"/>
      <c r="O206" s="293"/>
      <c r="P206" s="293"/>
      <c r="Q206" s="293"/>
      <c r="R206" s="293"/>
      <c r="S206" s="293"/>
      <c r="T206" s="293"/>
      <c r="U206" s="293"/>
      <c r="V206" s="293"/>
      <c r="W206" s="293"/>
      <c r="X206" s="293"/>
      <c r="Y206" s="294"/>
    </row>
    <row r="208" spans="1:25" ht="15.75" thickBot="1" x14ac:dyDescent="0.3">
      <c r="A208" s="295" t="s">
        <v>72</v>
      </c>
      <c r="B208" s="295"/>
      <c r="C208" s="295"/>
      <c r="E208" s="295" t="s">
        <v>73</v>
      </c>
      <c r="F208" s="295"/>
      <c r="G208" s="295"/>
    </row>
    <row r="209" spans="1:25" ht="15.75" thickBot="1" x14ac:dyDescent="0.3">
      <c r="A209" s="300" t="s">
        <v>55</v>
      </c>
      <c r="B209" s="301"/>
      <c r="E209" s="300" t="s">
        <v>58</v>
      </c>
      <c r="F209" s="301"/>
    </row>
    <row r="210" spans="1:25" x14ac:dyDescent="0.25">
      <c r="A210" s="296"/>
      <c r="B210" s="296"/>
      <c r="C210" s="296"/>
      <c r="D210" s="12"/>
      <c r="E210" s="296"/>
      <c r="F210" s="296"/>
      <c r="G210" s="296"/>
    </row>
    <row r="211" spans="1:25" x14ac:dyDescent="0.25">
      <c r="A211" s="318"/>
      <c r="B211" s="318"/>
      <c r="C211" s="12"/>
      <c r="D211" s="12"/>
      <c r="E211" s="318"/>
      <c r="F211" s="318"/>
      <c r="G211" s="12"/>
    </row>
    <row r="212" spans="1:25" x14ac:dyDescent="0.25">
      <c r="A212" s="12"/>
      <c r="B212" s="12"/>
      <c r="C212" s="12"/>
      <c r="D212" s="12"/>
      <c r="E212" s="12"/>
      <c r="F212" s="12"/>
      <c r="G212" s="12"/>
    </row>
    <row r="213" spans="1:25" x14ac:dyDescent="0.25">
      <c r="A213" s="313"/>
      <c r="B213" s="313"/>
      <c r="C213" s="313"/>
      <c r="D213" s="313"/>
      <c r="E213" s="313"/>
      <c r="F213" s="313"/>
      <c r="G213" s="313"/>
      <c r="H213" s="313"/>
      <c r="I213" s="313"/>
      <c r="J213" s="313"/>
      <c r="K213" s="313"/>
      <c r="L213" s="313"/>
      <c r="M213" s="313"/>
      <c r="N213" s="313"/>
      <c r="O213" s="313"/>
      <c r="P213" s="313"/>
      <c r="Q213" s="313"/>
      <c r="R213" s="313"/>
      <c r="S213" s="313"/>
      <c r="T213" s="313"/>
      <c r="U213" s="313"/>
      <c r="V213" s="313"/>
      <c r="W213" s="313"/>
      <c r="X213" s="313"/>
      <c r="Y213" s="313"/>
    </row>
    <row r="215" spans="1:25" ht="19.5" thickBot="1" x14ac:dyDescent="0.35">
      <c r="A215" s="302" t="s">
        <v>163</v>
      </c>
      <c r="B215" s="302"/>
      <c r="C215" s="302"/>
      <c r="D215" s="302"/>
      <c r="E215" s="302"/>
      <c r="F215" s="302"/>
      <c r="H215" s="302" t="s">
        <v>177</v>
      </c>
      <c r="I215" s="302"/>
      <c r="J215" s="302"/>
    </row>
    <row r="216" spans="1:25" x14ac:dyDescent="0.25">
      <c r="A216" s="282" t="s">
        <v>235</v>
      </c>
      <c r="B216" s="283"/>
      <c r="C216" s="283"/>
      <c r="D216" s="283"/>
      <c r="E216" s="283"/>
      <c r="F216" s="283"/>
      <c r="G216" s="283"/>
      <c r="H216" s="283"/>
      <c r="I216" s="283"/>
      <c r="J216" s="283"/>
      <c r="K216" s="283"/>
      <c r="L216" s="283"/>
      <c r="M216" s="283"/>
      <c r="N216" s="283"/>
      <c r="O216" s="283"/>
      <c r="P216" s="283"/>
      <c r="Q216" s="283"/>
      <c r="R216" s="283"/>
      <c r="S216" s="283"/>
      <c r="T216" s="283"/>
      <c r="U216" s="283"/>
      <c r="V216" s="283"/>
      <c r="W216" s="283"/>
      <c r="X216" s="283"/>
      <c r="Y216" s="284"/>
    </row>
    <row r="217" spans="1:25" x14ac:dyDescent="0.25">
      <c r="A217" s="285"/>
      <c r="B217" s="286"/>
      <c r="C217" s="286"/>
      <c r="D217" s="286"/>
      <c r="E217" s="286"/>
      <c r="F217" s="286"/>
      <c r="G217" s="286"/>
      <c r="H217" s="286"/>
      <c r="I217" s="286"/>
      <c r="J217" s="286"/>
      <c r="K217" s="286"/>
      <c r="L217" s="286"/>
      <c r="M217" s="286"/>
      <c r="N217" s="286"/>
      <c r="O217" s="286"/>
      <c r="P217" s="286"/>
      <c r="Q217" s="286"/>
      <c r="R217" s="286"/>
      <c r="S217" s="286"/>
      <c r="T217" s="286"/>
      <c r="U217" s="286"/>
      <c r="V217" s="286"/>
      <c r="W217" s="286"/>
      <c r="X217" s="286"/>
      <c r="Y217" s="287"/>
    </row>
    <row r="218" spans="1:25" x14ac:dyDescent="0.25">
      <c r="A218" s="285"/>
      <c r="B218" s="286"/>
      <c r="C218" s="286"/>
      <c r="D218" s="286"/>
      <c r="E218" s="286"/>
      <c r="F218" s="286"/>
      <c r="G218" s="286"/>
      <c r="H218" s="286"/>
      <c r="I218" s="286"/>
      <c r="J218" s="286"/>
      <c r="K218" s="286"/>
      <c r="L218" s="286"/>
      <c r="M218" s="286"/>
      <c r="N218" s="286"/>
      <c r="O218" s="286"/>
      <c r="P218" s="286"/>
      <c r="Q218" s="286"/>
      <c r="R218" s="286"/>
      <c r="S218" s="286"/>
      <c r="T218" s="286"/>
      <c r="U218" s="286"/>
      <c r="V218" s="286"/>
      <c r="W218" s="286"/>
      <c r="X218" s="286"/>
      <c r="Y218" s="287"/>
    </row>
    <row r="219" spans="1:25" x14ac:dyDescent="0.25">
      <c r="A219" s="285"/>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7"/>
    </row>
    <row r="220" spans="1:25" x14ac:dyDescent="0.25">
      <c r="A220" s="285"/>
      <c r="B220" s="286"/>
      <c r="C220" s="286"/>
      <c r="D220" s="286"/>
      <c r="E220" s="286"/>
      <c r="F220" s="286"/>
      <c r="G220" s="286"/>
      <c r="H220" s="286"/>
      <c r="I220" s="286"/>
      <c r="J220" s="286"/>
      <c r="K220" s="286"/>
      <c r="L220" s="286"/>
      <c r="M220" s="286"/>
      <c r="N220" s="286"/>
      <c r="O220" s="286"/>
      <c r="P220" s="286"/>
      <c r="Q220" s="286"/>
      <c r="R220" s="286"/>
      <c r="S220" s="286"/>
      <c r="T220" s="286"/>
      <c r="U220" s="286"/>
      <c r="V220" s="286"/>
      <c r="W220" s="286"/>
      <c r="X220" s="286"/>
      <c r="Y220" s="287"/>
    </row>
    <row r="221" spans="1:25" x14ac:dyDescent="0.25">
      <c r="A221" s="285"/>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7"/>
    </row>
    <row r="222" spans="1:25" x14ac:dyDescent="0.25">
      <c r="A222" s="285"/>
      <c r="B222" s="286"/>
      <c r="C222" s="286"/>
      <c r="D222" s="286"/>
      <c r="E222" s="286"/>
      <c r="F222" s="286"/>
      <c r="G222" s="286"/>
      <c r="H222" s="286"/>
      <c r="I222" s="286"/>
      <c r="J222" s="286"/>
      <c r="K222" s="286"/>
      <c r="L222" s="286"/>
      <c r="M222" s="286"/>
      <c r="N222" s="286"/>
      <c r="O222" s="286"/>
      <c r="P222" s="286"/>
      <c r="Q222" s="286"/>
      <c r="R222" s="286"/>
      <c r="S222" s="286"/>
      <c r="T222" s="286"/>
      <c r="U222" s="286"/>
      <c r="V222" s="286"/>
      <c r="W222" s="286"/>
      <c r="X222" s="286"/>
      <c r="Y222" s="287"/>
    </row>
    <row r="223" spans="1:25" x14ac:dyDescent="0.25">
      <c r="A223" s="285"/>
      <c r="B223" s="286"/>
      <c r="C223" s="286"/>
      <c r="D223" s="286"/>
      <c r="E223" s="286"/>
      <c r="F223" s="286"/>
      <c r="G223" s="286"/>
      <c r="H223" s="286"/>
      <c r="I223" s="286"/>
      <c r="J223" s="286"/>
      <c r="K223" s="286"/>
      <c r="L223" s="286"/>
      <c r="M223" s="286"/>
      <c r="N223" s="286"/>
      <c r="O223" s="286"/>
      <c r="P223" s="286"/>
      <c r="Q223" s="286"/>
      <c r="R223" s="286"/>
      <c r="S223" s="286"/>
      <c r="T223" s="286"/>
      <c r="U223" s="286"/>
      <c r="V223" s="286"/>
      <c r="W223" s="286"/>
      <c r="X223" s="286"/>
      <c r="Y223" s="287"/>
    </row>
    <row r="224" spans="1:25" x14ac:dyDescent="0.25">
      <c r="A224" s="285"/>
      <c r="B224" s="286"/>
      <c r="C224" s="286"/>
      <c r="D224" s="286"/>
      <c r="E224" s="286"/>
      <c r="F224" s="286"/>
      <c r="G224" s="286"/>
      <c r="H224" s="286"/>
      <c r="I224" s="286"/>
      <c r="J224" s="286"/>
      <c r="K224" s="286"/>
      <c r="L224" s="286"/>
      <c r="M224" s="286"/>
      <c r="N224" s="286"/>
      <c r="O224" s="286"/>
      <c r="P224" s="286"/>
      <c r="Q224" s="286"/>
      <c r="R224" s="286"/>
      <c r="S224" s="286"/>
      <c r="T224" s="286"/>
      <c r="U224" s="286"/>
      <c r="V224" s="286"/>
      <c r="W224" s="286"/>
      <c r="X224" s="286"/>
      <c r="Y224" s="287"/>
    </row>
    <row r="225" spans="1:25" x14ac:dyDescent="0.25">
      <c r="A225" s="285"/>
      <c r="B225" s="286"/>
      <c r="C225" s="286"/>
      <c r="D225" s="286"/>
      <c r="E225" s="286"/>
      <c r="F225" s="286"/>
      <c r="G225" s="286"/>
      <c r="H225" s="286"/>
      <c r="I225" s="286"/>
      <c r="J225" s="286"/>
      <c r="K225" s="286"/>
      <c r="L225" s="286"/>
      <c r="M225" s="286"/>
      <c r="N225" s="286"/>
      <c r="O225" s="286"/>
      <c r="P225" s="286"/>
      <c r="Q225" s="286"/>
      <c r="R225" s="286"/>
      <c r="S225" s="286"/>
      <c r="T225" s="286"/>
      <c r="U225" s="286"/>
      <c r="V225" s="286"/>
      <c r="W225" s="286"/>
      <c r="X225" s="286"/>
      <c r="Y225" s="287"/>
    </row>
    <row r="226" spans="1:25" x14ac:dyDescent="0.25">
      <c r="A226" s="285"/>
      <c r="B226" s="286"/>
      <c r="C226" s="286"/>
      <c r="D226" s="286"/>
      <c r="E226" s="286"/>
      <c r="F226" s="286"/>
      <c r="G226" s="286"/>
      <c r="H226" s="286"/>
      <c r="I226" s="286"/>
      <c r="J226" s="286"/>
      <c r="K226" s="286"/>
      <c r="L226" s="286"/>
      <c r="M226" s="286"/>
      <c r="N226" s="286"/>
      <c r="O226" s="286"/>
      <c r="P226" s="286"/>
      <c r="Q226" s="286"/>
      <c r="R226" s="286"/>
      <c r="S226" s="286"/>
      <c r="T226" s="286"/>
      <c r="U226" s="286"/>
      <c r="V226" s="286"/>
      <c r="W226" s="286"/>
      <c r="X226" s="286"/>
      <c r="Y226" s="287"/>
    </row>
    <row r="227" spans="1:25" x14ac:dyDescent="0.25">
      <c r="A227" s="285"/>
      <c r="B227" s="286"/>
      <c r="C227" s="286"/>
      <c r="D227" s="286"/>
      <c r="E227" s="286"/>
      <c r="F227" s="286"/>
      <c r="G227" s="286"/>
      <c r="H227" s="286"/>
      <c r="I227" s="286"/>
      <c r="J227" s="286"/>
      <c r="K227" s="286"/>
      <c r="L227" s="286"/>
      <c r="M227" s="286"/>
      <c r="N227" s="286"/>
      <c r="O227" s="286"/>
      <c r="P227" s="286"/>
      <c r="Q227" s="286"/>
      <c r="R227" s="286"/>
      <c r="S227" s="286"/>
      <c r="T227" s="286"/>
      <c r="U227" s="286"/>
      <c r="V227" s="286"/>
      <c r="W227" s="286"/>
      <c r="X227" s="286"/>
      <c r="Y227" s="287"/>
    </row>
    <row r="228" spans="1:25" x14ac:dyDescent="0.25">
      <c r="A228" s="285"/>
      <c r="B228" s="286"/>
      <c r="C228" s="286"/>
      <c r="D228" s="286"/>
      <c r="E228" s="286"/>
      <c r="F228" s="286"/>
      <c r="G228" s="286"/>
      <c r="H228" s="286"/>
      <c r="I228" s="286"/>
      <c r="J228" s="286"/>
      <c r="K228" s="286"/>
      <c r="L228" s="286"/>
      <c r="M228" s="286"/>
      <c r="N228" s="286"/>
      <c r="O228" s="286"/>
      <c r="P228" s="286"/>
      <c r="Q228" s="286"/>
      <c r="R228" s="286"/>
      <c r="S228" s="286"/>
      <c r="T228" s="286"/>
      <c r="U228" s="286"/>
      <c r="V228" s="286"/>
      <c r="W228" s="286"/>
      <c r="X228" s="286"/>
      <c r="Y228" s="287"/>
    </row>
    <row r="229" spans="1:25" ht="15.75" thickBot="1" x14ac:dyDescent="0.3">
      <c r="A229" s="288"/>
      <c r="B229" s="289"/>
      <c r="C229" s="289"/>
      <c r="D229" s="289"/>
      <c r="E229" s="289"/>
      <c r="F229" s="289"/>
      <c r="G229" s="289"/>
      <c r="H229" s="289"/>
      <c r="I229" s="289"/>
      <c r="J229" s="289"/>
      <c r="K229" s="289"/>
      <c r="L229" s="289"/>
      <c r="M229" s="289"/>
      <c r="N229" s="289"/>
      <c r="O229" s="289"/>
      <c r="P229" s="289"/>
      <c r="Q229" s="289"/>
      <c r="R229" s="289"/>
      <c r="S229" s="289"/>
      <c r="T229" s="289"/>
      <c r="U229" s="289"/>
      <c r="V229" s="289"/>
      <c r="W229" s="289"/>
      <c r="X229" s="289"/>
      <c r="Y229" s="290"/>
    </row>
    <row r="231" spans="1:25" ht="15.75" thickBot="1" x14ac:dyDescent="0.3">
      <c r="A231" s="291" t="s">
        <v>28</v>
      </c>
      <c r="B231" s="291"/>
      <c r="C231" s="291"/>
      <c r="D231" s="291"/>
      <c r="E231" s="291"/>
      <c r="F231" s="291"/>
      <c r="G231" s="291"/>
      <c r="H231" s="291"/>
      <c r="I231" s="291"/>
      <c r="J231" s="291"/>
      <c r="K231" s="291"/>
      <c r="L231" s="291"/>
      <c r="M231" s="291"/>
      <c r="N231" s="291"/>
      <c r="O231" s="291"/>
      <c r="P231" s="291"/>
      <c r="Q231" s="291"/>
      <c r="R231" s="291"/>
      <c r="S231" s="291"/>
      <c r="T231" s="291"/>
      <c r="U231" s="291"/>
      <c r="V231" s="291"/>
      <c r="W231" s="291"/>
      <c r="X231" s="291"/>
      <c r="Y231" s="291"/>
    </row>
    <row r="232" spans="1:25" x14ac:dyDescent="0.25">
      <c r="A232" s="282" t="s">
        <v>178</v>
      </c>
      <c r="B232" s="283"/>
      <c r="C232" s="283"/>
      <c r="D232" s="283"/>
      <c r="E232" s="283"/>
      <c r="F232" s="283"/>
      <c r="G232" s="283"/>
      <c r="H232" s="283"/>
      <c r="I232" s="283"/>
      <c r="J232" s="283"/>
      <c r="K232" s="283"/>
      <c r="L232" s="283"/>
      <c r="M232" s="283"/>
      <c r="N232" s="283"/>
      <c r="O232" s="283"/>
      <c r="P232" s="283"/>
      <c r="Q232" s="283"/>
      <c r="R232" s="283"/>
      <c r="S232" s="283"/>
      <c r="T232" s="283"/>
      <c r="U232" s="283"/>
      <c r="V232" s="283"/>
      <c r="W232" s="283"/>
      <c r="X232" s="283"/>
      <c r="Y232" s="284"/>
    </row>
    <row r="233" spans="1:25" x14ac:dyDescent="0.25">
      <c r="A233" s="285"/>
      <c r="B233" s="286"/>
      <c r="C233" s="286"/>
      <c r="D233" s="286"/>
      <c r="E233" s="286"/>
      <c r="F233" s="286"/>
      <c r="G233" s="286"/>
      <c r="H233" s="286"/>
      <c r="I233" s="286"/>
      <c r="J233" s="286"/>
      <c r="K233" s="286"/>
      <c r="L233" s="286"/>
      <c r="M233" s="286"/>
      <c r="N233" s="286"/>
      <c r="O233" s="286"/>
      <c r="P233" s="286"/>
      <c r="Q233" s="286"/>
      <c r="R233" s="286"/>
      <c r="S233" s="286"/>
      <c r="T233" s="286"/>
      <c r="U233" s="286"/>
      <c r="V233" s="286"/>
      <c r="W233" s="286"/>
      <c r="X233" s="286"/>
      <c r="Y233" s="287"/>
    </row>
    <row r="234" spans="1:25" x14ac:dyDescent="0.25">
      <c r="A234" s="285"/>
      <c r="B234" s="286"/>
      <c r="C234" s="286"/>
      <c r="D234" s="286"/>
      <c r="E234" s="286"/>
      <c r="F234" s="286"/>
      <c r="G234" s="286"/>
      <c r="H234" s="286"/>
      <c r="I234" s="286"/>
      <c r="J234" s="286"/>
      <c r="K234" s="286"/>
      <c r="L234" s="286"/>
      <c r="M234" s="286"/>
      <c r="N234" s="286"/>
      <c r="O234" s="286"/>
      <c r="P234" s="286"/>
      <c r="Q234" s="286"/>
      <c r="R234" s="286"/>
      <c r="S234" s="286"/>
      <c r="T234" s="286"/>
      <c r="U234" s="286"/>
      <c r="V234" s="286"/>
      <c r="W234" s="286"/>
      <c r="X234" s="286"/>
      <c r="Y234" s="287"/>
    </row>
    <row r="235" spans="1:25" x14ac:dyDescent="0.25">
      <c r="A235" s="285"/>
      <c r="B235" s="286"/>
      <c r="C235" s="286"/>
      <c r="D235" s="286"/>
      <c r="E235" s="286"/>
      <c r="F235" s="286"/>
      <c r="G235" s="286"/>
      <c r="H235" s="286"/>
      <c r="I235" s="286"/>
      <c r="J235" s="286"/>
      <c r="K235" s="286"/>
      <c r="L235" s="286"/>
      <c r="M235" s="286"/>
      <c r="N235" s="286"/>
      <c r="O235" s="286"/>
      <c r="P235" s="286"/>
      <c r="Q235" s="286"/>
      <c r="R235" s="286"/>
      <c r="S235" s="286"/>
      <c r="T235" s="286"/>
      <c r="U235" s="286"/>
      <c r="V235" s="286"/>
      <c r="W235" s="286"/>
      <c r="X235" s="286"/>
      <c r="Y235" s="287"/>
    </row>
    <row r="236" spans="1:25" x14ac:dyDescent="0.25">
      <c r="A236" s="285"/>
      <c r="B236" s="286"/>
      <c r="C236" s="286"/>
      <c r="D236" s="286"/>
      <c r="E236" s="286"/>
      <c r="F236" s="286"/>
      <c r="G236" s="286"/>
      <c r="H236" s="286"/>
      <c r="I236" s="286"/>
      <c r="J236" s="286"/>
      <c r="K236" s="286"/>
      <c r="L236" s="286"/>
      <c r="M236" s="286"/>
      <c r="N236" s="286"/>
      <c r="O236" s="286"/>
      <c r="P236" s="286"/>
      <c r="Q236" s="286"/>
      <c r="R236" s="286"/>
      <c r="S236" s="286"/>
      <c r="T236" s="286"/>
      <c r="U236" s="286"/>
      <c r="V236" s="286"/>
      <c r="W236" s="286"/>
      <c r="X236" s="286"/>
      <c r="Y236" s="287"/>
    </row>
    <row r="237" spans="1:25" x14ac:dyDescent="0.25">
      <c r="A237" s="285"/>
      <c r="B237" s="286"/>
      <c r="C237" s="286"/>
      <c r="D237" s="286"/>
      <c r="E237" s="286"/>
      <c r="F237" s="286"/>
      <c r="G237" s="286"/>
      <c r="H237" s="286"/>
      <c r="I237" s="286"/>
      <c r="J237" s="286"/>
      <c r="K237" s="286"/>
      <c r="L237" s="286"/>
      <c r="M237" s="286"/>
      <c r="N237" s="286"/>
      <c r="O237" s="286"/>
      <c r="P237" s="286"/>
      <c r="Q237" s="286"/>
      <c r="R237" s="286"/>
      <c r="S237" s="286"/>
      <c r="T237" s="286"/>
      <c r="U237" s="286"/>
      <c r="V237" s="286"/>
      <c r="W237" s="286"/>
      <c r="X237" s="286"/>
      <c r="Y237" s="287"/>
    </row>
    <row r="238" spans="1:25" ht="15.75" thickBot="1" x14ac:dyDescent="0.3">
      <c r="A238" s="288"/>
      <c r="B238" s="289"/>
      <c r="C238" s="289"/>
      <c r="D238" s="289"/>
      <c r="E238" s="289"/>
      <c r="F238" s="289"/>
      <c r="G238" s="289"/>
      <c r="H238" s="289"/>
      <c r="I238" s="289"/>
      <c r="J238" s="289"/>
      <c r="K238" s="289"/>
      <c r="L238" s="289"/>
      <c r="M238" s="289"/>
      <c r="N238" s="289"/>
      <c r="O238" s="289"/>
      <c r="P238" s="289"/>
      <c r="Q238" s="289"/>
      <c r="R238" s="289"/>
      <c r="S238" s="289"/>
      <c r="T238" s="289"/>
      <c r="U238" s="289"/>
      <c r="V238" s="289"/>
      <c r="W238" s="289"/>
      <c r="X238" s="289"/>
      <c r="Y238" s="290"/>
    </row>
    <row r="240" spans="1:25" ht="15.75" thickBot="1" x14ac:dyDescent="0.3">
      <c r="A240" s="291" t="s">
        <v>158</v>
      </c>
      <c r="B240" s="291"/>
      <c r="C240" s="291"/>
      <c r="D240" s="291"/>
      <c r="E240" s="291"/>
      <c r="F240" s="291"/>
      <c r="G240" s="291"/>
      <c r="H240" s="291"/>
      <c r="I240" s="291"/>
      <c r="J240" s="291"/>
      <c r="K240" s="291"/>
      <c r="L240" s="291"/>
      <c r="M240" s="291"/>
      <c r="N240" s="291"/>
      <c r="O240" s="291"/>
      <c r="P240" s="291"/>
      <c r="Q240" s="291"/>
      <c r="R240" s="291"/>
      <c r="S240" s="291"/>
      <c r="T240" s="291"/>
      <c r="U240" s="291"/>
      <c r="V240" s="291"/>
      <c r="W240" s="291"/>
      <c r="X240" s="291"/>
      <c r="Y240" s="291"/>
    </row>
    <row r="241" spans="1:25" ht="15.75" thickBot="1" x14ac:dyDescent="0.3">
      <c r="A241" s="292" t="s">
        <v>179</v>
      </c>
      <c r="B241" s="293"/>
      <c r="C241" s="293"/>
      <c r="D241" s="293"/>
      <c r="E241" s="293"/>
      <c r="F241" s="293"/>
      <c r="G241" s="293"/>
      <c r="H241" s="293"/>
      <c r="I241" s="293"/>
      <c r="J241" s="293"/>
      <c r="K241" s="293"/>
      <c r="L241" s="293"/>
      <c r="M241" s="293"/>
      <c r="N241" s="293"/>
      <c r="O241" s="293"/>
      <c r="P241" s="293"/>
      <c r="Q241" s="293"/>
      <c r="R241" s="293"/>
      <c r="S241" s="293"/>
      <c r="T241" s="293"/>
      <c r="U241" s="293"/>
      <c r="V241" s="293"/>
      <c r="W241" s="293"/>
      <c r="X241" s="293"/>
      <c r="Y241" s="294"/>
    </row>
    <row r="243" spans="1:25" ht="15.75" thickBot="1" x14ac:dyDescent="0.3">
      <c r="A243" s="295" t="s">
        <v>72</v>
      </c>
      <c r="B243" s="295"/>
      <c r="C243" s="295"/>
      <c r="E243" s="295" t="s">
        <v>73</v>
      </c>
      <c r="F243" s="295"/>
      <c r="G243" s="295"/>
    </row>
    <row r="244" spans="1:25" ht="15.75" thickBot="1" x14ac:dyDescent="0.3">
      <c r="A244" s="300" t="s">
        <v>55</v>
      </c>
      <c r="B244" s="301"/>
      <c r="E244" s="300" t="s">
        <v>58</v>
      </c>
      <c r="F244" s="301"/>
    </row>
    <row r="246" spans="1:25" x14ac:dyDescent="0.25">
      <c r="A246" s="313"/>
      <c r="B246" s="313"/>
      <c r="C246" s="313"/>
      <c r="D246" s="313"/>
      <c r="E246" s="313"/>
      <c r="F246" s="313"/>
      <c r="G246" s="313"/>
      <c r="H246" s="313"/>
      <c r="I246" s="313"/>
      <c r="J246" s="313"/>
      <c r="K246" s="313"/>
      <c r="L246" s="313"/>
      <c r="M246" s="313"/>
      <c r="N246" s="313"/>
      <c r="O246" s="313"/>
      <c r="P246" s="313"/>
      <c r="Q246" s="313"/>
      <c r="R246" s="313"/>
      <c r="S246" s="313"/>
      <c r="T246" s="313"/>
      <c r="U246" s="313"/>
      <c r="V246" s="313"/>
      <c r="W246" s="313"/>
      <c r="X246" s="313"/>
      <c r="Y246" s="313"/>
    </row>
    <row r="248" spans="1:25" ht="19.5" thickBot="1" x14ac:dyDescent="0.35">
      <c r="A248" s="302" t="s">
        <v>164</v>
      </c>
      <c r="B248" s="302"/>
      <c r="C248" s="302"/>
      <c r="D248" s="302"/>
      <c r="E248" s="302"/>
      <c r="F248" s="302"/>
      <c r="H248" s="302" t="s">
        <v>180</v>
      </c>
      <c r="I248" s="302"/>
      <c r="J248" s="302"/>
    </row>
    <row r="249" spans="1:25" x14ac:dyDescent="0.25">
      <c r="A249" s="282" t="s">
        <v>269</v>
      </c>
      <c r="B249" s="283"/>
      <c r="C249" s="283"/>
      <c r="D249" s="283"/>
      <c r="E249" s="283"/>
      <c r="F249" s="283"/>
      <c r="G249" s="283"/>
      <c r="H249" s="283"/>
      <c r="I249" s="283"/>
      <c r="J249" s="283"/>
      <c r="K249" s="283"/>
      <c r="L249" s="283"/>
      <c r="M249" s="283"/>
      <c r="N249" s="283"/>
      <c r="O249" s="283"/>
      <c r="P249" s="283"/>
      <c r="Q249" s="283"/>
      <c r="R249" s="283"/>
      <c r="S249" s="283"/>
      <c r="T249" s="283"/>
      <c r="U249" s="283"/>
      <c r="V249" s="283"/>
      <c r="W249" s="283"/>
      <c r="X249" s="283"/>
      <c r="Y249" s="284"/>
    </row>
    <row r="250" spans="1:25" x14ac:dyDescent="0.25">
      <c r="A250" s="285"/>
      <c r="B250" s="286"/>
      <c r="C250" s="286"/>
      <c r="D250" s="286"/>
      <c r="E250" s="286"/>
      <c r="F250" s="286"/>
      <c r="G250" s="286"/>
      <c r="H250" s="286"/>
      <c r="I250" s="286"/>
      <c r="J250" s="286"/>
      <c r="K250" s="286"/>
      <c r="L250" s="286"/>
      <c r="M250" s="286"/>
      <c r="N250" s="286"/>
      <c r="O250" s="286"/>
      <c r="P250" s="286"/>
      <c r="Q250" s="286"/>
      <c r="R250" s="286"/>
      <c r="S250" s="286"/>
      <c r="T250" s="286"/>
      <c r="U250" s="286"/>
      <c r="V250" s="286"/>
      <c r="W250" s="286"/>
      <c r="X250" s="286"/>
      <c r="Y250" s="287"/>
    </row>
    <row r="251" spans="1:25" x14ac:dyDescent="0.25">
      <c r="A251" s="285"/>
      <c r="B251" s="286"/>
      <c r="C251" s="286"/>
      <c r="D251" s="286"/>
      <c r="E251" s="286"/>
      <c r="F251" s="286"/>
      <c r="G251" s="286"/>
      <c r="H251" s="286"/>
      <c r="I251" s="286"/>
      <c r="J251" s="286"/>
      <c r="K251" s="286"/>
      <c r="L251" s="286"/>
      <c r="M251" s="286"/>
      <c r="N251" s="286"/>
      <c r="O251" s="286"/>
      <c r="P251" s="286"/>
      <c r="Q251" s="286"/>
      <c r="R251" s="286"/>
      <c r="S251" s="286"/>
      <c r="T251" s="286"/>
      <c r="U251" s="286"/>
      <c r="V251" s="286"/>
      <c r="W251" s="286"/>
      <c r="X251" s="286"/>
      <c r="Y251" s="287"/>
    </row>
    <row r="252" spans="1:25" x14ac:dyDescent="0.25">
      <c r="A252" s="285"/>
      <c r="B252" s="286"/>
      <c r="C252" s="286"/>
      <c r="D252" s="286"/>
      <c r="E252" s="286"/>
      <c r="F252" s="286"/>
      <c r="G252" s="286"/>
      <c r="H252" s="286"/>
      <c r="I252" s="286"/>
      <c r="J252" s="286"/>
      <c r="K252" s="286"/>
      <c r="L252" s="286"/>
      <c r="M252" s="286"/>
      <c r="N252" s="286"/>
      <c r="O252" s="286"/>
      <c r="P252" s="286"/>
      <c r="Q252" s="286"/>
      <c r="R252" s="286"/>
      <c r="S252" s="286"/>
      <c r="T252" s="286"/>
      <c r="U252" s="286"/>
      <c r="V252" s="286"/>
      <c r="W252" s="286"/>
      <c r="X252" s="286"/>
      <c r="Y252" s="287"/>
    </row>
    <row r="253" spans="1:25" x14ac:dyDescent="0.25">
      <c r="A253" s="285"/>
      <c r="B253" s="286"/>
      <c r="C253" s="286"/>
      <c r="D253" s="286"/>
      <c r="E253" s="286"/>
      <c r="F253" s="286"/>
      <c r="G253" s="286"/>
      <c r="H253" s="286"/>
      <c r="I253" s="286"/>
      <c r="J253" s="286"/>
      <c r="K253" s="286"/>
      <c r="L253" s="286"/>
      <c r="M253" s="286"/>
      <c r="N253" s="286"/>
      <c r="O253" s="286"/>
      <c r="P253" s="286"/>
      <c r="Q253" s="286"/>
      <c r="R253" s="286"/>
      <c r="S253" s="286"/>
      <c r="T253" s="286"/>
      <c r="U253" s="286"/>
      <c r="V253" s="286"/>
      <c r="W253" s="286"/>
      <c r="X253" s="286"/>
      <c r="Y253" s="287"/>
    </row>
    <row r="254" spans="1:25" x14ac:dyDescent="0.25">
      <c r="A254" s="285"/>
      <c r="B254" s="286"/>
      <c r="C254" s="286"/>
      <c r="D254" s="286"/>
      <c r="E254" s="286"/>
      <c r="F254" s="286"/>
      <c r="G254" s="286"/>
      <c r="H254" s="286"/>
      <c r="I254" s="286"/>
      <c r="J254" s="286"/>
      <c r="K254" s="286"/>
      <c r="L254" s="286"/>
      <c r="M254" s="286"/>
      <c r="N254" s="286"/>
      <c r="O254" s="286"/>
      <c r="P254" s="286"/>
      <c r="Q254" s="286"/>
      <c r="R254" s="286"/>
      <c r="S254" s="286"/>
      <c r="T254" s="286"/>
      <c r="U254" s="286"/>
      <c r="V254" s="286"/>
      <c r="W254" s="286"/>
      <c r="X254" s="286"/>
      <c r="Y254" s="287"/>
    </row>
    <row r="255" spans="1:25" x14ac:dyDescent="0.25">
      <c r="A255" s="285"/>
      <c r="B255" s="286"/>
      <c r="C255" s="286"/>
      <c r="D255" s="286"/>
      <c r="E255" s="286"/>
      <c r="F255" s="286"/>
      <c r="G255" s="286"/>
      <c r="H255" s="286"/>
      <c r="I255" s="286"/>
      <c r="J255" s="286"/>
      <c r="K255" s="286"/>
      <c r="L255" s="286"/>
      <c r="M255" s="286"/>
      <c r="N255" s="286"/>
      <c r="O255" s="286"/>
      <c r="P255" s="286"/>
      <c r="Q255" s="286"/>
      <c r="R255" s="286"/>
      <c r="S255" s="286"/>
      <c r="T255" s="286"/>
      <c r="U255" s="286"/>
      <c r="V255" s="286"/>
      <c r="W255" s="286"/>
      <c r="X255" s="286"/>
      <c r="Y255" s="287"/>
    </row>
    <row r="256" spans="1:25" x14ac:dyDescent="0.25">
      <c r="A256" s="285"/>
      <c r="B256" s="286"/>
      <c r="C256" s="286"/>
      <c r="D256" s="286"/>
      <c r="E256" s="286"/>
      <c r="F256" s="286"/>
      <c r="G256" s="286"/>
      <c r="H256" s="286"/>
      <c r="I256" s="286"/>
      <c r="J256" s="286"/>
      <c r="K256" s="286"/>
      <c r="L256" s="286"/>
      <c r="M256" s="286"/>
      <c r="N256" s="286"/>
      <c r="O256" s="286"/>
      <c r="P256" s="286"/>
      <c r="Q256" s="286"/>
      <c r="R256" s="286"/>
      <c r="S256" s="286"/>
      <c r="T256" s="286"/>
      <c r="U256" s="286"/>
      <c r="V256" s="286"/>
      <c r="W256" s="286"/>
      <c r="X256" s="286"/>
      <c r="Y256" s="287"/>
    </row>
    <row r="257" spans="1:25" x14ac:dyDescent="0.25">
      <c r="A257" s="285"/>
      <c r="B257" s="286"/>
      <c r="C257" s="286"/>
      <c r="D257" s="286"/>
      <c r="E257" s="286"/>
      <c r="F257" s="286"/>
      <c r="G257" s="286"/>
      <c r="H257" s="286"/>
      <c r="I257" s="286"/>
      <c r="J257" s="286"/>
      <c r="K257" s="286"/>
      <c r="L257" s="286"/>
      <c r="M257" s="286"/>
      <c r="N257" s="286"/>
      <c r="O257" s="286"/>
      <c r="P257" s="286"/>
      <c r="Q257" s="286"/>
      <c r="R257" s="286"/>
      <c r="S257" s="286"/>
      <c r="T257" s="286"/>
      <c r="U257" s="286"/>
      <c r="V257" s="286"/>
      <c r="W257" s="286"/>
      <c r="X257" s="286"/>
      <c r="Y257" s="287"/>
    </row>
    <row r="258" spans="1:25" x14ac:dyDescent="0.25">
      <c r="A258" s="285"/>
      <c r="B258" s="286"/>
      <c r="C258" s="286"/>
      <c r="D258" s="286"/>
      <c r="E258" s="286"/>
      <c r="F258" s="286"/>
      <c r="G258" s="286"/>
      <c r="H258" s="286"/>
      <c r="I258" s="286"/>
      <c r="J258" s="286"/>
      <c r="K258" s="286"/>
      <c r="L258" s="286"/>
      <c r="M258" s="286"/>
      <c r="N258" s="286"/>
      <c r="O258" s="286"/>
      <c r="P258" s="286"/>
      <c r="Q258" s="286"/>
      <c r="R258" s="286"/>
      <c r="S258" s="286"/>
      <c r="T258" s="286"/>
      <c r="U258" s="286"/>
      <c r="V258" s="286"/>
      <c r="W258" s="286"/>
      <c r="X258" s="286"/>
      <c r="Y258" s="287"/>
    </row>
    <row r="259" spans="1:25" x14ac:dyDescent="0.25">
      <c r="A259" s="285"/>
      <c r="B259" s="286"/>
      <c r="C259" s="286"/>
      <c r="D259" s="286"/>
      <c r="E259" s="286"/>
      <c r="F259" s="286"/>
      <c r="G259" s="286"/>
      <c r="H259" s="286"/>
      <c r="I259" s="286"/>
      <c r="J259" s="286"/>
      <c r="K259" s="286"/>
      <c r="L259" s="286"/>
      <c r="M259" s="286"/>
      <c r="N259" s="286"/>
      <c r="O259" s="286"/>
      <c r="P259" s="286"/>
      <c r="Q259" s="286"/>
      <c r="R259" s="286"/>
      <c r="S259" s="286"/>
      <c r="T259" s="286"/>
      <c r="U259" s="286"/>
      <c r="V259" s="286"/>
      <c r="W259" s="286"/>
      <c r="X259" s="286"/>
      <c r="Y259" s="287"/>
    </row>
    <row r="260" spans="1:25" x14ac:dyDescent="0.25">
      <c r="A260" s="285"/>
      <c r="B260" s="286"/>
      <c r="C260" s="286"/>
      <c r="D260" s="286"/>
      <c r="E260" s="286"/>
      <c r="F260" s="286"/>
      <c r="G260" s="286"/>
      <c r="H260" s="286"/>
      <c r="I260" s="286"/>
      <c r="J260" s="286"/>
      <c r="K260" s="286"/>
      <c r="L260" s="286"/>
      <c r="M260" s="286"/>
      <c r="N260" s="286"/>
      <c r="O260" s="286"/>
      <c r="P260" s="286"/>
      <c r="Q260" s="286"/>
      <c r="R260" s="286"/>
      <c r="S260" s="286"/>
      <c r="T260" s="286"/>
      <c r="U260" s="286"/>
      <c r="V260" s="286"/>
      <c r="W260" s="286"/>
      <c r="X260" s="286"/>
      <c r="Y260" s="287"/>
    </row>
    <row r="261" spans="1:25" x14ac:dyDescent="0.25">
      <c r="A261" s="285"/>
      <c r="B261" s="286"/>
      <c r="C261" s="286"/>
      <c r="D261" s="286"/>
      <c r="E261" s="286"/>
      <c r="F261" s="286"/>
      <c r="G261" s="286"/>
      <c r="H261" s="286"/>
      <c r="I261" s="286"/>
      <c r="J261" s="286"/>
      <c r="K261" s="286"/>
      <c r="L261" s="286"/>
      <c r="M261" s="286"/>
      <c r="N261" s="286"/>
      <c r="O261" s="286"/>
      <c r="P261" s="286"/>
      <c r="Q261" s="286"/>
      <c r="R261" s="286"/>
      <c r="S261" s="286"/>
      <c r="T261" s="286"/>
      <c r="U261" s="286"/>
      <c r="V261" s="286"/>
      <c r="W261" s="286"/>
      <c r="X261" s="286"/>
      <c r="Y261" s="287"/>
    </row>
    <row r="262" spans="1:25" ht="15.75" thickBot="1" x14ac:dyDescent="0.3">
      <c r="A262" s="288"/>
      <c r="B262" s="289"/>
      <c r="C262" s="289"/>
      <c r="D262" s="289"/>
      <c r="E262" s="289"/>
      <c r="F262" s="289"/>
      <c r="G262" s="289"/>
      <c r="H262" s="289"/>
      <c r="I262" s="289"/>
      <c r="J262" s="289"/>
      <c r="K262" s="289"/>
      <c r="L262" s="289"/>
      <c r="M262" s="289"/>
      <c r="N262" s="289"/>
      <c r="O262" s="289"/>
      <c r="P262" s="289"/>
      <c r="Q262" s="289"/>
      <c r="R262" s="289"/>
      <c r="S262" s="289"/>
      <c r="T262" s="289"/>
      <c r="U262" s="289"/>
      <c r="V262" s="289"/>
      <c r="W262" s="289"/>
      <c r="X262" s="289"/>
      <c r="Y262" s="290"/>
    </row>
    <row r="264" spans="1:25" ht="15.75" thickBot="1" x14ac:dyDescent="0.3">
      <c r="A264" s="291" t="s">
        <v>28</v>
      </c>
      <c r="B264" s="291"/>
      <c r="C264" s="291"/>
      <c r="D264" s="291"/>
      <c r="E264" s="291"/>
      <c r="F264" s="291"/>
      <c r="G264" s="291"/>
      <c r="H264" s="291"/>
      <c r="I264" s="291"/>
      <c r="J264" s="291"/>
      <c r="K264" s="291"/>
      <c r="L264" s="291"/>
      <c r="M264" s="291"/>
      <c r="N264" s="291"/>
      <c r="O264" s="291"/>
      <c r="P264" s="291"/>
      <c r="Q264" s="291"/>
      <c r="R264" s="291"/>
      <c r="S264" s="291"/>
      <c r="T264" s="291"/>
      <c r="U264" s="291"/>
      <c r="V264" s="291"/>
      <c r="W264" s="291"/>
      <c r="X264" s="291"/>
      <c r="Y264" s="291"/>
    </row>
    <row r="265" spans="1:25" x14ac:dyDescent="0.25">
      <c r="A265" s="282" t="s">
        <v>184</v>
      </c>
      <c r="B265" s="283"/>
      <c r="C265" s="283"/>
      <c r="D265" s="283"/>
      <c r="E265" s="283"/>
      <c r="F265" s="283"/>
      <c r="G265" s="283"/>
      <c r="H265" s="283"/>
      <c r="I265" s="283"/>
      <c r="J265" s="283"/>
      <c r="K265" s="283"/>
      <c r="L265" s="283"/>
      <c r="M265" s="283"/>
      <c r="N265" s="283"/>
      <c r="O265" s="283"/>
      <c r="P265" s="283"/>
      <c r="Q265" s="283"/>
      <c r="R265" s="283"/>
      <c r="S265" s="283"/>
      <c r="T265" s="283"/>
      <c r="U265" s="283"/>
      <c r="V265" s="283"/>
      <c r="W265" s="283"/>
      <c r="X265" s="283"/>
      <c r="Y265" s="284"/>
    </row>
    <row r="266" spans="1:25" x14ac:dyDescent="0.25">
      <c r="A266" s="285"/>
      <c r="B266" s="286"/>
      <c r="C266" s="286"/>
      <c r="D266" s="286"/>
      <c r="E266" s="286"/>
      <c r="F266" s="286"/>
      <c r="G266" s="286"/>
      <c r="H266" s="286"/>
      <c r="I266" s="286"/>
      <c r="J266" s="286"/>
      <c r="K266" s="286"/>
      <c r="L266" s="286"/>
      <c r="M266" s="286"/>
      <c r="N266" s="286"/>
      <c r="O266" s="286"/>
      <c r="P266" s="286"/>
      <c r="Q266" s="286"/>
      <c r="R266" s="286"/>
      <c r="S266" s="286"/>
      <c r="T266" s="286"/>
      <c r="U266" s="286"/>
      <c r="V266" s="286"/>
      <c r="W266" s="286"/>
      <c r="X266" s="286"/>
      <c r="Y266" s="287"/>
    </row>
    <row r="267" spans="1:25" x14ac:dyDescent="0.25">
      <c r="A267" s="285"/>
      <c r="B267" s="286"/>
      <c r="C267" s="286"/>
      <c r="D267" s="286"/>
      <c r="E267" s="286"/>
      <c r="F267" s="286"/>
      <c r="G267" s="286"/>
      <c r="H267" s="286"/>
      <c r="I267" s="286"/>
      <c r="J267" s="286"/>
      <c r="K267" s="286"/>
      <c r="L267" s="286"/>
      <c r="M267" s="286"/>
      <c r="N267" s="286"/>
      <c r="O267" s="286"/>
      <c r="P267" s="286"/>
      <c r="Q267" s="286"/>
      <c r="R267" s="286"/>
      <c r="S267" s="286"/>
      <c r="T267" s="286"/>
      <c r="U267" s="286"/>
      <c r="V267" s="286"/>
      <c r="W267" s="286"/>
      <c r="X267" s="286"/>
      <c r="Y267" s="287"/>
    </row>
    <row r="268" spans="1:25" x14ac:dyDescent="0.25">
      <c r="A268" s="285"/>
      <c r="B268" s="286"/>
      <c r="C268" s="286"/>
      <c r="D268" s="286"/>
      <c r="E268" s="286"/>
      <c r="F268" s="286"/>
      <c r="G268" s="286"/>
      <c r="H268" s="286"/>
      <c r="I268" s="286"/>
      <c r="J268" s="286"/>
      <c r="K268" s="286"/>
      <c r="L268" s="286"/>
      <c r="M268" s="286"/>
      <c r="N268" s="286"/>
      <c r="O268" s="286"/>
      <c r="P268" s="286"/>
      <c r="Q268" s="286"/>
      <c r="R268" s="286"/>
      <c r="S268" s="286"/>
      <c r="T268" s="286"/>
      <c r="U268" s="286"/>
      <c r="V268" s="286"/>
      <c r="W268" s="286"/>
      <c r="X268" s="286"/>
      <c r="Y268" s="287"/>
    </row>
    <row r="269" spans="1:25" x14ac:dyDescent="0.25">
      <c r="A269" s="285"/>
      <c r="B269" s="286"/>
      <c r="C269" s="286"/>
      <c r="D269" s="286"/>
      <c r="E269" s="286"/>
      <c r="F269" s="286"/>
      <c r="G269" s="286"/>
      <c r="H269" s="286"/>
      <c r="I269" s="286"/>
      <c r="J269" s="286"/>
      <c r="K269" s="286"/>
      <c r="L269" s="286"/>
      <c r="M269" s="286"/>
      <c r="N269" s="286"/>
      <c r="O269" s="286"/>
      <c r="P269" s="286"/>
      <c r="Q269" s="286"/>
      <c r="R269" s="286"/>
      <c r="S269" s="286"/>
      <c r="T269" s="286"/>
      <c r="U269" s="286"/>
      <c r="V269" s="286"/>
      <c r="W269" s="286"/>
      <c r="X269" s="286"/>
      <c r="Y269" s="287"/>
    </row>
    <row r="270" spans="1:25" x14ac:dyDescent="0.25">
      <c r="A270" s="285"/>
      <c r="B270" s="286"/>
      <c r="C270" s="286"/>
      <c r="D270" s="286"/>
      <c r="E270" s="286"/>
      <c r="F270" s="286"/>
      <c r="G270" s="286"/>
      <c r="H270" s="286"/>
      <c r="I270" s="286"/>
      <c r="J270" s="286"/>
      <c r="K270" s="286"/>
      <c r="L270" s="286"/>
      <c r="M270" s="286"/>
      <c r="N270" s="286"/>
      <c r="O270" s="286"/>
      <c r="P270" s="286"/>
      <c r="Q270" s="286"/>
      <c r="R270" s="286"/>
      <c r="S270" s="286"/>
      <c r="T270" s="286"/>
      <c r="U270" s="286"/>
      <c r="V270" s="286"/>
      <c r="W270" s="286"/>
      <c r="X270" s="286"/>
      <c r="Y270" s="287"/>
    </row>
    <row r="271" spans="1:25" ht="15.75" thickBot="1" x14ac:dyDescent="0.3">
      <c r="A271" s="288"/>
      <c r="B271" s="289"/>
      <c r="C271" s="289"/>
      <c r="D271" s="289"/>
      <c r="E271" s="289"/>
      <c r="F271" s="289"/>
      <c r="G271" s="289"/>
      <c r="H271" s="289"/>
      <c r="I271" s="289"/>
      <c r="J271" s="289"/>
      <c r="K271" s="289"/>
      <c r="L271" s="289"/>
      <c r="M271" s="289"/>
      <c r="N271" s="289"/>
      <c r="O271" s="289"/>
      <c r="P271" s="289"/>
      <c r="Q271" s="289"/>
      <c r="R271" s="289"/>
      <c r="S271" s="289"/>
      <c r="T271" s="289"/>
      <c r="U271" s="289"/>
      <c r="V271" s="289"/>
      <c r="W271" s="289"/>
      <c r="X271" s="289"/>
      <c r="Y271" s="290"/>
    </row>
    <row r="273" spans="1:25" ht="15.75" thickBot="1" x14ac:dyDescent="0.3">
      <c r="A273" s="291" t="s">
        <v>158</v>
      </c>
      <c r="B273" s="291"/>
      <c r="C273" s="291"/>
      <c r="D273" s="291"/>
      <c r="E273" s="291"/>
      <c r="F273" s="291"/>
      <c r="G273" s="291"/>
      <c r="H273" s="291"/>
      <c r="I273" s="291"/>
      <c r="J273" s="291"/>
      <c r="K273" s="291"/>
      <c r="L273" s="291"/>
      <c r="M273" s="291"/>
      <c r="N273" s="291"/>
      <c r="O273" s="291"/>
      <c r="P273" s="291"/>
      <c r="Q273" s="291"/>
      <c r="R273" s="291"/>
      <c r="S273" s="291"/>
      <c r="T273" s="291"/>
      <c r="U273" s="291"/>
      <c r="V273" s="291"/>
      <c r="W273" s="291"/>
      <c r="X273" s="291"/>
      <c r="Y273" s="291"/>
    </row>
    <row r="274" spans="1:25" ht="15.75" thickBot="1" x14ac:dyDescent="0.3">
      <c r="A274" s="292" t="s">
        <v>181</v>
      </c>
      <c r="B274" s="293"/>
      <c r="C274" s="293"/>
      <c r="D274" s="293"/>
      <c r="E274" s="293"/>
      <c r="F274" s="293"/>
      <c r="G274" s="293"/>
      <c r="H274" s="293"/>
      <c r="I274" s="293"/>
      <c r="J274" s="293"/>
      <c r="K274" s="293"/>
      <c r="L274" s="293"/>
      <c r="M274" s="293"/>
      <c r="N274" s="293"/>
      <c r="O274" s="293"/>
      <c r="P274" s="293"/>
      <c r="Q274" s="293"/>
      <c r="R274" s="293"/>
      <c r="S274" s="293"/>
      <c r="T274" s="293"/>
      <c r="U274" s="293"/>
      <c r="V274" s="293"/>
      <c r="W274" s="293"/>
      <c r="X274" s="293"/>
      <c r="Y274" s="294"/>
    </row>
    <row r="276" spans="1:25" ht="15.75" thickBot="1" x14ac:dyDescent="0.3">
      <c r="A276" s="295" t="s">
        <v>72</v>
      </c>
      <c r="B276" s="295"/>
      <c r="C276" s="295"/>
      <c r="E276" s="295" t="s">
        <v>73</v>
      </c>
      <c r="F276" s="295"/>
      <c r="G276" s="295"/>
    </row>
    <row r="277" spans="1:25" x14ac:dyDescent="0.25">
      <c r="A277" s="304" t="s">
        <v>55</v>
      </c>
      <c r="B277" s="305"/>
      <c r="E277" s="304" t="s">
        <v>58</v>
      </c>
      <c r="F277" s="305"/>
    </row>
    <row r="278" spans="1:25" x14ac:dyDescent="0.25">
      <c r="A278" s="236"/>
      <c r="B278" s="236"/>
      <c r="C278" s="237"/>
      <c r="D278" s="237"/>
      <c r="E278" s="236"/>
      <c r="F278" s="236"/>
      <c r="G278" s="237"/>
      <c r="H278" s="237"/>
    </row>
    <row r="279" spans="1:25" x14ac:dyDescent="0.25">
      <c r="A279" s="314"/>
      <c r="B279" s="314"/>
      <c r="C279" s="314"/>
      <c r="D279" s="314"/>
      <c r="E279" s="314"/>
      <c r="F279" s="314"/>
      <c r="G279" s="314"/>
      <c r="H279" s="314"/>
      <c r="I279" s="314"/>
      <c r="J279" s="314"/>
      <c r="K279" s="314"/>
      <c r="L279" s="314"/>
      <c r="M279" s="314"/>
      <c r="N279" s="314"/>
      <c r="O279" s="314"/>
      <c r="P279" s="314"/>
      <c r="Q279" s="314"/>
      <c r="R279" s="314"/>
      <c r="S279" s="314"/>
      <c r="T279" s="314"/>
      <c r="U279" s="314"/>
      <c r="V279" s="314"/>
      <c r="W279" s="314"/>
      <c r="X279" s="314"/>
      <c r="Y279" s="314"/>
    </row>
    <row r="280" spans="1:25" x14ac:dyDescent="0.25">
      <c r="A280" s="236"/>
      <c r="B280" s="236"/>
      <c r="C280" s="237"/>
      <c r="D280" s="237"/>
      <c r="E280" s="236"/>
      <c r="F280" s="236"/>
      <c r="G280" s="237"/>
      <c r="H280" s="237"/>
    </row>
    <row r="281" spans="1:25" ht="18.75" x14ac:dyDescent="0.3">
      <c r="A281" s="298" t="s">
        <v>165</v>
      </c>
      <c r="B281" s="298"/>
      <c r="C281" s="298"/>
      <c r="D281" s="298"/>
      <c r="E281" s="298"/>
      <c r="F281" s="298"/>
      <c r="G281" s="237"/>
      <c r="H281" s="299" t="s">
        <v>182</v>
      </c>
      <c r="I281" s="299"/>
      <c r="J281" s="299"/>
      <c r="K281" s="237"/>
      <c r="L281" s="237"/>
      <c r="M281" s="237"/>
      <c r="N281" s="237"/>
      <c r="O281" s="237"/>
      <c r="P281" s="237"/>
      <c r="Q281" s="237"/>
      <c r="R281" s="237"/>
      <c r="S281" s="237"/>
      <c r="T281" s="237"/>
      <c r="U281" s="237"/>
      <c r="V281" s="237"/>
      <c r="W281" s="237"/>
      <c r="X281" s="237"/>
      <c r="Y281" s="237"/>
    </row>
    <row r="282" spans="1:25" x14ac:dyDescent="0.25">
      <c r="A282" s="285" t="s">
        <v>236</v>
      </c>
      <c r="B282" s="286"/>
      <c r="C282" s="286"/>
      <c r="D282" s="286"/>
      <c r="E282" s="286"/>
      <c r="F282" s="286"/>
      <c r="G282" s="286"/>
      <c r="H282" s="286"/>
      <c r="I282" s="286"/>
      <c r="J282" s="286"/>
      <c r="K282" s="286"/>
      <c r="L282" s="286"/>
      <c r="M282" s="286"/>
      <c r="N282" s="286"/>
      <c r="O282" s="286"/>
      <c r="P282" s="286"/>
      <c r="Q282" s="286"/>
      <c r="R282" s="286"/>
      <c r="S282" s="286"/>
      <c r="T282" s="286"/>
      <c r="U282" s="286"/>
      <c r="V282" s="286"/>
      <c r="W282" s="286"/>
      <c r="X282" s="286"/>
      <c r="Y282" s="287"/>
    </row>
    <row r="283" spans="1:25" x14ac:dyDescent="0.25">
      <c r="A283" s="285"/>
      <c r="B283" s="286"/>
      <c r="C283" s="286"/>
      <c r="D283" s="286"/>
      <c r="E283" s="286"/>
      <c r="F283" s="286"/>
      <c r="G283" s="286"/>
      <c r="H283" s="286"/>
      <c r="I283" s="286"/>
      <c r="J283" s="286"/>
      <c r="K283" s="286"/>
      <c r="L283" s="286"/>
      <c r="M283" s="286"/>
      <c r="N283" s="286"/>
      <c r="O283" s="286"/>
      <c r="P283" s="286"/>
      <c r="Q283" s="286"/>
      <c r="R283" s="286"/>
      <c r="S283" s="286"/>
      <c r="T283" s="286"/>
      <c r="U283" s="286"/>
      <c r="V283" s="286"/>
      <c r="W283" s="286"/>
      <c r="X283" s="286"/>
      <c r="Y283" s="287"/>
    </row>
    <row r="284" spans="1:25" x14ac:dyDescent="0.25">
      <c r="A284" s="285"/>
      <c r="B284" s="286"/>
      <c r="C284" s="286"/>
      <c r="D284" s="286"/>
      <c r="E284" s="286"/>
      <c r="F284" s="286"/>
      <c r="G284" s="286"/>
      <c r="H284" s="286"/>
      <c r="I284" s="286"/>
      <c r="J284" s="286"/>
      <c r="K284" s="286"/>
      <c r="L284" s="286"/>
      <c r="M284" s="286"/>
      <c r="N284" s="286"/>
      <c r="O284" s="286"/>
      <c r="P284" s="286"/>
      <c r="Q284" s="286"/>
      <c r="R284" s="286"/>
      <c r="S284" s="286"/>
      <c r="T284" s="286"/>
      <c r="U284" s="286"/>
      <c r="V284" s="286"/>
      <c r="W284" s="286"/>
      <c r="X284" s="286"/>
      <c r="Y284" s="287"/>
    </row>
    <row r="285" spans="1:25" x14ac:dyDescent="0.25">
      <c r="A285" s="285"/>
      <c r="B285" s="286"/>
      <c r="C285" s="286"/>
      <c r="D285" s="286"/>
      <c r="E285" s="286"/>
      <c r="F285" s="286"/>
      <c r="G285" s="286"/>
      <c r="H285" s="286"/>
      <c r="I285" s="286"/>
      <c r="J285" s="286"/>
      <c r="K285" s="286"/>
      <c r="L285" s="286"/>
      <c r="M285" s="286"/>
      <c r="N285" s="286"/>
      <c r="O285" s="286"/>
      <c r="P285" s="286"/>
      <c r="Q285" s="286"/>
      <c r="R285" s="286"/>
      <c r="S285" s="286"/>
      <c r="T285" s="286"/>
      <c r="U285" s="286"/>
      <c r="V285" s="286"/>
      <c r="W285" s="286"/>
      <c r="X285" s="286"/>
      <c r="Y285" s="287"/>
    </row>
    <row r="286" spans="1:25" x14ac:dyDescent="0.25">
      <c r="A286" s="285"/>
      <c r="B286" s="286"/>
      <c r="C286" s="286"/>
      <c r="D286" s="286"/>
      <c r="E286" s="286"/>
      <c r="F286" s="286"/>
      <c r="G286" s="286"/>
      <c r="H286" s="286"/>
      <c r="I286" s="286"/>
      <c r="J286" s="286"/>
      <c r="K286" s="286"/>
      <c r="L286" s="286"/>
      <c r="M286" s="286"/>
      <c r="N286" s="286"/>
      <c r="O286" s="286"/>
      <c r="P286" s="286"/>
      <c r="Q286" s="286"/>
      <c r="R286" s="286"/>
      <c r="S286" s="286"/>
      <c r="T286" s="286"/>
      <c r="U286" s="286"/>
      <c r="V286" s="286"/>
      <c r="W286" s="286"/>
      <c r="X286" s="286"/>
      <c r="Y286" s="287"/>
    </row>
    <row r="287" spans="1:25" x14ac:dyDescent="0.25">
      <c r="A287" s="285"/>
      <c r="B287" s="286"/>
      <c r="C287" s="286"/>
      <c r="D287" s="286"/>
      <c r="E287" s="286"/>
      <c r="F287" s="286"/>
      <c r="G287" s="286"/>
      <c r="H287" s="286"/>
      <c r="I287" s="286"/>
      <c r="J287" s="286"/>
      <c r="K287" s="286"/>
      <c r="L287" s="286"/>
      <c r="M287" s="286"/>
      <c r="N287" s="286"/>
      <c r="O287" s="286"/>
      <c r="P287" s="286"/>
      <c r="Q287" s="286"/>
      <c r="R287" s="286"/>
      <c r="S287" s="286"/>
      <c r="T287" s="286"/>
      <c r="U287" s="286"/>
      <c r="V287" s="286"/>
      <c r="W287" s="286"/>
      <c r="X287" s="286"/>
      <c r="Y287" s="287"/>
    </row>
    <row r="288" spans="1:25" x14ac:dyDescent="0.25">
      <c r="A288" s="285"/>
      <c r="B288" s="286"/>
      <c r="C288" s="286"/>
      <c r="D288" s="286"/>
      <c r="E288" s="286"/>
      <c r="F288" s="286"/>
      <c r="G288" s="286"/>
      <c r="H288" s="286"/>
      <c r="I288" s="286"/>
      <c r="J288" s="286"/>
      <c r="K288" s="286"/>
      <c r="L288" s="286"/>
      <c r="M288" s="286"/>
      <c r="N288" s="286"/>
      <c r="O288" s="286"/>
      <c r="P288" s="286"/>
      <c r="Q288" s="286"/>
      <c r="R288" s="286"/>
      <c r="S288" s="286"/>
      <c r="T288" s="286"/>
      <c r="U288" s="286"/>
      <c r="V288" s="286"/>
      <c r="W288" s="286"/>
      <c r="X288" s="286"/>
      <c r="Y288" s="287"/>
    </row>
    <row r="289" spans="1:25" x14ac:dyDescent="0.25">
      <c r="A289" s="285"/>
      <c r="B289" s="286"/>
      <c r="C289" s="286"/>
      <c r="D289" s="286"/>
      <c r="E289" s="286"/>
      <c r="F289" s="286"/>
      <c r="G289" s="286"/>
      <c r="H289" s="286"/>
      <c r="I289" s="286"/>
      <c r="J289" s="286"/>
      <c r="K289" s="286"/>
      <c r="L289" s="286"/>
      <c r="M289" s="286"/>
      <c r="N289" s="286"/>
      <c r="O289" s="286"/>
      <c r="P289" s="286"/>
      <c r="Q289" s="286"/>
      <c r="R289" s="286"/>
      <c r="S289" s="286"/>
      <c r="T289" s="286"/>
      <c r="U289" s="286"/>
      <c r="V289" s="286"/>
      <c r="W289" s="286"/>
      <c r="X289" s="286"/>
      <c r="Y289" s="287"/>
    </row>
    <row r="290" spans="1:25" x14ac:dyDescent="0.25">
      <c r="A290" s="285"/>
      <c r="B290" s="286"/>
      <c r="C290" s="286"/>
      <c r="D290" s="286"/>
      <c r="E290" s="286"/>
      <c r="F290" s="286"/>
      <c r="G290" s="286"/>
      <c r="H290" s="286"/>
      <c r="I290" s="286"/>
      <c r="J290" s="286"/>
      <c r="K290" s="286"/>
      <c r="L290" s="286"/>
      <c r="M290" s="286"/>
      <c r="N290" s="286"/>
      <c r="O290" s="286"/>
      <c r="P290" s="286"/>
      <c r="Q290" s="286"/>
      <c r="R290" s="286"/>
      <c r="S290" s="286"/>
      <c r="T290" s="286"/>
      <c r="U290" s="286"/>
      <c r="V290" s="286"/>
      <c r="W290" s="286"/>
      <c r="X290" s="286"/>
      <c r="Y290" s="287"/>
    </row>
    <row r="291" spans="1:25" x14ac:dyDescent="0.25">
      <c r="A291" s="285"/>
      <c r="B291" s="286"/>
      <c r="C291" s="286"/>
      <c r="D291" s="286"/>
      <c r="E291" s="286"/>
      <c r="F291" s="286"/>
      <c r="G291" s="286"/>
      <c r="H291" s="286"/>
      <c r="I291" s="286"/>
      <c r="J291" s="286"/>
      <c r="K291" s="286"/>
      <c r="L291" s="286"/>
      <c r="M291" s="286"/>
      <c r="N291" s="286"/>
      <c r="O291" s="286"/>
      <c r="P291" s="286"/>
      <c r="Q291" s="286"/>
      <c r="R291" s="286"/>
      <c r="S291" s="286"/>
      <c r="T291" s="286"/>
      <c r="U291" s="286"/>
      <c r="V291" s="286"/>
      <c r="W291" s="286"/>
      <c r="X291" s="286"/>
      <c r="Y291" s="287"/>
    </row>
    <row r="292" spans="1:25" x14ac:dyDescent="0.25">
      <c r="A292" s="285"/>
      <c r="B292" s="286"/>
      <c r="C292" s="286"/>
      <c r="D292" s="286"/>
      <c r="E292" s="286"/>
      <c r="F292" s="286"/>
      <c r="G292" s="286"/>
      <c r="H292" s="286"/>
      <c r="I292" s="286"/>
      <c r="J292" s="286"/>
      <c r="K292" s="286"/>
      <c r="L292" s="286"/>
      <c r="M292" s="286"/>
      <c r="N292" s="286"/>
      <c r="O292" s="286"/>
      <c r="P292" s="286"/>
      <c r="Q292" s="286"/>
      <c r="R292" s="286"/>
      <c r="S292" s="286"/>
      <c r="T292" s="286"/>
      <c r="U292" s="286"/>
      <c r="V292" s="286"/>
      <c r="W292" s="286"/>
      <c r="X292" s="286"/>
      <c r="Y292" s="287"/>
    </row>
    <row r="293" spans="1:25" x14ac:dyDescent="0.25">
      <c r="A293" s="285"/>
      <c r="B293" s="286"/>
      <c r="C293" s="286"/>
      <c r="D293" s="286"/>
      <c r="E293" s="286"/>
      <c r="F293" s="286"/>
      <c r="G293" s="286"/>
      <c r="H293" s="286"/>
      <c r="I293" s="286"/>
      <c r="J293" s="286"/>
      <c r="K293" s="286"/>
      <c r="L293" s="286"/>
      <c r="M293" s="286"/>
      <c r="N293" s="286"/>
      <c r="O293" s="286"/>
      <c r="P293" s="286"/>
      <c r="Q293" s="286"/>
      <c r="R293" s="286"/>
      <c r="S293" s="286"/>
      <c r="T293" s="286"/>
      <c r="U293" s="286"/>
      <c r="V293" s="286"/>
      <c r="W293" s="286"/>
      <c r="X293" s="286"/>
      <c r="Y293" s="287"/>
    </row>
    <row r="294" spans="1:25" x14ac:dyDescent="0.25">
      <c r="A294" s="285"/>
      <c r="B294" s="286"/>
      <c r="C294" s="286"/>
      <c r="D294" s="286"/>
      <c r="E294" s="286"/>
      <c r="F294" s="286"/>
      <c r="G294" s="286"/>
      <c r="H294" s="286"/>
      <c r="I294" s="286"/>
      <c r="J294" s="286"/>
      <c r="K294" s="286"/>
      <c r="L294" s="286"/>
      <c r="M294" s="286"/>
      <c r="N294" s="286"/>
      <c r="O294" s="286"/>
      <c r="P294" s="286"/>
      <c r="Q294" s="286"/>
      <c r="R294" s="286"/>
      <c r="S294" s="286"/>
      <c r="T294" s="286"/>
      <c r="U294" s="286"/>
      <c r="V294" s="286"/>
      <c r="W294" s="286"/>
      <c r="X294" s="286"/>
      <c r="Y294" s="287"/>
    </row>
    <row r="295" spans="1:25" ht="15.75" thickBot="1" x14ac:dyDescent="0.3">
      <c r="A295" s="288"/>
      <c r="B295" s="289"/>
      <c r="C295" s="289"/>
      <c r="D295" s="289"/>
      <c r="E295" s="289"/>
      <c r="F295" s="289"/>
      <c r="G295" s="289"/>
      <c r="H295" s="289"/>
      <c r="I295" s="289"/>
      <c r="J295" s="289"/>
      <c r="K295" s="289"/>
      <c r="L295" s="289"/>
      <c r="M295" s="289"/>
      <c r="N295" s="289"/>
      <c r="O295" s="289"/>
      <c r="P295" s="289"/>
      <c r="Q295" s="289"/>
      <c r="R295" s="289"/>
      <c r="S295" s="289"/>
      <c r="T295" s="289"/>
      <c r="U295" s="289"/>
      <c r="V295" s="289"/>
      <c r="W295" s="289"/>
      <c r="X295" s="289"/>
      <c r="Y295" s="290"/>
    </row>
    <row r="297" spans="1:25" ht="15.75" thickBot="1" x14ac:dyDescent="0.3">
      <c r="A297" s="291" t="s">
        <v>28</v>
      </c>
      <c r="B297" s="291"/>
      <c r="C297" s="291"/>
      <c r="D297" s="291"/>
      <c r="E297" s="291"/>
      <c r="F297" s="291"/>
      <c r="G297" s="291"/>
      <c r="H297" s="291"/>
      <c r="I297" s="291"/>
      <c r="J297" s="291"/>
      <c r="K297" s="291"/>
      <c r="L297" s="291"/>
      <c r="M297" s="291"/>
      <c r="N297" s="291"/>
      <c r="O297" s="291"/>
      <c r="P297" s="291"/>
      <c r="Q297" s="291"/>
      <c r="R297" s="291"/>
      <c r="S297" s="291"/>
      <c r="T297" s="291"/>
      <c r="U297" s="291"/>
      <c r="V297" s="291"/>
      <c r="W297" s="291"/>
      <c r="X297" s="291"/>
      <c r="Y297" s="291"/>
    </row>
    <row r="298" spans="1:25" x14ac:dyDescent="0.25">
      <c r="A298" s="282" t="s">
        <v>183</v>
      </c>
      <c r="B298" s="283"/>
      <c r="C298" s="283"/>
      <c r="D298" s="283"/>
      <c r="E298" s="283"/>
      <c r="F298" s="283"/>
      <c r="G298" s="283"/>
      <c r="H298" s="283"/>
      <c r="I298" s="283"/>
      <c r="J298" s="283"/>
      <c r="K298" s="283"/>
      <c r="L298" s="283"/>
      <c r="M298" s="283"/>
      <c r="N298" s="283"/>
      <c r="O298" s="283"/>
      <c r="P298" s="283"/>
      <c r="Q298" s="283"/>
      <c r="R298" s="283"/>
      <c r="S298" s="283"/>
      <c r="T298" s="283"/>
      <c r="U298" s="283"/>
      <c r="V298" s="283"/>
      <c r="W298" s="283"/>
      <c r="X298" s="283"/>
      <c r="Y298" s="284"/>
    </row>
    <row r="299" spans="1:25" x14ac:dyDescent="0.25">
      <c r="A299" s="285"/>
      <c r="B299" s="286"/>
      <c r="C299" s="286"/>
      <c r="D299" s="286"/>
      <c r="E299" s="286"/>
      <c r="F299" s="286"/>
      <c r="G299" s="286"/>
      <c r="H299" s="286"/>
      <c r="I299" s="286"/>
      <c r="J299" s="286"/>
      <c r="K299" s="286"/>
      <c r="L299" s="286"/>
      <c r="M299" s="286"/>
      <c r="N299" s="286"/>
      <c r="O299" s="286"/>
      <c r="P299" s="286"/>
      <c r="Q299" s="286"/>
      <c r="R299" s="286"/>
      <c r="S299" s="286"/>
      <c r="T299" s="286"/>
      <c r="U299" s="286"/>
      <c r="V299" s="286"/>
      <c r="W299" s="286"/>
      <c r="X299" s="286"/>
      <c r="Y299" s="287"/>
    </row>
    <row r="300" spans="1:25" x14ac:dyDescent="0.25">
      <c r="A300" s="285"/>
      <c r="B300" s="286"/>
      <c r="C300" s="286"/>
      <c r="D300" s="286"/>
      <c r="E300" s="286"/>
      <c r="F300" s="286"/>
      <c r="G300" s="286"/>
      <c r="H300" s="286"/>
      <c r="I300" s="286"/>
      <c r="J300" s="286"/>
      <c r="K300" s="286"/>
      <c r="L300" s="286"/>
      <c r="M300" s="286"/>
      <c r="N300" s="286"/>
      <c r="O300" s="286"/>
      <c r="P300" s="286"/>
      <c r="Q300" s="286"/>
      <c r="R300" s="286"/>
      <c r="S300" s="286"/>
      <c r="T300" s="286"/>
      <c r="U300" s="286"/>
      <c r="V300" s="286"/>
      <c r="W300" s="286"/>
      <c r="X300" s="286"/>
      <c r="Y300" s="287"/>
    </row>
    <row r="301" spans="1:25" x14ac:dyDescent="0.25">
      <c r="A301" s="285"/>
      <c r="B301" s="286"/>
      <c r="C301" s="286"/>
      <c r="D301" s="286"/>
      <c r="E301" s="286"/>
      <c r="F301" s="286"/>
      <c r="G301" s="286"/>
      <c r="H301" s="286"/>
      <c r="I301" s="286"/>
      <c r="J301" s="286"/>
      <c r="K301" s="286"/>
      <c r="L301" s="286"/>
      <c r="M301" s="286"/>
      <c r="N301" s="286"/>
      <c r="O301" s="286"/>
      <c r="P301" s="286"/>
      <c r="Q301" s="286"/>
      <c r="R301" s="286"/>
      <c r="S301" s="286"/>
      <c r="T301" s="286"/>
      <c r="U301" s="286"/>
      <c r="V301" s="286"/>
      <c r="W301" s="286"/>
      <c r="X301" s="286"/>
      <c r="Y301" s="287"/>
    </row>
    <row r="302" spans="1:25" x14ac:dyDescent="0.25">
      <c r="A302" s="285"/>
      <c r="B302" s="286"/>
      <c r="C302" s="286"/>
      <c r="D302" s="286"/>
      <c r="E302" s="286"/>
      <c r="F302" s="286"/>
      <c r="G302" s="286"/>
      <c r="H302" s="286"/>
      <c r="I302" s="286"/>
      <c r="J302" s="286"/>
      <c r="K302" s="286"/>
      <c r="L302" s="286"/>
      <c r="M302" s="286"/>
      <c r="N302" s="286"/>
      <c r="O302" s="286"/>
      <c r="P302" s="286"/>
      <c r="Q302" s="286"/>
      <c r="R302" s="286"/>
      <c r="S302" s="286"/>
      <c r="T302" s="286"/>
      <c r="U302" s="286"/>
      <c r="V302" s="286"/>
      <c r="W302" s="286"/>
      <c r="X302" s="286"/>
      <c r="Y302" s="287"/>
    </row>
    <row r="303" spans="1:25" x14ac:dyDescent="0.25">
      <c r="A303" s="285"/>
      <c r="B303" s="286"/>
      <c r="C303" s="286"/>
      <c r="D303" s="286"/>
      <c r="E303" s="286"/>
      <c r="F303" s="286"/>
      <c r="G303" s="286"/>
      <c r="H303" s="286"/>
      <c r="I303" s="286"/>
      <c r="J303" s="286"/>
      <c r="K303" s="286"/>
      <c r="L303" s="286"/>
      <c r="M303" s="286"/>
      <c r="N303" s="286"/>
      <c r="O303" s="286"/>
      <c r="P303" s="286"/>
      <c r="Q303" s="286"/>
      <c r="R303" s="286"/>
      <c r="S303" s="286"/>
      <c r="T303" s="286"/>
      <c r="U303" s="286"/>
      <c r="V303" s="286"/>
      <c r="W303" s="286"/>
      <c r="X303" s="286"/>
      <c r="Y303" s="287"/>
    </row>
    <row r="304" spans="1:25" s="238" customFormat="1" ht="15.75" thickBot="1" x14ac:dyDescent="0.3">
      <c r="A304" s="288"/>
      <c r="B304" s="289"/>
      <c r="C304" s="289"/>
      <c r="D304" s="289"/>
      <c r="E304" s="289"/>
      <c r="F304" s="289"/>
      <c r="G304" s="289"/>
      <c r="H304" s="289"/>
      <c r="I304" s="289"/>
      <c r="J304" s="289"/>
      <c r="K304" s="289"/>
      <c r="L304" s="289"/>
      <c r="M304" s="289"/>
      <c r="N304" s="289"/>
      <c r="O304" s="289"/>
      <c r="P304" s="289"/>
      <c r="Q304" s="289"/>
      <c r="R304" s="289"/>
      <c r="S304" s="289"/>
      <c r="T304" s="289"/>
      <c r="U304" s="289"/>
      <c r="V304" s="289"/>
      <c r="W304" s="289"/>
      <c r="X304" s="289"/>
      <c r="Y304" s="290"/>
    </row>
    <row r="306" spans="1:25" ht="15.75" thickBot="1" x14ac:dyDescent="0.3">
      <c r="A306" s="291" t="s">
        <v>158</v>
      </c>
      <c r="B306" s="291"/>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291"/>
    </row>
    <row r="307" spans="1:25" ht="15.75" thickBot="1" x14ac:dyDescent="0.3">
      <c r="A307" s="292" t="s">
        <v>262</v>
      </c>
      <c r="B307" s="293"/>
      <c r="C307" s="293"/>
      <c r="D307" s="293"/>
      <c r="E307" s="293"/>
      <c r="F307" s="293"/>
      <c r="G307" s="293"/>
      <c r="H307" s="293"/>
      <c r="I307" s="293"/>
      <c r="J307" s="293"/>
      <c r="K307" s="293"/>
      <c r="L307" s="293"/>
      <c r="M307" s="293"/>
      <c r="N307" s="293"/>
      <c r="O307" s="293"/>
      <c r="P307" s="293"/>
      <c r="Q307" s="293"/>
      <c r="R307" s="293"/>
      <c r="S307" s="293"/>
      <c r="T307" s="293"/>
      <c r="U307" s="293"/>
      <c r="V307" s="293"/>
      <c r="W307" s="293"/>
      <c r="X307" s="293"/>
      <c r="Y307" s="294"/>
    </row>
    <row r="309" spans="1:25" ht="15.75" thickBot="1" x14ac:dyDescent="0.3">
      <c r="A309" s="295" t="s">
        <v>72</v>
      </c>
      <c r="B309" s="295"/>
      <c r="C309" s="295"/>
      <c r="E309" s="295" t="s">
        <v>73</v>
      </c>
      <c r="F309" s="295"/>
      <c r="G309" s="295"/>
    </row>
    <row r="310" spans="1:25" ht="15.75" thickBot="1" x14ac:dyDescent="0.3">
      <c r="A310" s="300" t="s">
        <v>55</v>
      </c>
      <c r="B310" s="301"/>
      <c r="E310" s="300" t="s">
        <v>55</v>
      </c>
      <c r="F310" s="301"/>
    </row>
    <row r="312" spans="1:25" x14ac:dyDescent="0.25">
      <c r="A312" s="313"/>
      <c r="B312" s="313"/>
      <c r="C312" s="313"/>
      <c r="D312" s="313"/>
      <c r="E312" s="313"/>
      <c r="F312" s="313"/>
      <c r="G312" s="313"/>
      <c r="H312" s="313"/>
      <c r="I312" s="313"/>
      <c r="J312" s="313"/>
      <c r="K312" s="313"/>
      <c r="L312" s="313"/>
      <c r="M312" s="313"/>
      <c r="N312" s="313"/>
      <c r="O312" s="313"/>
      <c r="P312" s="313"/>
      <c r="Q312" s="313"/>
      <c r="R312" s="313"/>
      <c r="S312" s="313"/>
      <c r="T312" s="313"/>
      <c r="U312" s="313"/>
      <c r="V312" s="313"/>
      <c r="W312" s="313"/>
      <c r="X312" s="313"/>
      <c r="Y312" s="313"/>
    </row>
    <row r="315" spans="1:25" ht="19.5" thickBot="1" x14ac:dyDescent="0.35">
      <c r="A315" s="302" t="s">
        <v>166</v>
      </c>
      <c r="B315" s="302"/>
      <c r="C315" s="302"/>
      <c r="D315" s="302"/>
      <c r="E315" s="302"/>
      <c r="F315" s="302"/>
      <c r="H315" s="319" t="s">
        <v>275</v>
      </c>
      <c r="I315" s="319"/>
      <c r="J315" s="319"/>
    </row>
    <row r="316" spans="1:25" x14ac:dyDescent="0.25">
      <c r="A316" s="282" t="s">
        <v>237</v>
      </c>
      <c r="B316" s="283"/>
      <c r="C316" s="283"/>
      <c r="D316" s="283"/>
      <c r="E316" s="283"/>
      <c r="F316" s="283"/>
      <c r="G316" s="283"/>
      <c r="H316" s="283"/>
      <c r="I316" s="283"/>
      <c r="J316" s="283"/>
      <c r="K316" s="283"/>
      <c r="L316" s="283"/>
      <c r="M316" s="283"/>
      <c r="N316" s="283"/>
      <c r="O316" s="283"/>
      <c r="P316" s="283"/>
      <c r="Q316" s="283"/>
      <c r="R316" s="283"/>
      <c r="S316" s="283"/>
      <c r="T316" s="283"/>
      <c r="U316" s="283"/>
      <c r="V316" s="283"/>
      <c r="W316" s="283"/>
      <c r="X316" s="283"/>
      <c r="Y316" s="284"/>
    </row>
    <row r="317" spans="1:25" x14ac:dyDescent="0.25">
      <c r="A317" s="285"/>
      <c r="B317" s="286"/>
      <c r="C317" s="286"/>
      <c r="D317" s="286"/>
      <c r="E317" s="286"/>
      <c r="F317" s="286"/>
      <c r="G317" s="286"/>
      <c r="H317" s="286"/>
      <c r="I317" s="286"/>
      <c r="J317" s="286"/>
      <c r="K317" s="286"/>
      <c r="L317" s="286"/>
      <c r="M317" s="286"/>
      <c r="N317" s="286"/>
      <c r="O317" s="286"/>
      <c r="P317" s="286"/>
      <c r="Q317" s="286"/>
      <c r="R317" s="286"/>
      <c r="S317" s="286"/>
      <c r="T317" s="286"/>
      <c r="U317" s="286"/>
      <c r="V317" s="286"/>
      <c r="W317" s="286"/>
      <c r="X317" s="286"/>
      <c r="Y317" s="287"/>
    </row>
    <row r="318" spans="1:25" x14ac:dyDescent="0.25">
      <c r="A318" s="285"/>
      <c r="B318" s="286"/>
      <c r="C318" s="286"/>
      <c r="D318" s="286"/>
      <c r="E318" s="286"/>
      <c r="F318" s="286"/>
      <c r="G318" s="286"/>
      <c r="H318" s="286"/>
      <c r="I318" s="286"/>
      <c r="J318" s="286"/>
      <c r="K318" s="286"/>
      <c r="L318" s="286"/>
      <c r="M318" s="286"/>
      <c r="N318" s="286"/>
      <c r="O318" s="286"/>
      <c r="P318" s="286"/>
      <c r="Q318" s="286"/>
      <c r="R318" s="286"/>
      <c r="S318" s="286"/>
      <c r="T318" s="286"/>
      <c r="U318" s="286"/>
      <c r="V318" s="286"/>
      <c r="W318" s="286"/>
      <c r="X318" s="286"/>
      <c r="Y318" s="287"/>
    </row>
    <row r="319" spans="1:25" x14ac:dyDescent="0.25">
      <c r="A319" s="285"/>
      <c r="B319" s="286"/>
      <c r="C319" s="286"/>
      <c r="D319" s="286"/>
      <c r="E319" s="286"/>
      <c r="F319" s="286"/>
      <c r="G319" s="286"/>
      <c r="H319" s="286"/>
      <c r="I319" s="286"/>
      <c r="J319" s="286"/>
      <c r="K319" s="286"/>
      <c r="L319" s="286"/>
      <c r="M319" s="286"/>
      <c r="N319" s="286"/>
      <c r="O319" s="286"/>
      <c r="P319" s="286"/>
      <c r="Q319" s="286"/>
      <c r="R319" s="286"/>
      <c r="S319" s="286"/>
      <c r="T319" s="286"/>
      <c r="U319" s="286"/>
      <c r="V319" s="286"/>
      <c r="W319" s="286"/>
      <c r="X319" s="286"/>
      <c r="Y319" s="287"/>
    </row>
    <row r="320" spans="1:25" x14ac:dyDescent="0.25">
      <c r="A320" s="285"/>
      <c r="B320" s="286"/>
      <c r="C320" s="286"/>
      <c r="D320" s="286"/>
      <c r="E320" s="286"/>
      <c r="F320" s="286"/>
      <c r="G320" s="286"/>
      <c r="H320" s="286"/>
      <c r="I320" s="286"/>
      <c r="J320" s="286"/>
      <c r="K320" s="286"/>
      <c r="L320" s="286"/>
      <c r="M320" s="286"/>
      <c r="N320" s="286"/>
      <c r="O320" s="286"/>
      <c r="P320" s="286"/>
      <c r="Q320" s="286"/>
      <c r="R320" s="286"/>
      <c r="S320" s="286"/>
      <c r="T320" s="286"/>
      <c r="U320" s="286"/>
      <c r="V320" s="286"/>
      <c r="W320" s="286"/>
      <c r="X320" s="286"/>
      <c r="Y320" s="287"/>
    </row>
    <row r="321" spans="1:25" x14ac:dyDescent="0.25">
      <c r="A321" s="285"/>
      <c r="B321" s="286"/>
      <c r="C321" s="286"/>
      <c r="D321" s="286"/>
      <c r="E321" s="286"/>
      <c r="F321" s="286"/>
      <c r="G321" s="286"/>
      <c r="H321" s="286"/>
      <c r="I321" s="286"/>
      <c r="J321" s="286"/>
      <c r="K321" s="286"/>
      <c r="L321" s="286"/>
      <c r="M321" s="286"/>
      <c r="N321" s="286"/>
      <c r="O321" s="286"/>
      <c r="P321" s="286"/>
      <c r="Q321" s="286"/>
      <c r="R321" s="286"/>
      <c r="S321" s="286"/>
      <c r="T321" s="286"/>
      <c r="U321" s="286"/>
      <c r="V321" s="286"/>
      <c r="W321" s="286"/>
      <c r="X321" s="286"/>
      <c r="Y321" s="287"/>
    </row>
    <row r="322" spans="1:25" x14ac:dyDescent="0.25">
      <c r="A322" s="285"/>
      <c r="B322" s="286"/>
      <c r="C322" s="286"/>
      <c r="D322" s="286"/>
      <c r="E322" s="286"/>
      <c r="F322" s="286"/>
      <c r="G322" s="286"/>
      <c r="H322" s="286"/>
      <c r="I322" s="286"/>
      <c r="J322" s="286"/>
      <c r="K322" s="286"/>
      <c r="L322" s="286"/>
      <c r="M322" s="286"/>
      <c r="N322" s="286"/>
      <c r="O322" s="286"/>
      <c r="P322" s="286"/>
      <c r="Q322" s="286"/>
      <c r="R322" s="286"/>
      <c r="S322" s="286"/>
      <c r="T322" s="286"/>
      <c r="U322" s="286"/>
      <c r="V322" s="286"/>
      <c r="W322" s="286"/>
      <c r="X322" s="286"/>
      <c r="Y322" s="287"/>
    </row>
    <row r="323" spans="1:25" x14ac:dyDescent="0.25">
      <c r="A323" s="285"/>
      <c r="B323" s="286"/>
      <c r="C323" s="286"/>
      <c r="D323" s="286"/>
      <c r="E323" s="286"/>
      <c r="F323" s="286"/>
      <c r="G323" s="286"/>
      <c r="H323" s="286"/>
      <c r="I323" s="286"/>
      <c r="J323" s="286"/>
      <c r="K323" s="286"/>
      <c r="L323" s="286"/>
      <c r="M323" s="286"/>
      <c r="N323" s="286"/>
      <c r="O323" s="286"/>
      <c r="P323" s="286"/>
      <c r="Q323" s="286"/>
      <c r="R323" s="286"/>
      <c r="S323" s="286"/>
      <c r="T323" s="286"/>
      <c r="U323" s="286"/>
      <c r="V323" s="286"/>
      <c r="W323" s="286"/>
      <c r="X323" s="286"/>
      <c r="Y323" s="287"/>
    </row>
    <row r="324" spans="1:25" x14ac:dyDescent="0.25">
      <c r="A324" s="285"/>
      <c r="B324" s="286"/>
      <c r="C324" s="286"/>
      <c r="D324" s="286"/>
      <c r="E324" s="286"/>
      <c r="F324" s="286"/>
      <c r="G324" s="286"/>
      <c r="H324" s="286"/>
      <c r="I324" s="286"/>
      <c r="J324" s="286"/>
      <c r="K324" s="286"/>
      <c r="L324" s="286"/>
      <c r="M324" s="286"/>
      <c r="N324" s="286"/>
      <c r="O324" s="286"/>
      <c r="P324" s="286"/>
      <c r="Q324" s="286"/>
      <c r="R324" s="286"/>
      <c r="S324" s="286"/>
      <c r="T324" s="286"/>
      <c r="U324" s="286"/>
      <c r="V324" s="286"/>
      <c r="W324" s="286"/>
      <c r="X324" s="286"/>
      <c r="Y324" s="287"/>
    </row>
    <row r="325" spans="1:25" x14ac:dyDescent="0.25">
      <c r="A325" s="285"/>
      <c r="B325" s="286"/>
      <c r="C325" s="286"/>
      <c r="D325" s="286"/>
      <c r="E325" s="286"/>
      <c r="F325" s="286"/>
      <c r="G325" s="286"/>
      <c r="H325" s="286"/>
      <c r="I325" s="286"/>
      <c r="J325" s="286"/>
      <c r="K325" s="286"/>
      <c r="L325" s="286"/>
      <c r="M325" s="286"/>
      <c r="N325" s="286"/>
      <c r="O325" s="286"/>
      <c r="P325" s="286"/>
      <c r="Q325" s="286"/>
      <c r="R325" s="286"/>
      <c r="S325" s="286"/>
      <c r="T325" s="286"/>
      <c r="U325" s="286"/>
      <c r="V325" s="286"/>
      <c r="W325" s="286"/>
      <c r="X325" s="286"/>
      <c r="Y325" s="287"/>
    </row>
    <row r="326" spans="1:25" x14ac:dyDescent="0.25">
      <c r="A326" s="285"/>
      <c r="B326" s="286"/>
      <c r="C326" s="286"/>
      <c r="D326" s="286"/>
      <c r="E326" s="286"/>
      <c r="F326" s="286"/>
      <c r="G326" s="286"/>
      <c r="H326" s="286"/>
      <c r="I326" s="286"/>
      <c r="J326" s="286"/>
      <c r="K326" s="286"/>
      <c r="L326" s="286"/>
      <c r="M326" s="286"/>
      <c r="N326" s="286"/>
      <c r="O326" s="286"/>
      <c r="P326" s="286"/>
      <c r="Q326" s="286"/>
      <c r="R326" s="286"/>
      <c r="S326" s="286"/>
      <c r="T326" s="286"/>
      <c r="U326" s="286"/>
      <c r="V326" s="286"/>
      <c r="W326" s="286"/>
      <c r="X326" s="286"/>
      <c r="Y326" s="287"/>
    </row>
    <row r="327" spans="1:25" x14ac:dyDescent="0.25">
      <c r="A327" s="285"/>
      <c r="B327" s="286"/>
      <c r="C327" s="286"/>
      <c r="D327" s="286"/>
      <c r="E327" s="286"/>
      <c r="F327" s="286"/>
      <c r="G327" s="286"/>
      <c r="H327" s="286"/>
      <c r="I327" s="286"/>
      <c r="J327" s="286"/>
      <c r="K327" s="286"/>
      <c r="L327" s="286"/>
      <c r="M327" s="286"/>
      <c r="N327" s="286"/>
      <c r="O327" s="286"/>
      <c r="P327" s="286"/>
      <c r="Q327" s="286"/>
      <c r="R327" s="286"/>
      <c r="S327" s="286"/>
      <c r="T327" s="286"/>
      <c r="U327" s="286"/>
      <c r="V327" s="286"/>
      <c r="W327" s="286"/>
      <c r="X327" s="286"/>
      <c r="Y327" s="287"/>
    </row>
    <row r="328" spans="1:25" x14ac:dyDescent="0.25">
      <c r="A328" s="285"/>
      <c r="B328" s="286"/>
      <c r="C328" s="286"/>
      <c r="D328" s="286"/>
      <c r="E328" s="286"/>
      <c r="F328" s="286"/>
      <c r="G328" s="286"/>
      <c r="H328" s="286"/>
      <c r="I328" s="286"/>
      <c r="J328" s="286"/>
      <c r="K328" s="286"/>
      <c r="L328" s="286"/>
      <c r="M328" s="286"/>
      <c r="N328" s="286"/>
      <c r="O328" s="286"/>
      <c r="P328" s="286"/>
      <c r="Q328" s="286"/>
      <c r="R328" s="286"/>
      <c r="S328" s="286"/>
      <c r="T328" s="286"/>
      <c r="U328" s="286"/>
      <c r="V328" s="286"/>
      <c r="W328" s="286"/>
      <c r="X328" s="286"/>
      <c r="Y328" s="287"/>
    </row>
    <row r="329" spans="1:25" ht="15.75" thickBot="1" x14ac:dyDescent="0.3">
      <c r="A329" s="288"/>
      <c r="B329" s="289"/>
      <c r="C329" s="289"/>
      <c r="D329" s="289"/>
      <c r="E329" s="289"/>
      <c r="F329" s="289"/>
      <c r="G329" s="289"/>
      <c r="H329" s="289"/>
      <c r="I329" s="289"/>
      <c r="J329" s="289"/>
      <c r="K329" s="289"/>
      <c r="L329" s="289"/>
      <c r="M329" s="289"/>
      <c r="N329" s="289"/>
      <c r="O329" s="289"/>
      <c r="P329" s="289"/>
      <c r="Q329" s="289"/>
      <c r="R329" s="289"/>
      <c r="S329" s="289"/>
      <c r="T329" s="289"/>
      <c r="U329" s="289"/>
      <c r="V329" s="289"/>
      <c r="W329" s="289"/>
      <c r="X329" s="289"/>
      <c r="Y329" s="290"/>
    </row>
    <row r="331" spans="1:25" ht="15.75" thickBot="1" x14ac:dyDescent="0.3">
      <c r="A331" s="291" t="s">
        <v>28</v>
      </c>
      <c r="B331" s="291"/>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291"/>
    </row>
    <row r="332" spans="1:25" x14ac:dyDescent="0.25">
      <c r="A332" s="282" t="s">
        <v>187</v>
      </c>
      <c r="B332" s="283"/>
      <c r="C332" s="283"/>
      <c r="D332" s="283"/>
      <c r="E332" s="283"/>
      <c r="F332" s="283"/>
      <c r="G332" s="283"/>
      <c r="H332" s="283"/>
      <c r="I332" s="283"/>
      <c r="J332" s="283"/>
      <c r="K332" s="283"/>
      <c r="L332" s="283"/>
      <c r="M332" s="283"/>
      <c r="N332" s="283"/>
      <c r="O332" s="283"/>
      <c r="P332" s="283"/>
      <c r="Q332" s="283"/>
      <c r="R332" s="283"/>
      <c r="S332" s="283"/>
      <c r="T332" s="283"/>
      <c r="U332" s="283"/>
      <c r="V332" s="283"/>
      <c r="W332" s="283"/>
      <c r="X332" s="283"/>
      <c r="Y332" s="284"/>
    </row>
    <row r="333" spans="1:25" x14ac:dyDescent="0.25">
      <c r="A333" s="285"/>
      <c r="B333" s="286"/>
      <c r="C333" s="286"/>
      <c r="D333" s="286"/>
      <c r="E333" s="286"/>
      <c r="F333" s="286"/>
      <c r="G333" s="286"/>
      <c r="H333" s="286"/>
      <c r="I333" s="286"/>
      <c r="J333" s="286"/>
      <c r="K333" s="286"/>
      <c r="L333" s="286"/>
      <c r="M333" s="286"/>
      <c r="N333" s="286"/>
      <c r="O333" s="286"/>
      <c r="P333" s="286"/>
      <c r="Q333" s="286"/>
      <c r="R333" s="286"/>
      <c r="S333" s="286"/>
      <c r="T333" s="286"/>
      <c r="U333" s="286"/>
      <c r="V333" s="286"/>
      <c r="W333" s="286"/>
      <c r="X333" s="286"/>
      <c r="Y333" s="287"/>
    </row>
    <row r="334" spans="1:25" x14ac:dyDescent="0.25">
      <c r="A334" s="285"/>
      <c r="B334" s="286"/>
      <c r="C334" s="286"/>
      <c r="D334" s="286"/>
      <c r="E334" s="286"/>
      <c r="F334" s="286"/>
      <c r="G334" s="286"/>
      <c r="H334" s="286"/>
      <c r="I334" s="286"/>
      <c r="J334" s="286"/>
      <c r="K334" s="286"/>
      <c r="L334" s="286"/>
      <c r="M334" s="286"/>
      <c r="N334" s="286"/>
      <c r="O334" s="286"/>
      <c r="P334" s="286"/>
      <c r="Q334" s="286"/>
      <c r="R334" s="286"/>
      <c r="S334" s="286"/>
      <c r="T334" s="286"/>
      <c r="U334" s="286"/>
      <c r="V334" s="286"/>
      <c r="W334" s="286"/>
      <c r="X334" s="286"/>
      <c r="Y334" s="287"/>
    </row>
    <row r="335" spans="1:25" x14ac:dyDescent="0.25">
      <c r="A335" s="285"/>
      <c r="B335" s="286"/>
      <c r="C335" s="286"/>
      <c r="D335" s="286"/>
      <c r="E335" s="286"/>
      <c r="F335" s="286"/>
      <c r="G335" s="286"/>
      <c r="H335" s="286"/>
      <c r="I335" s="286"/>
      <c r="J335" s="286"/>
      <c r="K335" s="286"/>
      <c r="L335" s="286"/>
      <c r="M335" s="286"/>
      <c r="N335" s="286"/>
      <c r="O335" s="286"/>
      <c r="P335" s="286"/>
      <c r="Q335" s="286"/>
      <c r="R335" s="286"/>
      <c r="S335" s="286"/>
      <c r="T335" s="286"/>
      <c r="U335" s="286"/>
      <c r="V335" s="286"/>
      <c r="W335" s="286"/>
      <c r="X335" s="286"/>
      <c r="Y335" s="287"/>
    </row>
    <row r="336" spans="1:25" x14ac:dyDescent="0.25">
      <c r="A336" s="285"/>
      <c r="B336" s="286"/>
      <c r="C336" s="286"/>
      <c r="D336" s="286"/>
      <c r="E336" s="286"/>
      <c r="F336" s="286"/>
      <c r="G336" s="286"/>
      <c r="H336" s="286"/>
      <c r="I336" s="286"/>
      <c r="J336" s="286"/>
      <c r="K336" s="286"/>
      <c r="L336" s="286"/>
      <c r="M336" s="286"/>
      <c r="N336" s="286"/>
      <c r="O336" s="286"/>
      <c r="P336" s="286"/>
      <c r="Q336" s="286"/>
      <c r="R336" s="286"/>
      <c r="S336" s="286"/>
      <c r="T336" s="286"/>
      <c r="U336" s="286"/>
      <c r="V336" s="286"/>
      <c r="W336" s="286"/>
      <c r="X336" s="286"/>
      <c r="Y336" s="287"/>
    </row>
    <row r="337" spans="1:25" s="238" customFormat="1" x14ac:dyDescent="0.25">
      <c r="A337" s="285"/>
      <c r="B337" s="286"/>
      <c r="C337" s="286"/>
      <c r="D337" s="286"/>
      <c r="E337" s="286"/>
      <c r="F337" s="286"/>
      <c r="G337" s="286"/>
      <c r="H337" s="286"/>
      <c r="I337" s="286"/>
      <c r="J337" s="286"/>
      <c r="K337" s="286"/>
      <c r="L337" s="286"/>
      <c r="M337" s="286"/>
      <c r="N337" s="286"/>
      <c r="O337" s="286"/>
      <c r="P337" s="286"/>
      <c r="Q337" s="286"/>
      <c r="R337" s="286"/>
      <c r="S337" s="286"/>
      <c r="T337" s="286"/>
      <c r="U337" s="286"/>
      <c r="V337" s="286"/>
      <c r="W337" s="286"/>
      <c r="X337" s="286"/>
      <c r="Y337" s="287"/>
    </row>
    <row r="338" spans="1:25" ht="15.75" thickBot="1" x14ac:dyDescent="0.3">
      <c r="A338" s="288"/>
      <c r="B338" s="289"/>
      <c r="C338" s="289"/>
      <c r="D338" s="289"/>
      <c r="E338" s="289"/>
      <c r="F338" s="289"/>
      <c r="G338" s="289"/>
      <c r="H338" s="289"/>
      <c r="I338" s="289"/>
      <c r="J338" s="289"/>
      <c r="K338" s="289"/>
      <c r="L338" s="289"/>
      <c r="M338" s="289"/>
      <c r="N338" s="289"/>
      <c r="O338" s="289"/>
      <c r="P338" s="289"/>
      <c r="Q338" s="289"/>
      <c r="R338" s="289"/>
      <c r="S338" s="289"/>
      <c r="T338" s="289"/>
      <c r="U338" s="289"/>
      <c r="V338" s="289"/>
      <c r="W338" s="289"/>
      <c r="X338" s="289"/>
      <c r="Y338" s="290"/>
    </row>
    <row r="340" spans="1:25" ht="15.75" thickBot="1" x14ac:dyDescent="0.3">
      <c r="A340" s="291" t="s">
        <v>158</v>
      </c>
      <c r="B340" s="291"/>
      <c r="C340" s="291"/>
      <c r="D340" s="291"/>
      <c r="E340" s="291"/>
      <c r="F340" s="291"/>
      <c r="G340" s="291"/>
      <c r="H340" s="291"/>
      <c r="I340" s="291"/>
      <c r="J340" s="291"/>
      <c r="K340" s="291"/>
      <c r="L340" s="291"/>
      <c r="M340" s="291"/>
      <c r="N340" s="291"/>
      <c r="O340" s="291"/>
      <c r="P340" s="291"/>
      <c r="Q340" s="291"/>
      <c r="R340" s="291"/>
      <c r="S340" s="291"/>
      <c r="T340" s="291"/>
      <c r="U340" s="291"/>
      <c r="V340" s="291"/>
      <c r="W340" s="291"/>
      <c r="X340" s="291"/>
      <c r="Y340" s="291"/>
    </row>
    <row r="341" spans="1:25" ht="15.75" thickBot="1" x14ac:dyDescent="0.3">
      <c r="A341" s="292" t="s">
        <v>179</v>
      </c>
      <c r="B341" s="293"/>
      <c r="C341" s="293"/>
      <c r="D341" s="293"/>
      <c r="E341" s="293"/>
      <c r="F341" s="293"/>
      <c r="G341" s="293"/>
      <c r="H341" s="293"/>
      <c r="I341" s="293"/>
      <c r="J341" s="293"/>
      <c r="K341" s="293"/>
      <c r="L341" s="293"/>
      <c r="M341" s="293"/>
      <c r="N341" s="293"/>
      <c r="O341" s="293"/>
      <c r="P341" s="293"/>
      <c r="Q341" s="293"/>
      <c r="R341" s="293"/>
      <c r="S341" s="293"/>
      <c r="T341" s="293"/>
      <c r="U341" s="293"/>
      <c r="V341" s="293"/>
      <c r="W341" s="293"/>
      <c r="X341" s="293"/>
      <c r="Y341" s="294"/>
    </row>
    <row r="343" spans="1:25" ht="15.75" thickBot="1" x14ac:dyDescent="0.3">
      <c r="A343" s="295" t="s">
        <v>72</v>
      </c>
      <c r="B343" s="295"/>
      <c r="C343" s="295"/>
      <c r="E343" s="295" t="s">
        <v>73</v>
      </c>
      <c r="F343" s="295"/>
      <c r="G343" s="295"/>
    </row>
    <row r="344" spans="1:25" x14ac:dyDescent="0.25">
      <c r="A344" s="304" t="s">
        <v>55</v>
      </c>
      <c r="B344" s="305"/>
      <c r="E344" s="304" t="s">
        <v>58</v>
      </c>
      <c r="F344" s="305"/>
    </row>
    <row r="345" spans="1:25" x14ac:dyDescent="0.25">
      <c r="A345" s="236"/>
      <c r="B345" s="236"/>
      <c r="C345" s="237"/>
      <c r="D345" s="237"/>
      <c r="E345" s="236"/>
      <c r="F345" s="236"/>
      <c r="G345" s="237"/>
      <c r="H345" s="237"/>
    </row>
    <row r="346" spans="1:25" x14ac:dyDescent="0.25">
      <c r="A346" s="306"/>
      <c r="B346" s="306"/>
      <c r="C346" s="306"/>
      <c r="D346" s="240"/>
      <c r="E346" s="306"/>
      <c r="F346" s="306"/>
      <c r="G346" s="306"/>
      <c r="H346" s="239"/>
      <c r="I346" s="239"/>
      <c r="J346" s="239"/>
      <c r="K346" s="239"/>
      <c r="L346" s="239"/>
      <c r="M346" s="239"/>
      <c r="N346" s="239"/>
      <c r="O346" s="239"/>
      <c r="P346" s="239"/>
      <c r="Q346" s="239"/>
      <c r="R346" s="239"/>
      <c r="S346" s="239"/>
      <c r="T346" s="239"/>
      <c r="U346" s="239"/>
      <c r="V346" s="239"/>
      <c r="W346" s="239"/>
      <c r="X346" s="239"/>
      <c r="Y346" s="239"/>
    </row>
    <row r="347" spans="1:25" x14ac:dyDescent="0.25">
      <c r="A347" s="244"/>
      <c r="B347" s="244"/>
      <c r="C347" s="244"/>
      <c r="D347" s="245"/>
      <c r="E347" s="244"/>
      <c r="F347" s="244"/>
      <c r="G347" s="244"/>
      <c r="H347" s="246"/>
      <c r="I347" s="246"/>
      <c r="J347" s="246"/>
      <c r="K347" s="246"/>
      <c r="L347" s="246"/>
      <c r="M347" s="246"/>
      <c r="N347" s="246"/>
      <c r="O347" s="246"/>
      <c r="P347" s="246"/>
      <c r="Q347" s="246"/>
      <c r="R347" s="246"/>
      <c r="S347" s="246"/>
      <c r="T347" s="246"/>
      <c r="U347" s="246"/>
      <c r="V347" s="246"/>
      <c r="W347" s="246"/>
      <c r="X347" s="246"/>
      <c r="Y347" s="246"/>
    </row>
    <row r="348" spans="1:25" ht="19.5" thickBot="1" x14ac:dyDescent="0.35">
      <c r="A348" s="302" t="s">
        <v>167</v>
      </c>
      <c r="B348" s="302"/>
      <c r="C348" s="302"/>
      <c r="D348" s="302"/>
      <c r="E348" s="302"/>
      <c r="F348" s="302"/>
      <c r="H348" s="303" t="s">
        <v>238</v>
      </c>
      <c r="I348" s="302"/>
      <c r="J348" s="302"/>
    </row>
    <row r="349" spans="1:25" x14ac:dyDescent="0.25">
      <c r="A349" s="282" t="s">
        <v>270</v>
      </c>
      <c r="B349" s="283"/>
      <c r="C349" s="283"/>
      <c r="D349" s="283"/>
      <c r="E349" s="283"/>
      <c r="F349" s="283"/>
      <c r="G349" s="283"/>
      <c r="H349" s="283"/>
      <c r="I349" s="283"/>
      <c r="J349" s="283"/>
      <c r="K349" s="283"/>
      <c r="L349" s="283"/>
      <c r="M349" s="283"/>
      <c r="N349" s="283"/>
      <c r="O349" s="283"/>
      <c r="P349" s="283"/>
      <c r="Q349" s="283"/>
      <c r="R349" s="283"/>
      <c r="S349" s="283"/>
      <c r="T349" s="283"/>
      <c r="U349" s="283"/>
      <c r="V349" s="283"/>
      <c r="W349" s="283"/>
      <c r="X349" s="283"/>
      <c r="Y349" s="284"/>
    </row>
    <row r="350" spans="1:25" x14ac:dyDescent="0.25">
      <c r="A350" s="285"/>
      <c r="B350" s="286"/>
      <c r="C350" s="286"/>
      <c r="D350" s="286"/>
      <c r="E350" s="286"/>
      <c r="F350" s="286"/>
      <c r="G350" s="286"/>
      <c r="H350" s="286"/>
      <c r="I350" s="286"/>
      <c r="J350" s="286"/>
      <c r="K350" s="286"/>
      <c r="L350" s="286"/>
      <c r="M350" s="286"/>
      <c r="N350" s="286"/>
      <c r="O350" s="286"/>
      <c r="P350" s="286"/>
      <c r="Q350" s="286"/>
      <c r="R350" s="286"/>
      <c r="S350" s="286"/>
      <c r="T350" s="286"/>
      <c r="U350" s="286"/>
      <c r="V350" s="286"/>
      <c r="W350" s="286"/>
      <c r="X350" s="286"/>
      <c r="Y350" s="287"/>
    </row>
    <row r="351" spans="1:25" x14ac:dyDescent="0.25">
      <c r="A351" s="285"/>
      <c r="B351" s="286"/>
      <c r="C351" s="286"/>
      <c r="D351" s="286"/>
      <c r="E351" s="286"/>
      <c r="F351" s="286"/>
      <c r="G351" s="286"/>
      <c r="H351" s="286"/>
      <c r="I351" s="286"/>
      <c r="J351" s="286"/>
      <c r="K351" s="286"/>
      <c r="L351" s="286"/>
      <c r="M351" s="286"/>
      <c r="N351" s="286"/>
      <c r="O351" s="286"/>
      <c r="P351" s="286"/>
      <c r="Q351" s="286"/>
      <c r="R351" s="286"/>
      <c r="S351" s="286"/>
      <c r="T351" s="286"/>
      <c r="U351" s="286"/>
      <c r="V351" s="286"/>
      <c r="W351" s="286"/>
      <c r="X351" s="286"/>
      <c r="Y351" s="287"/>
    </row>
    <row r="352" spans="1:25" x14ac:dyDescent="0.25">
      <c r="A352" s="285"/>
      <c r="B352" s="286"/>
      <c r="C352" s="286"/>
      <c r="D352" s="286"/>
      <c r="E352" s="286"/>
      <c r="F352" s="286"/>
      <c r="G352" s="286"/>
      <c r="H352" s="286"/>
      <c r="I352" s="286"/>
      <c r="J352" s="286"/>
      <c r="K352" s="286"/>
      <c r="L352" s="286"/>
      <c r="M352" s="286"/>
      <c r="N352" s="286"/>
      <c r="O352" s="286"/>
      <c r="P352" s="286"/>
      <c r="Q352" s="286"/>
      <c r="R352" s="286"/>
      <c r="S352" s="286"/>
      <c r="T352" s="286"/>
      <c r="U352" s="286"/>
      <c r="V352" s="286"/>
      <c r="W352" s="286"/>
      <c r="X352" s="286"/>
      <c r="Y352" s="287"/>
    </row>
    <row r="353" spans="1:25" x14ac:dyDescent="0.25">
      <c r="A353" s="285"/>
      <c r="B353" s="286"/>
      <c r="C353" s="286"/>
      <c r="D353" s="286"/>
      <c r="E353" s="286"/>
      <c r="F353" s="286"/>
      <c r="G353" s="286"/>
      <c r="H353" s="286"/>
      <c r="I353" s="286"/>
      <c r="J353" s="286"/>
      <c r="K353" s="286"/>
      <c r="L353" s="286"/>
      <c r="M353" s="286"/>
      <c r="N353" s="286"/>
      <c r="O353" s="286"/>
      <c r="P353" s="286"/>
      <c r="Q353" s="286"/>
      <c r="R353" s="286"/>
      <c r="S353" s="286"/>
      <c r="T353" s="286"/>
      <c r="U353" s="286"/>
      <c r="V353" s="286"/>
      <c r="W353" s="286"/>
      <c r="X353" s="286"/>
      <c r="Y353" s="287"/>
    </row>
    <row r="354" spans="1:25" x14ac:dyDescent="0.25">
      <c r="A354" s="285"/>
      <c r="B354" s="286"/>
      <c r="C354" s="286"/>
      <c r="D354" s="286"/>
      <c r="E354" s="286"/>
      <c r="F354" s="286"/>
      <c r="G354" s="286"/>
      <c r="H354" s="286"/>
      <c r="I354" s="286"/>
      <c r="J354" s="286"/>
      <c r="K354" s="286"/>
      <c r="L354" s="286"/>
      <c r="M354" s="286"/>
      <c r="N354" s="286"/>
      <c r="O354" s="286"/>
      <c r="P354" s="286"/>
      <c r="Q354" s="286"/>
      <c r="R354" s="286"/>
      <c r="S354" s="286"/>
      <c r="T354" s="286"/>
      <c r="U354" s="286"/>
      <c r="V354" s="286"/>
      <c r="W354" s="286"/>
      <c r="X354" s="286"/>
      <c r="Y354" s="287"/>
    </row>
    <row r="355" spans="1:25" x14ac:dyDescent="0.25">
      <c r="A355" s="285"/>
      <c r="B355" s="286"/>
      <c r="C355" s="286"/>
      <c r="D355" s="286"/>
      <c r="E355" s="286"/>
      <c r="F355" s="286"/>
      <c r="G355" s="286"/>
      <c r="H355" s="286"/>
      <c r="I355" s="286"/>
      <c r="J355" s="286"/>
      <c r="K355" s="286"/>
      <c r="L355" s="286"/>
      <c r="M355" s="286"/>
      <c r="N355" s="286"/>
      <c r="O355" s="286"/>
      <c r="P355" s="286"/>
      <c r="Q355" s="286"/>
      <c r="R355" s="286"/>
      <c r="S355" s="286"/>
      <c r="T355" s="286"/>
      <c r="U355" s="286"/>
      <c r="V355" s="286"/>
      <c r="W355" s="286"/>
      <c r="X355" s="286"/>
      <c r="Y355" s="287"/>
    </row>
    <row r="356" spans="1:25" x14ac:dyDescent="0.25">
      <c r="A356" s="285"/>
      <c r="B356" s="286"/>
      <c r="C356" s="286"/>
      <c r="D356" s="286"/>
      <c r="E356" s="286"/>
      <c r="F356" s="286"/>
      <c r="G356" s="286"/>
      <c r="H356" s="286"/>
      <c r="I356" s="286"/>
      <c r="J356" s="286"/>
      <c r="K356" s="286"/>
      <c r="L356" s="286"/>
      <c r="M356" s="286"/>
      <c r="N356" s="286"/>
      <c r="O356" s="286"/>
      <c r="P356" s="286"/>
      <c r="Q356" s="286"/>
      <c r="R356" s="286"/>
      <c r="S356" s="286"/>
      <c r="T356" s="286"/>
      <c r="U356" s="286"/>
      <c r="V356" s="286"/>
      <c r="W356" s="286"/>
      <c r="X356" s="286"/>
      <c r="Y356" s="287"/>
    </row>
    <row r="357" spans="1:25" x14ac:dyDescent="0.25">
      <c r="A357" s="285"/>
      <c r="B357" s="286"/>
      <c r="C357" s="286"/>
      <c r="D357" s="286"/>
      <c r="E357" s="286"/>
      <c r="F357" s="286"/>
      <c r="G357" s="286"/>
      <c r="H357" s="286"/>
      <c r="I357" s="286"/>
      <c r="J357" s="286"/>
      <c r="K357" s="286"/>
      <c r="L357" s="286"/>
      <c r="M357" s="286"/>
      <c r="N357" s="286"/>
      <c r="O357" s="286"/>
      <c r="P357" s="286"/>
      <c r="Q357" s="286"/>
      <c r="R357" s="286"/>
      <c r="S357" s="286"/>
      <c r="T357" s="286"/>
      <c r="U357" s="286"/>
      <c r="V357" s="286"/>
      <c r="W357" s="286"/>
      <c r="X357" s="286"/>
      <c r="Y357" s="287"/>
    </row>
    <row r="358" spans="1:25" x14ac:dyDescent="0.25">
      <c r="A358" s="285"/>
      <c r="B358" s="286"/>
      <c r="C358" s="286"/>
      <c r="D358" s="286"/>
      <c r="E358" s="286"/>
      <c r="F358" s="286"/>
      <c r="G358" s="286"/>
      <c r="H358" s="286"/>
      <c r="I358" s="286"/>
      <c r="J358" s="286"/>
      <c r="K358" s="286"/>
      <c r="L358" s="286"/>
      <c r="M358" s="286"/>
      <c r="N358" s="286"/>
      <c r="O358" s="286"/>
      <c r="P358" s="286"/>
      <c r="Q358" s="286"/>
      <c r="R358" s="286"/>
      <c r="S358" s="286"/>
      <c r="T358" s="286"/>
      <c r="U358" s="286"/>
      <c r="V358" s="286"/>
      <c r="W358" s="286"/>
      <c r="X358" s="286"/>
      <c r="Y358" s="287"/>
    </row>
    <row r="359" spans="1:25" x14ac:dyDescent="0.25">
      <c r="A359" s="285"/>
      <c r="B359" s="286"/>
      <c r="C359" s="286"/>
      <c r="D359" s="286"/>
      <c r="E359" s="286"/>
      <c r="F359" s="286"/>
      <c r="G359" s="286"/>
      <c r="H359" s="286"/>
      <c r="I359" s="286"/>
      <c r="J359" s="286"/>
      <c r="K359" s="286"/>
      <c r="L359" s="286"/>
      <c r="M359" s="286"/>
      <c r="N359" s="286"/>
      <c r="O359" s="286"/>
      <c r="P359" s="286"/>
      <c r="Q359" s="286"/>
      <c r="R359" s="286"/>
      <c r="S359" s="286"/>
      <c r="T359" s="286"/>
      <c r="U359" s="286"/>
      <c r="V359" s="286"/>
      <c r="W359" s="286"/>
      <c r="X359" s="286"/>
      <c r="Y359" s="287"/>
    </row>
    <row r="360" spans="1:25" x14ac:dyDescent="0.25">
      <c r="A360" s="285"/>
      <c r="B360" s="286"/>
      <c r="C360" s="286"/>
      <c r="D360" s="286"/>
      <c r="E360" s="286"/>
      <c r="F360" s="286"/>
      <c r="G360" s="286"/>
      <c r="H360" s="286"/>
      <c r="I360" s="286"/>
      <c r="J360" s="286"/>
      <c r="K360" s="286"/>
      <c r="L360" s="286"/>
      <c r="M360" s="286"/>
      <c r="N360" s="286"/>
      <c r="O360" s="286"/>
      <c r="P360" s="286"/>
      <c r="Q360" s="286"/>
      <c r="R360" s="286"/>
      <c r="S360" s="286"/>
      <c r="T360" s="286"/>
      <c r="U360" s="286"/>
      <c r="V360" s="286"/>
      <c r="W360" s="286"/>
      <c r="X360" s="286"/>
      <c r="Y360" s="287"/>
    </row>
    <row r="361" spans="1:25" x14ac:dyDescent="0.25">
      <c r="A361" s="285"/>
      <c r="B361" s="286"/>
      <c r="C361" s="286"/>
      <c r="D361" s="286"/>
      <c r="E361" s="286"/>
      <c r="F361" s="286"/>
      <c r="G361" s="286"/>
      <c r="H361" s="286"/>
      <c r="I361" s="286"/>
      <c r="J361" s="286"/>
      <c r="K361" s="286"/>
      <c r="L361" s="286"/>
      <c r="M361" s="286"/>
      <c r="N361" s="286"/>
      <c r="O361" s="286"/>
      <c r="P361" s="286"/>
      <c r="Q361" s="286"/>
      <c r="R361" s="286"/>
      <c r="S361" s="286"/>
      <c r="T361" s="286"/>
      <c r="U361" s="286"/>
      <c r="V361" s="286"/>
      <c r="W361" s="286"/>
      <c r="X361" s="286"/>
      <c r="Y361" s="287"/>
    </row>
    <row r="362" spans="1:25" ht="15.75" thickBot="1" x14ac:dyDescent="0.3">
      <c r="A362" s="288"/>
      <c r="B362" s="289"/>
      <c r="C362" s="289"/>
      <c r="D362" s="289"/>
      <c r="E362" s="289"/>
      <c r="F362" s="289"/>
      <c r="G362" s="289"/>
      <c r="H362" s="289"/>
      <c r="I362" s="289"/>
      <c r="J362" s="289"/>
      <c r="K362" s="289"/>
      <c r="L362" s="289"/>
      <c r="M362" s="289"/>
      <c r="N362" s="289"/>
      <c r="O362" s="289"/>
      <c r="P362" s="289"/>
      <c r="Q362" s="289"/>
      <c r="R362" s="289"/>
      <c r="S362" s="289"/>
      <c r="T362" s="289"/>
      <c r="U362" s="289"/>
      <c r="V362" s="289"/>
      <c r="W362" s="289"/>
      <c r="X362" s="289"/>
      <c r="Y362" s="290"/>
    </row>
    <row r="364" spans="1:25" ht="15.75" thickBot="1" x14ac:dyDescent="0.3">
      <c r="A364" s="291" t="s">
        <v>28</v>
      </c>
      <c r="B364" s="291"/>
      <c r="C364" s="291"/>
      <c r="D364" s="291"/>
      <c r="E364" s="291"/>
      <c r="F364" s="291"/>
      <c r="G364" s="291"/>
      <c r="H364" s="291"/>
      <c r="I364" s="291"/>
      <c r="J364" s="291"/>
      <c r="K364" s="291"/>
      <c r="L364" s="291"/>
      <c r="M364" s="291"/>
      <c r="N364" s="291"/>
      <c r="O364" s="291"/>
      <c r="P364" s="291"/>
      <c r="Q364" s="291"/>
      <c r="R364" s="291"/>
      <c r="S364" s="291"/>
      <c r="T364" s="291"/>
      <c r="U364" s="291"/>
      <c r="V364" s="291"/>
      <c r="W364" s="291"/>
      <c r="X364" s="291"/>
      <c r="Y364" s="291"/>
    </row>
    <row r="365" spans="1:25" x14ac:dyDescent="0.25">
      <c r="A365" s="282" t="s">
        <v>271</v>
      </c>
      <c r="B365" s="283"/>
      <c r="C365" s="283"/>
      <c r="D365" s="283"/>
      <c r="E365" s="283"/>
      <c r="F365" s="283"/>
      <c r="G365" s="283"/>
      <c r="H365" s="283"/>
      <c r="I365" s="283"/>
      <c r="J365" s="283"/>
      <c r="K365" s="283"/>
      <c r="L365" s="283"/>
      <c r="M365" s="283"/>
      <c r="N365" s="283"/>
      <c r="O365" s="283"/>
      <c r="P365" s="283"/>
      <c r="Q365" s="283"/>
      <c r="R365" s="283"/>
      <c r="S365" s="283"/>
      <c r="T365" s="283"/>
      <c r="U365" s="283"/>
      <c r="V365" s="283"/>
      <c r="W365" s="283"/>
      <c r="X365" s="283"/>
      <c r="Y365" s="284"/>
    </row>
    <row r="366" spans="1:25" x14ac:dyDescent="0.25">
      <c r="A366" s="285"/>
      <c r="B366" s="286"/>
      <c r="C366" s="286"/>
      <c r="D366" s="286"/>
      <c r="E366" s="286"/>
      <c r="F366" s="286"/>
      <c r="G366" s="286"/>
      <c r="H366" s="286"/>
      <c r="I366" s="286"/>
      <c r="J366" s="286"/>
      <c r="K366" s="286"/>
      <c r="L366" s="286"/>
      <c r="M366" s="286"/>
      <c r="N366" s="286"/>
      <c r="O366" s="286"/>
      <c r="P366" s="286"/>
      <c r="Q366" s="286"/>
      <c r="R366" s="286"/>
      <c r="S366" s="286"/>
      <c r="T366" s="286"/>
      <c r="U366" s="286"/>
      <c r="V366" s="286"/>
      <c r="W366" s="286"/>
      <c r="X366" s="286"/>
      <c r="Y366" s="287"/>
    </row>
    <row r="367" spans="1:25" x14ac:dyDescent="0.25">
      <c r="A367" s="285"/>
      <c r="B367" s="286"/>
      <c r="C367" s="286"/>
      <c r="D367" s="286"/>
      <c r="E367" s="286"/>
      <c r="F367" s="286"/>
      <c r="G367" s="286"/>
      <c r="H367" s="286"/>
      <c r="I367" s="286"/>
      <c r="J367" s="286"/>
      <c r="K367" s="286"/>
      <c r="L367" s="286"/>
      <c r="M367" s="286"/>
      <c r="N367" s="286"/>
      <c r="O367" s="286"/>
      <c r="P367" s="286"/>
      <c r="Q367" s="286"/>
      <c r="R367" s="286"/>
      <c r="S367" s="286"/>
      <c r="T367" s="286"/>
      <c r="U367" s="286"/>
      <c r="V367" s="286"/>
      <c r="W367" s="286"/>
      <c r="X367" s="286"/>
      <c r="Y367" s="287"/>
    </row>
    <row r="368" spans="1:25" x14ac:dyDescent="0.25">
      <c r="A368" s="285"/>
      <c r="B368" s="286"/>
      <c r="C368" s="286"/>
      <c r="D368" s="286"/>
      <c r="E368" s="286"/>
      <c r="F368" s="286"/>
      <c r="G368" s="286"/>
      <c r="H368" s="286"/>
      <c r="I368" s="286"/>
      <c r="J368" s="286"/>
      <c r="K368" s="286"/>
      <c r="L368" s="286"/>
      <c r="M368" s="286"/>
      <c r="N368" s="286"/>
      <c r="O368" s="286"/>
      <c r="P368" s="286"/>
      <c r="Q368" s="286"/>
      <c r="R368" s="286"/>
      <c r="S368" s="286"/>
      <c r="T368" s="286"/>
      <c r="U368" s="286"/>
      <c r="V368" s="286"/>
      <c r="W368" s="286"/>
      <c r="X368" s="286"/>
      <c r="Y368" s="287"/>
    </row>
    <row r="369" spans="1:25" x14ac:dyDescent="0.25">
      <c r="A369" s="285"/>
      <c r="B369" s="286"/>
      <c r="C369" s="286"/>
      <c r="D369" s="286"/>
      <c r="E369" s="286"/>
      <c r="F369" s="286"/>
      <c r="G369" s="286"/>
      <c r="H369" s="286"/>
      <c r="I369" s="286"/>
      <c r="J369" s="286"/>
      <c r="K369" s="286"/>
      <c r="L369" s="286"/>
      <c r="M369" s="286"/>
      <c r="N369" s="286"/>
      <c r="O369" s="286"/>
      <c r="P369" s="286"/>
      <c r="Q369" s="286"/>
      <c r="R369" s="286"/>
      <c r="S369" s="286"/>
      <c r="T369" s="286"/>
      <c r="U369" s="286"/>
      <c r="V369" s="286"/>
      <c r="W369" s="286"/>
      <c r="X369" s="286"/>
      <c r="Y369" s="287"/>
    </row>
    <row r="370" spans="1:25" x14ac:dyDescent="0.25">
      <c r="A370" s="285"/>
      <c r="B370" s="286"/>
      <c r="C370" s="286"/>
      <c r="D370" s="286"/>
      <c r="E370" s="286"/>
      <c r="F370" s="286"/>
      <c r="G370" s="286"/>
      <c r="H370" s="286"/>
      <c r="I370" s="286"/>
      <c r="J370" s="286"/>
      <c r="K370" s="286"/>
      <c r="L370" s="286"/>
      <c r="M370" s="286"/>
      <c r="N370" s="286"/>
      <c r="O370" s="286"/>
      <c r="P370" s="286"/>
      <c r="Q370" s="286"/>
      <c r="R370" s="286"/>
      <c r="S370" s="286"/>
      <c r="T370" s="286"/>
      <c r="U370" s="286"/>
      <c r="V370" s="286"/>
      <c r="W370" s="286"/>
      <c r="X370" s="286"/>
      <c r="Y370" s="287"/>
    </row>
    <row r="371" spans="1:25" ht="15.75" thickBot="1" x14ac:dyDescent="0.3">
      <c r="A371" s="288"/>
      <c r="B371" s="289"/>
      <c r="C371" s="289"/>
      <c r="D371" s="289"/>
      <c r="E371" s="289"/>
      <c r="F371" s="289"/>
      <c r="G371" s="289"/>
      <c r="H371" s="289"/>
      <c r="I371" s="289"/>
      <c r="J371" s="289"/>
      <c r="K371" s="289"/>
      <c r="L371" s="289"/>
      <c r="M371" s="289"/>
      <c r="N371" s="289"/>
      <c r="O371" s="289"/>
      <c r="P371" s="289"/>
      <c r="Q371" s="289"/>
      <c r="R371" s="289"/>
      <c r="S371" s="289"/>
      <c r="T371" s="289"/>
      <c r="U371" s="289"/>
      <c r="V371" s="289"/>
      <c r="W371" s="289"/>
      <c r="X371" s="289"/>
      <c r="Y371" s="290"/>
    </row>
    <row r="372" spans="1:25" s="238" customFormat="1" x14ac:dyDescent="0.25">
      <c r="A372"/>
      <c r="B372"/>
      <c r="C372"/>
      <c r="D372"/>
      <c r="E372"/>
      <c r="F372"/>
      <c r="G372"/>
      <c r="H372"/>
      <c r="I372"/>
      <c r="J372"/>
      <c r="K372"/>
      <c r="L372"/>
      <c r="M372"/>
      <c r="N372"/>
      <c r="O372"/>
      <c r="P372"/>
      <c r="Q372"/>
      <c r="R372"/>
      <c r="S372"/>
      <c r="T372"/>
      <c r="U372"/>
      <c r="V372"/>
      <c r="W372"/>
      <c r="X372"/>
      <c r="Y372"/>
    </row>
    <row r="373" spans="1:25" ht="15.75" thickBot="1" x14ac:dyDescent="0.3">
      <c r="A373" s="291" t="s">
        <v>158</v>
      </c>
      <c r="B373" s="291"/>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291"/>
    </row>
    <row r="374" spans="1:25" ht="15.75" thickBot="1" x14ac:dyDescent="0.3">
      <c r="A374" s="292" t="s">
        <v>179</v>
      </c>
      <c r="B374" s="293"/>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294"/>
    </row>
    <row r="376" spans="1:25" ht="15.75" thickBot="1" x14ac:dyDescent="0.3">
      <c r="A376" s="295" t="s">
        <v>72</v>
      </c>
      <c r="B376" s="295"/>
      <c r="C376" s="295"/>
      <c r="E376" s="295" t="s">
        <v>73</v>
      </c>
      <c r="F376" s="295"/>
      <c r="G376" s="295"/>
    </row>
    <row r="377" spans="1:25" x14ac:dyDescent="0.25">
      <c r="A377" s="304" t="s">
        <v>56</v>
      </c>
      <c r="B377" s="305"/>
      <c r="E377" s="304" t="s">
        <v>56</v>
      </c>
      <c r="F377" s="305"/>
    </row>
    <row r="378" spans="1:25" x14ac:dyDescent="0.25">
      <c r="A378" s="236"/>
      <c r="B378" s="236"/>
      <c r="C378" s="237"/>
      <c r="D378" s="237"/>
      <c r="E378" s="236"/>
      <c r="F378" s="236"/>
      <c r="G378" s="237"/>
      <c r="H378" s="237"/>
    </row>
    <row r="379" spans="1:25" x14ac:dyDescent="0.25">
      <c r="A379" s="306"/>
      <c r="B379" s="306"/>
      <c r="C379" s="306"/>
      <c r="D379" s="240"/>
      <c r="E379" s="306"/>
      <c r="F379" s="306"/>
      <c r="G379" s="306"/>
      <c r="H379" s="239"/>
      <c r="I379" s="239"/>
      <c r="J379" s="239"/>
      <c r="K379" s="239"/>
      <c r="L379" s="239"/>
      <c r="M379" s="239"/>
      <c r="N379" s="239"/>
      <c r="O379" s="239"/>
      <c r="P379" s="239"/>
      <c r="Q379" s="239"/>
      <c r="R379" s="239"/>
      <c r="S379" s="239"/>
      <c r="T379" s="239"/>
      <c r="U379" s="239"/>
      <c r="V379" s="239"/>
      <c r="W379" s="239"/>
      <c r="X379" s="239"/>
      <c r="Y379" s="239"/>
    </row>
    <row r="380" spans="1:25" x14ac:dyDescent="0.25">
      <c r="A380" s="236"/>
      <c r="B380" s="236"/>
      <c r="C380" s="237"/>
      <c r="D380" s="237"/>
      <c r="E380" s="236"/>
      <c r="F380" s="236"/>
      <c r="G380" s="237"/>
      <c r="H380" s="237"/>
    </row>
    <row r="381" spans="1:25" ht="18.75" x14ac:dyDescent="0.3">
      <c r="A381" s="298" t="s">
        <v>168</v>
      </c>
      <c r="B381" s="298"/>
      <c r="C381" s="298"/>
      <c r="D381" s="298"/>
      <c r="E381" s="298"/>
      <c r="F381" s="298"/>
      <c r="G381" s="237"/>
      <c r="H381" s="338" t="s">
        <v>188</v>
      </c>
      <c r="I381" s="298"/>
      <c r="J381" s="298"/>
      <c r="K381" s="237"/>
      <c r="L381" s="237"/>
      <c r="M381" s="237"/>
      <c r="N381" s="237"/>
      <c r="O381" s="237"/>
      <c r="P381" s="237"/>
      <c r="Q381" s="237"/>
      <c r="R381" s="237"/>
      <c r="S381" s="237"/>
      <c r="T381" s="237"/>
      <c r="U381" s="237"/>
      <c r="V381" s="237"/>
      <c r="W381" s="237"/>
      <c r="X381" s="237"/>
      <c r="Y381" s="237"/>
    </row>
    <row r="382" spans="1:25" x14ac:dyDescent="0.25">
      <c r="A382" s="307" t="s">
        <v>276</v>
      </c>
      <c r="B382" s="308"/>
      <c r="C382" s="308"/>
      <c r="D382" s="308"/>
      <c r="E382" s="308"/>
      <c r="F382" s="308"/>
      <c r="G382" s="308"/>
      <c r="H382" s="308"/>
      <c r="I382" s="308"/>
      <c r="J382" s="308"/>
      <c r="K382" s="308"/>
      <c r="L382" s="308"/>
      <c r="M382" s="308"/>
      <c r="N382" s="308"/>
      <c r="O382" s="308"/>
      <c r="P382" s="308"/>
      <c r="Q382" s="308"/>
      <c r="R382" s="308"/>
      <c r="S382" s="308"/>
      <c r="T382" s="308"/>
      <c r="U382" s="308"/>
      <c r="V382" s="308"/>
      <c r="W382" s="308"/>
      <c r="X382" s="308"/>
      <c r="Y382" s="309"/>
    </row>
    <row r="383" spans="1:25" x14ac:dyDescent="0.25">
      <c r="A383" s="307"/>
      <c r="B383" s="308"/>
      <c r="C383" s="308"/>
      <c r="D383" s="308"/>
      <c r="E383" s="308"/>
      <c r="F383" s="308"/>
      <c r="G383" s="308"/>
      <c r="H383" s="308"/>
      <c r="I383" s="308"/>
      <c r="J383" s="308"/>
      <c r="K383" s="308"/>
      <c r="L383" s="308"/>
      <c r="M383" s="308"/>
      <c r="N383" s="308"/>
      <c r="O383" s="308"/>
      <c r="P383" s="308"/>
      <c r="Q383" s="308"/>
      <c r="R383" s="308"/>
      <c r="S383" s="308"/>
      <c r="T383" s="308"/>
      <c r="U383" s="308"/>
      <c r="V383" s="308"/>
      <c r="W383" s="308"/>
      <c r="X383" s="308"/>
      <c r="Y383" s="309"/>
    </row>
    <row r="384" spans="1:25" x14ac:dyDescent="0.25">
      <c r="A384" s="307"/>
      <c r="B384" s="308"/>
      <c r="C384" s="308"/>
      <c r="D384" s="308"/>
      <c r="E384" s="308"/>
      <c r="F384" s="308"/>
      <c r="G384" s="308"/>
      <c r="H384" s="308"/>
      <c r="I384" s="308"/>
      <c r="J384" s="308"/>
      <c r="K384" s="308"/>
      <c r="L384" s="308"/>
      <c r="M384" s="308"/>
      <c r="N384" s="308"/>
      <c r="O384" s="308"/>
      <c r="P384" s="308"/>
      <c r="Q384" s="308"/>
      <c r="R384" s="308"/>
      <c r="S384" s="308"/>
      <c r="T384" s="308"/>
      <c r="U384" s="308"/>
      <c r="V384" s="308"/>
      <c r="W384" s="308"/>
      <c r="X384" s="308"/>
      <c r="Y384" s="309"/>
    </row>
    <row r="385" spans="1:25" x14ac:dyDescent="0.25">
      <c r="A385" s="307"/>
      <c r="B385" s="308"/>
      <c r="C385" s="308"/>
      <c r="D385" s="308"/>
      <c r="E385" s="308"/>
      <c r="F385" s="308"/>
      <c r="G385" s="308"/>
      <c r="H385" s="308"/>
      <c r="I385" s="308"/>
      <c r="J385" s="308"/>
      <c r="K385" s="308"/>
      <c r="L385" s="308"/>
      <c r="M385" s="308"/>
      <c r="N385" s="308"/>
      <c r="O385" s="308"/>
      <c r="P385" s="308"/>
      <c r="Q385" s="308"/>
      <c r="R385" s="308"/>
      <c r="S385" s="308"/>
      <c r="T385" s="308"/>
      <c r="U385" s="308"/>
      <c r="V385" s="308"/>
      <c r="W385" s="308"/>
      <c r="X385" s="308"/>
      <c r="Y385" s="309"/>
    </row>
    <row r="386" spans="1:25" x14ac:dyDescent="0.25">
      <c r="A386" s="307"/>
      <c r="B386" s="308"/>
      <c r="C386" s="308"/>
      <c r="D386" s="308"/>
      <c r="E386" s="308"/>
      <c r="F386" s="308"/>
      <c r="G386" s="308"/>
      <c r="H386" s="308"/>
      <c r="I386" s="308"/>
      <c r="J386" s="308"/>
      <c r="K386" s="308"/>
      <c r="L386" s="308"/>
      <c r="M386" s="308"/>
      <c r="N386" s="308"/>
      <c r="O386" s="308"/>
      <c r="P386" s="308"/>
      <c r="Q386" s="308"/>
      <c r="R386" s="308"/>
      <c r="S386" s="308"/>
      <c r="T386" s="308"/>
      <c r="U386" s="308"/>
      <c r="V386" s="308"/>
      <c r="W386" s="308"/>
      <c r="X386" s="308"/>
      <c r="Y386" s="309"/>
    </row>
    <row r="387" spans="1:25" x14ac:dyDescent="0.25">
      <c r="A387" s="307"/>
      <c r="B387" s="308"/>
      <c r="C387" s="308"/>
      <c r="D387" s="308"/>
      <c r="E387" s="308"/>
      <c r="F387" s="308"/>
      <c r="G387" s="308"/>
      <c r="H387" s="308"/>
      <c r="I387" s="308"/>
      <c r="J387" s="308"/>
      <c r="K387" s="308"/>
      <c r="L387" s="308"/>
      <c r="M387" s="308"/>
      <c r="N387" s="308"/>
      <c r="O387" s="308"/>
      <c r="P387" s="308"/>
      <c r="Q387" s="308"/>
      <c r="R387" s="308"/>
      <c r="S387" s="308"/>
      <c r="T387" s="308"/>
      <c r="U387" s="308"/>
      <c r="V387" s="308"/>
      <c r="W387" s="308"/>
      <c r="X387" s="308"/>
      <c r="Y387" s="309"/>
    </row>
    <row r="388" spans="1:25" x14ac:dyDescent="0.25">
      <c r="A388" s="307"/>
      <c r="B388" s="308"/>
      <c r="C388" s="308"/>
      <c r="D388" s="308"/>
      <c r="E388" s="308"/>
      <c r="F388" s="308"/>
      <c r="G388" s="308"/>
      <c r="H388" s="308"/>
      <c r="I388" s="308"/>
      <c r="J388" s="308"/>
      <c r="K388" s="308"/>
      <c r="L388" s="308"/>
      <c r="M388" s="308"/>
      <c r="N388" s="308"/>
      <c r="O388" s="308"/>
      <c r="P388" s="308"/>
      <c r="Q388" s="308"/>
      <c r="R388" s="308"/>
      <c r="S388" s="308"/>
      <c r="T388" s="308"/>
      <c r="U388" s="308"/>
      <c r="V388" s="308"/>
      <c r="W388" s="308"/>
      <c r="X388" s="308"/>
      <c r="Y388" s="309"/>
    </row>
    <row r="389" spans="1:25" x14ac:dyDescent="0.25">
      <c r="A389" s="307"/>
      <c r="B389" s="308"/>
      <c r="C389" s="308"/>
      <c r="D389" s="308"/>
      <c r="E389" s="308"/>
      <c r="F389" s="308"/>
      <c r="G389" s="308"/>
      <c r="H389" s="308"/>
      <c r="I389" s="308"/>
      <c r="J389" s="308"/>
      <c r="K389" s="308"/>
      <c r="L389" s="308"/>
      <c r="M389" s="308"/>
      <c r="N389" s="308"/>
      <c r="O389" s="308"/>
      <c r="P389" s="308"/>
      <c r="Q389" s="308"/>
      <c r="R389" s="308"/>
      <c r="S389" s="308"/>
      <c r="T389" s="308"/>
      <c r="U389" s="308"/>
      <c r="V389" s="308"/>
      <c r="W389" s="308"/>
      <c r="X389" s="308"/>
      <c r="Y389" s="309"/>
    </row>
    <row r="390" spans="1:25" x14ac:dyDescent="0.25">
      <c r="A390" s="307"/>
      <c r="B390" s="308"/>
      <c r="C390" s="308"/>
      <c r="D390" s="308"/>
      <c r="E390" s="308"/>
      <c r="F390" s="308"/>
      <c r="G390" s="308"/>
      <c r="H390" s="308"/>
      <c r="I390" s="308"/>
      <c r="J390" s="308"/>
      <c r="K390" s="308"/>
      <c r="L390" s="308"/>
      <c r="M390" s="308"/>
      <c r="N390" s="308"/>
      <c r="O390" s="308"/>
      <c r="P390" s="308"/>
      <c r="Q390" s="308"/>
      <c r="R390" s="308"/>
      <c r="S390" s="308"/>
      <c r="T390" s="308"/>
      <c r="U390" s="308"/>
      <c r="V390" s="308"/>
      <c r="W390" s="308"/>
      <c r="X390" s="308"/>
      <c r="Y390" s="309"/>
    </row>
    <row r="391" spans="1:25" x14ac:dyDescent="0.25">
      <c r="A391" s="307"/>
      <c r="B391" s="308"/>
      <c r="C391" s="308"/>
      <c r="D391" s="308"/>
      <c r="E391" s="308"/>
      <c r="F391" s="308"/>
      <c r="G391" s="308"/>
      <c r="H391" s="308"/>
      <c r="I391" s="308"/>
      <c r="J391" s="308"/>
      <c r="K391" s="308"/>
      <c r="L391" s="308"/>
      <c r="M391" s="308"/>
      <c r="N391" s="308"/>
      <c r="O391" s="308"/>
      <c r="P391" s="308"/>
      <c r="Q391" s="308"/>
      <c r="R391" s="308"/>
      <c r="S391" s="308"/>
      <c r="T391" s="308"/>
      <c r="U391" s="308"/>
      <c r="V391" s="308"/>
      <c r="W391" s="308"/>
      <c r="X391" s="308"/>
      <c r="Y391" s="309"/>
    </row>
    <row r="392" spans="1:25" x14ac:dyDescent="0.25">
      <c r="A392" s="307"/>
      <c r="B392" s="308"/>
      <c r="C392" s="308"/>
      <c r="D392" s="308"/>
      <c r="E392" s="308"/>
      <c r="F392" s="308"/>
      <c r="G392" s="308"/>
      <c r="H392" s="308"/>
      <c r="I392" s="308"/>
      <c r="J392" s="308"/>
      <c r="K392" s="308"/>
      <c r="L392" s="308"/>
      <c r="M392" s="308"/>
      <c r="N392" s="308"/>
      <c r="O392" s="308"/>
      <c r="P392" s="308"/>
      <c r="Q392" s="308"/>
      <c r="R392" s="308"/>
      <c r="S392" s="308"/>
      <c r="T392" s="308"/>
      <c r="U392" s="308"/>
      <c r="V392" s="308"/>
      <c r="W392" s="308"/>
      <c r="X392" s="308"/>
      <c r="Y392" s="309"/>
    </row>
    <row r="393" spans="1:25" x14ac:dyDescent="0.25">
      <c r="A393" s="307"/>
      <c r="B393" s="308"/>
      <c r="C393" s="308"/>
      <c r="D393" s="308"/>
      <c r="E393" s="308"/>
      <c r="F393" s="308"/>
      <c r="G393" s="308"/>
      <c r="H393" s="308"/>
      <c r="I393" s="308"/>
      <c r="J393" s="308"/>
      <c r="K393" s="308"/>
      <c r="L393" s="308"/>
      <c r="M393" s="308"/>
      <c r="N393" s="308"/>
      <c r="O393" s="308"/>
      <c r="P393" s="308"/>
      <c r="Q393" s="308"/>
      <c r="R393" s="308"/>
      <c r="S393" s="308"/>
      <c r="T393" s="308"/>
      <c r="U393" s="308"/>
      <c r="V393" s="308"/>
      <c r="W393" s="308"/>
      <c r="X393" s="308"/>
      <c r="Y393" s="309"/>
    </row>
    <row r="394" spans="1:25" x14ac:dyDescent="0.25">
      <c r="A394" s="307"/>
      <c r="B394" s="308"/>
      <c r="C394" s="308"/>
      <c r="D394" s="308"/>
      <c r="E394" s="308"/>
      <c r="F394" s="308"/>
      <c r="G394" s="308"/>
      <c r="H394" s="308"/>
      <c r="I394" s="308"/>
      <c r="J394" s="308"/>
      <c r="K394" s="308"/>
      <c r="L394" s="308"/>
      <c r="M394" s="308"/>
      <c r="N394" s="308"/>
      <c r="O394" s="308"/>
      <c r="P394" s="308"/>
      <c r="Q394" s="308"/>
      <c r="R394" s="308"/>
      <c r="S394" s="308"/>
      <c r="T394" s="308"/>
      <c r="U394" s="308"/>
      <c r="V394" s="308"/>
      <c r="W394" s="308"/>
      <c r="X394" s="308"/>
      <c r="Y394" s="309"/>
    </row>
    <row r="395" spans="1:25" ht="15.75" thickBot="1" x14ac:dyDescent="0.3">
      <c r="A395" s="310"/>
      <c r="B395" s="311"/>
      <c r="C395" s="311"/>
      <c r="D395" s="311"/>
      <c r="E395" s="311"/>
      <c r="F395" s="311"/>
      <c r="G395" s="311"/>
      <c r="H395" s="311"/>
      <c r="I395" s="311"/>
      <c r="J395" s="311"/>
      <c r="K395" s="311"/>
      <c r="L395" s="311"/>
      <c r="M395" s="311"/>
      <c r="N395" s="311"/>
      <c r="O395" s="311"/>
      <c r="P395" s="311"/>
      <c r="Q395" s="311"/>
      <c r="R395" s="311"/>
      <c r="S395" s="311"/>
      <c r="T395" s="311"/>
      <c r="U395" s="311"/>
      <c r="V395" s="311"/>
      <c r="W395" s="311"/>
      <c r="X395" s="311"/>
      <c r="Y395" s="312"/>
    </row>
    <row r="397" spans="1:25" ht="15.75" thickBot="1" x14ac:dyDescent="0.3">
      <c r="A397" s="291" t="s">
        <v>28</v>
      </c>
      <c r="B397" s="291"/>
      <c r="C397" s="291"/>
      <c r="D397" s="291"/>
      <c r="E397" s="291"/>
      <c r="F397" s="291"/>
      <c r="G397" s="291"/>
      <c r="H397" s="291"/>
      <c r="I397" s="291"/>
      <c r="J397" s="291"/>
      <c r="K397" s="291"/>
      <c r="L397" s="291"/>
      <c r="M397" s="291"/>
      <c r="N397" s="291"/>
      <c r="O397" s="291"/>
      <c r="P397" s="291"/>
      <c r="Q397" s="291"/>
      <c r="R397" s="291"/>
      <c r="S397" s="291"/>
      <c r="T397" s="291"/>
      <c r="U397" s="291"/>
      <c r="V397" s="291"/>
      <c r="W397" s="291"/>
      <c r="X397" s="291"/>
      <c r="Y397" s="291"/>
    </row>
    <row r="398" spans="1:25" x14ac:dyDescent="0.25">
      <c r="A398" s="282" t="s">
        <v>189</v>
      </c>
      <c r="B398" s="283"/>
      <c r="C398" s="283"/>
      <c r="D398" s="283"/>
      <c r="E398" s="283"/>
      <c r="F398" s="283"/>
      <c r="G398" s="283"/>
      <c r="H398" s="283"/>
      <c r="I398" s="283"/>
      <c r="J398" s="283"/>
      <c r="K398" s="283"/>
      <c r="L398" s="283"/>
      <c r="M398" s="283"/>
      <c r="N398" s="283"/>
      <c r="O398" s="283"/>
      <c r="P398" s="283"/>
      <c r="Q398" s="283"/>
      <c r="R398" s="283"/>
      <c r="S398" s="283"/>
      <c r="T398" s="283"/>
      <c r="U398" s="283"/>
      <c r="V398" s="283"/>
      <c r="W398" s="283"/>
      <c r="X398" s="283"/>
      <c r="Y398" s="284"/>
    </row>
    <row r="399" spans="1:25" x14ac:dyDescent="0.25">
      <c r="A399" s="285"/>
      <c r="B399" s="286"/>
      <c r="C399" s="286"/>
      <c r="D399" s="286"/>
      <c r="E399" s="286"/>
      <c r="F399" s="286"/>
      <c r="G399" s="286"/>
      <c r="H399" s="286"/>
      <c r="I399" s="286"/>
      <c r="J399" s="286"/>
      <c r="K399" s="286"/>
      <c r="L399" s="286"/>
      <c r="M399" s="286"/>
      <c r="N399" s="286"/>
      <c r="O399" s="286"/>
      <c r="P399" s="286"/>
      <c r="Q399" s="286"/>
      <c r="R399" s="286"/>
      <c r="S399" s="286"/>
      <c r="T399" s="286"/>
      <c r="U399" s="286"/>
      <c r="V399" s="286"/>
      <c r="W399" s="286"/>
      <c r="X399" s="286"/>
      <c r="Y399" s="287"/>
    </row>
    <row r="400" spans="1:25" x14ac:dyDescent="0.25">
      <c r="A400" s="285"/>
      <c r="B400" s="286"/>
      <c r="C400" s="286"/>
      <c r="D400" s="286"/>
      <c r="E400" s="286"/>
      <c r="F400" s="286"/>
      <c r="G400" s="286"/>
      <c r="H400" s="286"/>
      <c r="I400" s="286"/>
      <c r="J400" s="286"/>
      <c r="K400" s="286"/>
      <c r="L400" s="286"/>
      <c r="M400" s="286"/>
      <c r="N400" s="286"/>
      <c r="O400" s="286"/>
      <c r="P400" s="286"/>
      <c r="Q400" s="286"/>
      <c r="R400" s="286"/>
      <c r="S400" s="286"/>
      <c r="T400" s="286"/>
      <c r="U400" s="286"/>
      <c r="V400" s="286"/>
      <c r="W400" s="286"/>
      <c r="X400" s="286"/>
      <c r="Y400" s="287"/>
    </row>
    <row r="401" spans="1:25" x14ac:dyDescent="0.25">
      <c r="A401" s="285"/>
      <c r="B401" s="286"/>
      <c r="C401" s="286"/>
      <c r="D401" s="286"/>
      <c r="E401" s="286"/>
      <c r="F401" s="286"/>
      <c r="G401" s="286"/>
      <c r="H401" s="286"/>
      <c r="I401" s="286"/>
      <c r="J401" s="286"/>
      <c r="K401" s="286"/>
      <c r="L401" s="286"/>
      <c r="M401" s="286"/>
      <c r="N401" s="286"/>
      <c r="O401" s="286"/>
      <c r="P401" s="286"/>
      <c r="Q401" s="286"/>
      <c r="R401" s="286"/>
      <c r="S401" s="286"/>
      <c r="T401" s="286"/>
      <c r="U401" s="286"/>
      <c r="V401" s="286"/>
      <c r="W401" s="286"/>
      <c r="X401" s="286"/>
      <c r="Y401" s="287"/>
    </row>
    <row r="402" spans="1:25" x14ac:dyDescent="0.25">
      <c r="A402" s="285"/>
      <c r="B402" s="286"/>
      <c r="C402" s="286"/>
      <c r="D402" s="286"/>
      <c r="E402" s="286"/>
      <c r="F402" s="286"/>
      <c r="G402" s="286"/>
      <c r="H402" s="286"/>
      <c r="I402" s="286"/>
      <c r="J402" s="286"/>
      <c r="K402" s="286"/>
      <c r="L402" s="286"/>
      <c r="M402" s="286"/>
      <c r="N402" s="286"/>
      <c r="O402" s="286"/>
      <c r="P402" s="286"/>
      <c r="Q402" s="286"/>
      <c r="R402" s="286"/>
      <c r="S402" s="286"/>
      <c r="T402" s="286"/>
      <c r="U402" s="286"/>
      <c r="V402" s="286"/>
      <c r="W402" s="286"/>
      <c r="X402" s="286"/>
      <c r="Y402" s="287"/>
    </row>
    <row r="403" spans="1:25" x14ac:dyDescent="0.25">
      <c r="A403" s="285"/>
      <c r="B403" s="286"/>
      <c r="C403" s="286"/>
      <c r="D403" s="286"/>
      <c r="E403" s="286"/>
      <c r="F403" s="286"/>
      <c r="G403" s="286"/>
      <c r="H403" s="286"/>
      <c r="I403" s="286"/>
      <c r="J403" s="286"/>
      <c r="K403" s="286"/>
      <c r="L403" s="286"/>
      <c r="M403" s="286"/>
      <c r="N403" s="286"/>
      <c r="O403" s="286"/>
      <c r="P403" s="286"/>
      <c r="Q403" s="286"/>
      <c r="R403" s="286"/>
      <c r="S403" s="286"/>
      <c r="T403" s="286"/>
      <c r="U403" s="286"/>
      <c r="V403" s="286"/>
      <c r="W403" s="286"/>
      <c r="X403" s="286"/>
      <c r="Y403" s="287"/>
    </row>
    <row r="404" spans="1:25" ht="15.75" thickBot="1" x14ac:dyDescent="0.3">
      <c r="A404" s="288"/>
      <c r="B404" s="289"/>
      <c r="C404" s="289"/>
      <c r="D404" s="289"/>
      <c r="E404" s="289"/>
      <c r="F404" s="289"/>
      <c r="G404" s="289"/>
      <c r="H404" s="289"/>
      <c r="I404" s="289"/>
      <c r="J404" s="289"/>
      <c r="K404" s="289"/>
      <c r="L404" s="289"/>
      <c r="M404" s="289"/>
      <c r="N404" s="289"/>
      <c r="O404" s="289"/>
      <c r="P404" s="289"/>
      <c r="Q404" s="289"/>
      <c r="R404" s="289"/>
      <c r="S404" s="289"/>
      <c r="T404" s="289"/>
      <c r="U404" s="289"/>
      <c r="V404" s="289"/>
      <c r="W404" s="289"/>
      <c r="X404" s="289"/>
      <c r="Y404" s="290"/>
    </row>
    <row r="406" spans="1:25" ht="15.75" thickBot="1" x14ac:dyDescent="0.3">
      <c r="A406" s="291" t="s">
        <v>158</v>
      </c>
      <c r="B406" s="291"/>
      <c r="C406" s="291"/>
      <c r="D406" s="291"/>
      <c r="E406" s="291"/>
      <c r="F406" s="291"/>
      <c r="G406" s="291"/>
      <c r="H406" s="291"/>
      <c r="I406" s="291"/>
      <c r="J406" s="291"/>
      <c r="K406" s="291"/>
      <c r="L406" s="291"/>
      <c r="M406" s="291"/>
      <c r="N406" s="291"/>
      <c r="O406" s="291"/>
      <c r="P406" s="291"/>
      <c r="Q406" s="291"/>
      <c r="R406" s="291"/>
      <c r="S406" s="291"/>
      <c r="T406" s="291"/>
      <c r="U406" s="291"/>
      <c r="V406" s="291"/>
      <c r="W406" s="291"/>
      <c r="X406" s="291"/>
      <c r="Y406" s="291"/>
    </row>
    <row r="407" spans="1:25" ht="15.75" thickBot="1" x14ac:dyDescent="0.3">
      <c r="A407" s="292" t="s">
        <v>179</v>
      </c>
      <c r="B407" s="293"/>
      <c r="C407" s="293"/>
      <c r="D407" s="293"/>
      <c r="E407" s="293"/>
      <c r="F407" s="293"/>
      <c r="G407" s="293"/>
      <c r="H407" s="293"/>
      <c r="I407" s="293"/>
      <c r="J407" s="293"/>
      <c r="K407" s="293"/>
      <c r="L407" s="293"/>
      <c r="M407" s="293"/>
      <c r="N407" s="293"/>
      <c r="O407" s="293"/>
      <c r="P407" s="293"/>
      <c r="Q407" s="293"/>
      <c r="R407" s="293"/>
      <c r="S407" s="293"/>
      <c r="T407" s="293"/>
      <c r="U407" s="293"/>
      <c r="V407" s="293"/>
      <c r="W407" s="293"/>
      <c r="X407" s="293"/>
      <c r="Y407" s="294"/>
    </row>
    <row r="409" spans="1:25" ht="15.75" thickBot="1" x14ac:dyDescent="0.3">
      <c r="A409" s="295" t="s">
        <v>72</v>
      </c>
      <c r="B409" s="295"/>
      <c r="C409" s="295"/>
      <c r="E409" s="295" t="s">
        <v>73</v>
      </c>
      <c r="F409" s="295"/>
      <c r="G409" s="295"/>
    </row>
    <row r="410" spans="1:25" ht="15.75" thickBot="1" x14ac:dyDescent="0.3">
      <c r="A410" s="300" t="s">
        <v>56</v>
      </c>
      <c r="B410" s="301"/>
      <c r="E410" s="300" t="s">
        <v>58</v>
      </c>
      <c r="F410" s="301"/>
    </row>
    <row r="411" spans="1:25" x14ac:dyDescent="0.25">
      <c r="A411" s="296"/>
      <c r="B411" s="296"/>
      <c r="C411" s="296"/>
      <c r="D411" s="12"/>
      <c r="E411" s="296"/>
      <c r="F411" s="296"/>
      <c r="G411" s="296"/>
    </row>
    <row r="412" spans="1:25" x14ac:dyDescent="0.25">
      <c r="A412" s="297"/>
      <c r="B412" s="297"/>
      <c r="C412" s="297"/>
      <c r="D412" s="297"/>
      <c r="E412" s="297"/>
      <c r="F412" s="297"/>
      <c r="G412" s="297"/>
      <c r="H412" s="297"/>
      <c r="I412" s="297"/>
      <c r="J412" s="297"/>
      <c r="K412" s="297"/>
      <c r="L412" s="297"/>
      <c r="M412" s="297"/>
      <c r="N412" s="297"/>
      <c r="O412" s="297"/>
      <c r="P412" s="297"/>
      <c r="Q412" s="297"/>
      <c r="R412" s="297"/>
      <c r="S412" s="297"/>
      <c r="T412" s="297"/>
      <c r="U412" s="297"/>
      <c r="V412" s="297"/>
      <c r="W412" s="297"/>
      <c r="X412" s="297"/>
      <c r="Y412" s="297"/>
    </row>
    <row r="414" spans="1:25" ht="18.75" x14ac:dyDescent="0.3">
      <c r="A414" s="298" t="s">
        <v>190</v>
      </c>
      <c r="B414" s="298"/>
      <c r="C414" s="298"/>
      <c r="D414" s="298"/>
      <c r="E414" s="298"/>
      <c r="F414" s="298"/>
      <c r="G414" s="237"/>
      <c r="H414" s="338" t="s">
        <v>191</v>
      </c>
      <c r="I414" s="298"/>
      <c r="J414" s="298"/>
      <c r="K414" s="237"/>
      <c r="L414" s="237"/>
      <c r="M414" s="237"/>
      <c r="N414" s="237"/>
      <c r="O414" s="237"/>
      <c r="P414" s="237"/>
      <c r="Q414" s="237"/>
      <c r="R414" s="237"/>
      <c r="S414" s="237"/>
      <c r="T414" s="237"/>
      <c r="U414" s="237"/>
      <c r="V414" s="237"/>
      <c r="W414" s="237"/>
      <c r="X414" s="237"/>
      <c r="Y414" s="237"/>
    </row>
    <row r="415" spans="1:25" x14ac:dyDescent="0.25">
      <c r="A415" s="285" t="s">
        <v>239</v>
      </c>
      <c r="B415" s="286"/>
      <c r="C415" s="286"/>
      <c r="D415" s="286"/>
      <c r="E415" s="286"/>
      <c r="F415" s="286"/>
      <c r="G415" s="286"/>
      <c r="H415" s="286"/>
      <c r="I415" s="286"/>
      <c r="J415" s="286"/>
      <c r="K415" s="286"/>
      <c r="L415" s="286"/>
      <c r="M415" s="286"/>
      <c r="N415" s="286"/>
      <c r="O415" s="286"/>
      <c r="P415" s="286"/>
      <c r="Q415" s="286"/>
      <c r="R415" s="286"/>
      <c r="S415" s="286"/>
      <c r="T415" s="286"/>
      <c r="U415" s="286"/>
      <c r="V415" s="286"/>
      <c r="W415" s="286"/>
      <c r="X415" s="286"/>
      <c r="Y415" s="287"/>
    </row>
    <row r="416" spans="1:25" x14ac:dyDescent="0.25">
      <c r="A416" s="285"/>
      <c r="B416" s="286"/>
      <c r="C416" s="286"/>
      <c r="D416" s="286"/>
      <c r="E416" s="286"/>
      <c r="F416" s="286"/>
      <c r="G416" s="286"/>
      <c r="H416" s="286"/>
      <c r="I416" s="286"/>
      <c r="J416" s="286"/>
      <c r="K416" s="286"/>
      <c r="L416" s="286"/>
      <c r="M416" s="286"/>
      <c r="N416" s="286"/>
      <c r="O416" s="286"/>
      <c r="P416" s="286"/>
      <c r="Q416" s="286"/>
      <c r="R416" s="286"/>
      <c r="S416" s="286"/>
      <c r="T416" s="286"/>
      <c r="U416" s="286"/>
      <c r="V416" s="286"/>
      <c r="W416" s="286"/>
      <c r="X416" s="286"/>
      <c r="Y416" s="287"/>
    </row>
    <row r="417" spans="1:25" x14ac:dyDescent="0.25">
      <c r="A417" s="285"/>
      <c r="B417" s="286"/>
      <c r="C417" s="286"/>
      <c r="D417" s="286"/>
      <c r="E417" s="286"/>
      <c r="F417" s="286"/>
      <c r="G417" s="286"/>
      <c r="H417" s="286"/>
      <c r="I417" s="286"/>
      <c r="J417" s="286"/>
      <c r="K417" s="286"/>
      <c r="L417" s="286"/>
      <c r="M417" s="286"/>
      <c r="N417" s="286"/>
      <c r="O417" s="286"/>
      <c r="P417" s="286"/>
      <c r="Q417" s="286"/>
      <c r="R417" s="286"/>
      <c r="S417" s="286"/>
      <c r="T417" s="286"/>
      <c r="U417" s="286"/>
      <c r="V417" s="286"/>
      <c r="W417" s="286"/>
      <c r="X417" s="286"/>
      <c r="Y417" s="287"/>
    </row>
    <row r="418" spans="1:25" x14ac:dyDescent="0.25">
      <c r="A418" s="285"/>
      <c r="B418" s="286"/>
      <c r="C418" s="286"/>
      <c r="D418" s="286"/>
      <c r="E418" s="286"/>
      <c r="F418" s="286"/>
      <c r="G418" s="286"/>
      <c r="H418" s="286"/>
      <c r="I418" s="286"/>
      <c r="J418" s="286"/>
      <c r="K418" s="286"/>
      <c r="L418" s="286"/>
      <c r="M418" s="286"/>
      <c r="N418" s="286"/>
      <c r="O418" s="286"/>
      <c r="P418" s="286"/>
      <c r="Q418" s="286"/>
      <c r="R418" s="286"/>
      <c r="S418" s="286"/>
      <c r="T418" s="286"/>
      <c r="U418" s="286"/>
      <c r="V418" s="286"/>
      <c r="W418" s="286"/>
      <c r="X418" s="286"/>
      <c r="Y418" s="287"/>
    </row>
    <row r="419" spans="1:25" x14ac:dyDescent="0.25">
      <c r="A419" s="285"/>
      <c r="B419" s="286"/>
      <c r="C419" s="286"/>
      <c r="D419" s="286"/>
      <c r="E419" s="286"/>
      <c r="F419" s="286"/>
      <c r="G419" s="286"/>
      <c r="H419" s="286"/>
      <c r="I419" s="286"/>
      <c r="J419" s="286"/>
      <c r="K419" s="286"/>
      <c r="L419" s="286"/>
      <c r="M419" s="286"/>
      <c r="N419" s="286"/>
      <c r="O419" s="286"/>
      <c r="P419" s="286"/>
      <c r="Q419" s="286"/>
      <c r="R419" s="286"/>
      <c r="S419" s="286"/>
      <c r="T419" s="286"/>
      <c r="U419" s="286"/>
      <c r="V419" s="286"/>
      <c r="W419" s="286"/>
      <c r="X419" s="286"/>
      <c r="Y419" s="287"/>
    </row>
    <row r="420" spans="1:25" x14ac:dyDescent="0.25">
      <c r="A420" s="285"/>
      <c r="B420" s="286"/>
      <c r="C420" s="286"/>
      <c r="D420" s="286"/>
      <c r="E420" s="286"/>
      <c r="F420" s="286"/>
      <c r="G420" s="286"/>
      <c r="H420" s="286"/>
      <c r="I420" s="286"/>
      <c r="J420" s="286"/>
      <c r="K420" s="286"/>
      <c r="L420" s="286"/>
      <c r="M420" s="286"/>
      <c r="N420" s="286"/>
      <c r="O420" s="286"/>
      <c r="P420" s="286"/>
      <c r="Q420" s="286"/>
      <c r="R420" s="286"/>
      <c r="S420" s="286"/>
      <c r="T420" s="286"/>
      <c r="U420" s="286"/>
      <c r="V420" s="286"/>
      <c r="W420" s="286"/>
      <c r="X420" s="286"/>
      <c r="Y420" s="287"/>
    </row>
    <row r="421" spans="1:25" x14ac:dyDescent="0.25">
      <c r="A421" s="285"/>
      <c r="B421" s="286"/>
      <c r="C421" s="286"/>
      <c r="D421" s="286"/>
      <c r="E421" s="286"/>
      <c r="F421" s="286"/>
      <c r="G421" s="286"/>
      <c r="H421" s="286"/>
      <c r="I421" s="286"/>
      <c r="J421" s="286"/>
      <c r="K421" s="286"/>
      <c r="L421" s="286"/>
      <c r="M421" s="286"/>
      <c r="N421" s="286"/>
      <c r="O421" s="286"/>
      <c r="P421" s="286"/>
      <c r="Q421" s="286"/>
      <c r="R421" s="286"/>
      <c r="S421" s="286"/>
      <c r="T421" s="286"/>
      <c r="U421" s="286"/>
      <c r="V421" s="286"/>
      <c r="W421" s="286"/>
      <c r="X421" s="286"/>
      <c r="Y421" s="287"/>
    </row>
    <row r="422" spans="1:25" x14ac:dyDescent="0.25">
      <c r="A422" s="285"/>
      <c r="B422" s="286"/>
      <c r="C422" s="286"/>
      <c r="D422" s="286"/>
      <c r="E422" s="286"/>
      <c r="F422" s="286"/>
      <c r="G422" s="286"/>
      <c r="H422" s="286"/>
      <c r="I422" s="286"/>
      <c r="J422" s="286"/>
      <c r="K422" s="286"/>
      <c r="L422" s="286"/>
      <c r="M422" s="286"/>
      <c r="N422" s="286"/>
      <c r="O422" s="286"/>
      <c r="P422" s="286"/>
      <c r="Q422" s="286"/>
      <c r="R422" s="286"/>
      <c r="S422" s="286"/>
      <c r="T422" s="286"/>
      <c r="U422" s="286"/>
      <c r="V422" s="286"/>
      <c r="W422" s="286"/>
      <c r="X422" s="286"/>
      <c r="Y422" s="287"/>
    </row>
    <row r="423" spans="1:25" x14ac:dyDescent="0.25">
      <c r="A423" s="285"/>
      <c r="B423" s="286"/>
      <c r="C423" s="286"/>
      <c r="D423" s="286"/>
      <c r="E423" s="286"/>
      <c r="F423" s="286"/>
      <c r="G423" s="286"/>
      <c r="H423" s="286"/>
      <c r="I423" s="286"/>
      <c r="J423" s="286"/>
      <c r="K423" s="286"/>
      <c r="L423" s="286"/>
      <c r="M423" s="286"/>
      <c r="N423" s="286"/>
      <c r="O423" s="286"/>
      <c r="P423" s="286"/>
      <c r="Q423" s="286"/>
      <c r="R423" s="286"/>
      <c r="S423" s="286"/>
      <c r="T423" s="286"/>
      <c r="U423" s="286"/>
      <c r="V423" s="286"/>
      <c r="W423" s="286"/>
      <c r="X423" s="286"/>
      <c r="Y423" s="287"/>
    </row>
    <row r="424" spans="1:25" x14ac:dyDescent="0.25">
      <c r="A424" s="285"/>
      <c r="B424" s="286"/>
      <c r="C424" s="286"/>
      <c r="D424" s="286"/>
      <c r="E424" s="286"/>
      <c r="F424" s="286"/>
      <c r="G424" s="286"/>
      <c r="H424" s="286"/>
      <c r="I424" s="286"/>
      <c r="J424" s="286"/>
      <c r="K424" s="286"/>
      <c r="L424" s="286"/>
      <c r="M424" s="286"/>
      <c r="N424" s="286"/>
      <c r="O424" s="286"/>
      <c r="P424" s="286"/>
      <c r="Q424" s="286"/>
      <c r="R424" s="286"/>
      <c r="S424" s="286"/>
      <c r="T424" s="286"/>
      <c r="U424" s="286"/>
      <c r="V424" s="286"/>
      <c r="W424" s="286"/>
      <c r="X424" s="286"/>
      <c r="Y424" s="287"/>
    </row>
    <row r="425" spans="1:25" x14ac:dyDescent="0.25">
      <c r="A425" s="285"/>
      <c r="B425" s="286"/>
      <c r="C425" s="286"/>
      <c r="D425" s="286"/>
      <c r="E425" s="286"/>
      <c r="F425" s="286"/>
      <c r="G425" s="286"/>
      <c r="H425" s="286"/>
      <c r="I425" s="286"/>
      <c r="J425" s="286"/>
      <c r="K425" s="286"/>
      <c r="L425" s="286"/>
      <c r="M425" s="286"/>
      <c r="N425" s="286"/>
      <c r="O425" s="286"/>
      <c r="P425" s="286"/>
      <c r="Q425" s="286"/>
      <c r="R425" s="286"/>
      <c r="S425" s="286"/>
      <c r="T425" s="286"/>
      <c r="U425" s="286"/>
      <c r="V425" s="286"/>
      <c r="W425" s="286"/>
      <c r="X425" s="286"/>
      <c r="Y425" s="287"/>
    </row>
    <row r="426" spans="1:25" x14ac:dyDescent="0.25">
      <c r="A426" s="285"/>
      <c r="B426" s="286"/>
      <c r="C426" s="286"/>
      <c r="D426" s="286"/>
      <c r="E426" s="286"/>
      <c r="F426" s="286"/>
      <c r="G426" s="286"/>
      <c r="H426" s="286"/>
      <c r="I426" s="286"/>
      <c r="J426" s="286"/>
      <c r="K426" s="286"/>
      <c r="L426" s="286"/>
      <c r="M426" s="286"/>
      <c r="N426" s="286"/>
      <c r="O426" s="286"/>
      <c r="P426" s="286"/>
      <c r="Q426" s="286"/>
      <c r="R426" s="286"/>
      <c r="S426" s="286"/>
      <c r="T426" s="286"/>
      <c r="U426" s="286"/>
      <c r="V426" s="286"/>
      <c r="W426" s="286"/>
      <c r="X426" s="286"/>
      <c r="Y426" s="287"/>
    </row>
    <row r="427" spans="1:25" x14ac:dyDescent="0.25">
      <c r="A427" s="285"/>
      <c r="B427" s="286"/>
      <c r="C427" s="286"/>
      <c r="D427" s="286"/>
      <c r="E427" s="286"/>
      <c r="F427" s="286"/>
      <c r="G427" s="286"/>
      <c r="H427" s="286"/>
      <c r="I427" s="286"/>
      <c r="J427" s="286"/>
      <c r="K427" s="286"/>
      <c r="L427" s="286"/>
      <c r="M427" s="286"/>
      <c r="N427" s="286"/>
      <c r="O427" s="286"/>
      <c r="P427" s="286"/>
      <c r="Q427" s="286"/>
      <c r="R427" s="286"/>
      <c r="S427" s="286"/>
      <c r="T427" s="286"/>
      <c r="U427" s="286"/>
      <c r="V427" s="286"/>
      <c r="W427" s="286"/>
      <c r="X427" s="286"/>
      <c r="Y427" s="287"/>
    </row>
    <row r="428" spans="1:25" ht="15.75" thickBot="1" x14ac:dyDescent="0.3">
      <c r="A428" s="288"/>
      <c r="B428" s="289"/>
      <c r="C428" s="289"/>
      <c r="D428" s="289"/>
      <c r="E428" s="289"/>
      <c r="F428" s="289"/>
      <c r="G428" s="289"/>
      <c r="H428" s="289"/>
      <c r="I428" s="289"/>
      <c r="J428" s="289"/>
      <c r="K428" s="289"/>
      <c r="L428" s="289"/>
      <c r="M428" s="289"/>
      <c r="N428" s="289"/>
      <c r="O428" s="289"/>
      <c r="P428" s="289"/>
      <c r="Q428" s="289"/>
      <c r="R428" s="289"/>
      <c r="S428" s="289"/>
      <c r="T428" s="289"/>
      <c r="U428" s="289"/>
      <c r="V428" s="289"/>
      <c r="W428" s="289"/>
      <c r="X428" s="289"/>
      <c r="Y428" s="290"/>
    </row>
    <row r="430" spans="1:25" ht="15.75" thickBot="1" x14ac:dyDescent="0.3">
      <c r="A430" s="291" t="s">
        <v>28</v>
      </c>
      <c r="B430" s="291"/>
      <c r="C430" s="291"/>
      <c r="D430" s="291"/>
      <c r="E430" s="291"/>
      <c r="F430" s="291"/>
      <c r="G430" s="291"/>
      <c r="H430" s="291"/>
      <c r="I430" s="291"/>
      <c r="J430" s="291"/>
      <c r="K430" s="291"/>
      <c r="L430" s="291"/>
      <c r="M430" s="291"/>
      <c r="N430" s="291"/>
      <c r="O430" s="291"/>
      <c r="P430" s="291"/>
      <c r="Q430" s="291"/>
      <c r="R430" s="291"/>
      <c r="S430" s="291"/>
      <c r="T430" s="291"/>
      <c r="U430" s="291"/>
      <c r="V430" s="291"/>
      <c r="W430" s="291"/>
      <c r="X430" s="291"/>
      <c r="Y430" s="291"/>
    </row>
    <row r="431" spans="1:25" x14ac:dyDescent="0.25">
      <c r="A431" s="282" t="s">
        <v>192</v>
      </c>
      <c r="B431" s="283"/>
      <c r="C431" s="283"/>
      <c r="D431" s="283"/>
      <c r="E431" s="283"/>
      <c r="F431" s="283"/>
      <c r="G431" s="283"/>
      <c r="H431" s="283"/>
      <c r="I431" s="283"/>
      <c r="J431" s="283"/>
      <c r="K431" s="283"/>
      <c r="L431" s="283"/>
      <c r="M431" s="283"/>
      <c r="N431" s="283"/>
      <c r="O431" s="283"/>
      <c r="P431" s="283"/>
      <c r="Q431" s="283"/>
      <c r="R431" s="283"/>
      <c r="S431" s="283"/>
      <c r="T431" s="283"/>
      <c r="U431" s="283"/>
      <c r="V431" s="283"/>
      <c r="W431" s="283"/>
      <c r="X431" s="283"/>
      <c r="Y431" s="284"/>
    </row>
    <row r="432" spans="1:25" x14ac:dyDescent="0.25">
      <c r="A432" s="285"/>
      <c r="B432" s="286"/>
      <c r="C432" s="286"/>
      <c r="D432" s="286"/>
      <c r="E432" s="286"/>
      <c r="F432" s="286"/>
      <c r="G432" s="286"/>
      <c r="H432" s="286"/>
      <c r="I432" s="286"/>
      <c r="J432" s="286"/>
      <c r="K432" s="286"/>
      <c r="L432" s="286"/>
      <c r="M432" s="286"/>
      <c r="N432" s="286"/>
      <c r="O432" s="286"/>
      <c r="P432" s="286"/>
      <c r="Q432" s="286"/>
      <c r="R432" s="286"/>
      <c r="S432" s="286"/>
      <c r="T432" s="286"/>
      <c r="U432" s="286"/>
      <c r="V432" s="286"/>
      <c r="W432" s="286"/>
      <c r="X432" s="286"/>
      <c r="Y432" s="287"/>
    </row>
    <row r="433" spans="1:25" x14ac:dyDescent="0.25">
      <c r="A433" s="285"/>
      <c r="B433" s="286"/>
      <c r="C433" s="286"/>
      <c r="D433" s="286"/>
      <c r="E433" s="286"/>
      <c r="F433" s="286"/>
      <c r="G433" s="286"/>
      <c r="H433" s="286"/>
      <c r="I433" s="286"/>
      <c r="J433" s="286"/>
      <c r="K433" s="286"/>
      <c r="L433" s="286"/>
      <c r="M433" s="286"/>
      <c r="N433" s="286"/>
      <c r="O433" s="286"/>
      <c r="P433" s="286"/>
      <c r="Q433" s="286"/>
      <c r="R433" s="286"/>
      <c r="S433" s="286"/>
      <c r="T433" s="286"/>
      <c r="U433" s="286"/>
      <c r="V433" s="286"/>
      <c r="W433" s="286"/>
      <c r="X433" s="286"/>
      <c r="Y433" s="287"/>
    </row>
    <row r="434" spans="1:25" x14ac:dyDescent="0.25">
      <c r="A434" s="285"/>
      <c r="B434" s="286"/>
      <c r="C434" s="286"/>
      <c r="D434" s="286"/>
      <c r="E434" s="286"/>
      <c r="F434" s="286"/>
      <c r="G434" s="286"/>
      <c r="H434" s="286"/>
      <c r="I434" s="286"/>
      <c r="J434" s="286"/>
      <c r="K434" s="286"/>
      <c r="L434" s="286"/>
      <c r="M434" s="286"/>
      <c r="N434" s="286"/>
      <c r="O434" s="286"/>
      <c r="P434" s="286"/>
      <c r="Q434" s="286"/>
      <c r="R434" s="286"/>
      <c r="S434" s="286"/>
      <c r="T434" s="286"/>
      <c r="U434" s="286"/>
      <c r="V434" s="286"/>
      <c r="W434" s="286"/>
      <c r="X434" s="286"/>
      <c r="Y434" s="287"/>
    </row>
    <row r="435" spans="1:25" x14ac:dyDescent="0.25">
      <c r="A435" s="285"/>
      <c r="B435" s="286"/>
      <c r="C435" s="286"/>
      <c r="D435" s="286"/>
      <c r="E435" s="286"/>
      <c r="F435" s="286"/>
      <c r="G435" s="286"/>
      <c r="H435" s="286"/>
      <c r="I435" s="286"/>
      <c r="J435" s="286"/>
      <c r="K435" s="286"/>
      <c r="L435" s="286"/>
      <c r="M435" s="286"/>
      <c r="N435" s="286"/>
      <c r="O435" s="286"/>
      <c r="P435" s="286"/>
      <c r="Q435" s="286"/>
      <c r="R435" s="286"/>
      <c r="S435" s="286"/>
      <c r="T435" s="286"/>
      <c r="U435" s="286"/>
      <c r="V435" s="286"/>
      <c r="W435" s="286"/>
      <c r="X435" s="286"/>
      <c r="Y435" s="287"/>
    </row>
    <row r="436" spans="1:25" x14ac:dyDescent="0.25">
      <c r="A436" s="285"/>
      <c r="B436" s="286"/>
      <c r="C436" s="286"/>
      <c r="D436" s="286"/>
      <c r="E436" s="286"/>
      <c r="F436" s="286"/>
      <c r="G436" s="286"/>
      <c r="H436" s="286"/>
      <c r="I436" s="286"/>
      <c r="J436" s="286"/>
      <c r="K436" s="286"/>
      <c r="L436" s="286"/>
      <c r="M436" s="286"/>
      <c r="N436" s="286"/>
      <c r="O436" s="286"/>
      <c r="P436" s="286"/>
      <c r="Q436" s="286"/>
      <c r="R436" s="286"/>
      <c r="S436" s="286"/>
      <c r="T436" s="286"/>
      <c r="U436" s="286"/>
      <c r="V436" s="286"/>
      <c r="W436" s="286"/>
      <c r="X436" s="286"/>
      <c r="Y436" s="287"/>
    </row>
    <row r="437" spans="1:25" ht="15.75" thickBot="1" x14ac:dyDescent="0.3">
      <c r="A437" s="288"/>
      <c r="B437" s="289"/>
      <c r="C437" s="289"/>
      <c r="D437" s="289"/>
      <c r="E437" s="289"/>
      <c r="F437" s="289"/>
      <c r="G437" s="289"/>
      <c r="H437" s="289"/>
      <c r="I437" s="289"/>
      <c r="J437" s="289"/>
      <c r="K437" s="289"/>
      <c r="L437" s="289"/>
      <c r="M437" s="289"/>
      <c r="N437" s="289"/>
      <c r="O437" s="289"/>
      <c r="P437" s="289"/>
      <c r="Q437" s="289"/>
      <c r="R437" s="289"/>
      <c r="S437" s="289"/>
      <c r="T437" s="289"/>
      <c r="U437" s="289"/>
      <c r="V437" s="289"/>
      <c r="W437" s="289"/>
      <c r="X437" s="289"/>
      <c r="Y437" s="290"/>
    </row>
    <row r="439" spans="1:25" ht="15.75" thickBot="1" x14ac:dyDescent="0.3">
      <c r="A439" s="291" t="s">
        <v>158</v>
      </c>
      <c r="B439" s="291"/>
      <c r="C439" s="291"/>
      <c r="D439" s="291"/>
      <c r="E439" s="291"/>
      <c r="F439" s="291"/>
      <c r="G439" s="291"/>
      <c r="H439" s="291"/>
      <c r="I439" s="291"/>
      <c r="J439" s="291"/>
      <c r="K439" s="291"/>
      <c r="L439" s="291"/>
      <c r="M439" s="291"/>
      <c r="N439" s="291"/>
      <c r="O439" s="291"/>
      <c r="P439" s="291"/>
      <c r="Q439" s="291"/>
      <c r="R439" s="291"/>
      <c r="S439" s="291"/>
      <c r="T439" s="291"/>
      <c r="U439" s="291"/>
      <c r="V439" s="291"/>
      <c r="W439" s="291"/>
      <c r="X439" s="291"/>
      <c r="Y439" s="291"/>
    </row>
    <row r="440" spans="1:25" ht="15.75" thickBot="1" x14ac:dyDescent="0.3">
      <c r="A440" s="292" t="s">
        <v>263</v>
      </c>
      <c r="B440" s="293"/>
      <c r="C440" s="293"/>
      <c r="D440" s="293"/>
      <c r="E440" s="293"/>
      <c r="F440" s="293"/>
      <c r="G440" s="293"/>
      <c r="H440" s="293"/>
      <c r="I440" s="293"/>
      <c r="J440" s="293"/>
      <c r="K440" s="293"/>
      <c r="L440" s="293"/>
      <c r="M440" s="293"/>
      <c r="N440" s="293"/>
      <c r="O440" s="293"/>
      <c r="P440" s="293"/>
      <c r="Q440" s="293"/>
      <c r="R440" s="293"/>
      <c r="S440" s="293"/>
      <c r="T440" s="293"/>
      <c r="U440" s="293"/>
      <c r="V440" s="293"/>
      <c r="W440" s="293"/>
      <c r="X440" s="293"/>
      <c r="Y440" s="294"/>
    </row>
    <row r="442" spans="1:25" ht="15.75" thickBot="1" x14ac:dyDescent="0.3">
      <c r="A442" s="295" t="s">
        <v>72</v>
      </c>
      <c r="B442" s="295"/>
      <c r="C442" s="295"/>
      <c r="E442" s="295" t="s">
        <v>73</v>
      </c>
      <c r="F442" s="295"/>
      <c r="G442" s="295"/>
    </row>
    <row r="443" spans="1:25" ht="15.75" thickBot="1" x14ac:dyDescent="0.3">
      <c r="A443" s="300" t="s">
        <v>55</v>
      </c>
      <c r="B443" s="301"/>
      <c r="E443" s="300" t="s">
        <v>58</v>
      </c>
      <c r="F443" s="301"/>
    </row>
    <row r="444" spans="1:25" x14ac:dyDescent="0.25">
      <c r="A444" s="296"/>
      <c r="B444" s="296"/>
      <c r="C444" s="296"/>
      <c r="D444" s="12"/>
      <c r="E444" s="296"/>
      <c r="F444" s="296"/>
      <c r="G444" s="296"/>
    </row>
    <row r="445" spans="1:25" x14ac:dyDescent="0.25">
      <c r="A445" s="297">
        <f ca="1">A414:Y445</f>
        <v>0</v>
      </c>
      <c r="B445" s="297"/>
      <c r="C445" s="297"/>
      <c r="D445" s="297"/>
      <c r="E445" s="297"/>
      <c r="F445" s="297"/>
      <c r="G445" s="297"/>
      <c r="H445" s="297"/>
      <c r="I445" s="297"/>
      <c r="J445" s="297"/>
      <c r="K445" s="297"/>
      <c r="L445" s="297"/>
      <c r="M445" s="297"/>
      <c r="N445" s="297"/>
      <c r="O445" s="297"/>
      <c r="P445" s="297"/>
      <c r="Q445" s="297"/>
      <c r="R445" s="297"/>
      <c r="S445" s="297"/>
      <c r="T445" s="297"/>
      <c r="U445" s="297"/>
      <c r="V445" s="297"/>
      <c r="W445" s="297"/>
      <c r="X445" s="297"/>
      <c r="Y445" s="297"/>
    </row>
    <row r="447" spans="1:25" ht="18.75" x14ac:dyDescent="0.3">
      <c r="A447" s="298" t="s">
        <v>193</v>
      </c>
      <c r="B447" s="298"/>
      <c r="C447" s="298"/>
      <c r="D447" s="298"/>
      <c r="E447" s="298"/>
      <c r="F447" s="298"/>
      <c r="G447" s="237"/>
      <c r="H447" s="299" t="s">
        <v>240</v>
      </c>
      <c r="I447" s="298"/>
      <c r="J447" s="298"/>
      <c r="K447" s="237"/>
      <c r="L447" s="237"/>
      <c r="M447" s="237"/>
      <c r="N447" s="237"/>
      <c r="O447" s="237"/>
      <c r="P447" s="237"/>
      <c r="Q447" s="237"/>
      <c r="R447" s="237"/>
      <c r="S447" s="237"/>
      <c r="T447" s="237"/>
      <c r="U447" s="237"/>
      <c r="V447" s="237"/>
      <c r="W447" s="237"/>
      <c r="X447" s="237"/>
      <c r="Y447" s="237"/>
    </row>
    <row r="448" spans="1:25" x14ac:dyDescent="0.25">
      <c r="A448" s="285" t="s">
        <v>272</v>
      </c>
      <c r="B448" s="286"/>
      <c r="C448" s="286"/>
      <c r="D448" s="286"/>
      <c r="E448" s="286"/>
      <c r="F448" s="286"/>
      <c r="G448" s="286"/>
      <c r="H448" s="286"/>
      <c r="I448" s="286"/>
      <c r="J448" s="286"/>
      <c r="K448" s="286"/>
      <c r="L448" s="286"/>
      <c r="M448" s="286"/>
      <c r="N448" s="286"/>
      <c r="O448" s="286"/>
      <c r="P448" s="286"/>
      <c r="Q448" s="286"/>
      <c r="R448" s="286"/>
      <c r="S448" s="286"/>
      <c r="T448" s="286"/>
      <c r="U448" s="286"/>
      <c r="V448" s="286"/>
      <c r="W448" s="286"/>
      <c r="X448" s="286"/>
      <c r="Y448" s="287"/>
    </row>
    <row r="449" spans="1:25" x14ac:dyDescent="0.25">
      <c r="A449" s="285"/>
      <c r="B449" s="286"/>
      <c r="C449" s="286"/>
      <c r="D449" s="286"/>
      <c r="E449" s="286"/>
      <c r="F449" s="286"/>
      <c r="G449" s="286"/>
      <c r="H449" s="286"/>
      <c r="I449" s="286"/>
      <c r="J449" s="286"/>
      <c r="K449" s="286"/>
      <c r="L449" s="286"/>
      <c r="M449" s="286"/>
      <c r="N449" s="286"/>
      <c r="O449" s="286"/>
      <c r="P449" s="286"/>
      <c r="Q449" s="286"/>
      <c r="R449" s="286"/>
      <c r="S449" s="286"/>
      <c r="T449" s="286"/>
      <c r="U449" s="286"/>
      <c r="V449" s="286"/>
      <c r="W449" s="286"/>
      <c r="X449" s="286"/>
      <c r="Y449" s="287"/>
    </row>
    <row r="450" spans="1:25" x14ac:dyDescent="0.25">
      <c r="A450" s="285"/>
      <c r="B450" s="286"/>
      <c r="C450" s="286"/>
      <c r="D450" s="286"/>
      <c r="E450" s="286"/>
      <c r="F450" s="286"/>
      <c r="G450" s="286"/>
      <c r="H450" s="286"/>
      <c r="I450" s="286"/>
      <c r="J450" s="286"/>
      <c r="K450" s="286"/>
      <c r="L450" s="286"/>
      <c r="M450" s="286"/>
      <c r="N450" s="286"/>
      <c r="O450" s="286"/>
      <c r="P450" s="286"/>
      <c r="Q450" s="286"/>
      <c r="R450" s="286"/>
      <c r="S450" s="286"/>
      <c r="T450" s="286"/>
      <c r="U450" s="286"/>
      <c r="V450" s="286"/>
      <c r="W450" s="286"/>
      <c r="X450" s="286"/>
      <c r="Y450" s="287"/>
    </row>
    <row r="451" spans="1:25" x14ac:dyDescent="0.25">
      <c r="A451" s="285"/>
      <c r="B451" s="286"/>
      <c r="C451" s="286"/>
      <c r="D451" s="286"/>
      <c r="E451" s="286"/>
      <c r="F451" s="286"/>
      <c r="G451" s="286"/>
      <c r="H451" s="286"/>
      <c r="I451" s="286"/>
      <c r="J451" s="286"/>
      <c r="K451" s="286"/>
      <c r="L451" s="286"/>
      <c r="M451" s="286"/>
      <c r="N451" s="286"/>
      <c r="O451" s="286"/>
      <c r="P451" s="286"/>
      <c r="Q451" s="286"/>
      <c r="R451" s="286"/>
      <c r="S451" s="286"/>
      <c r="T451" s="286"/>
      <c r="U451" s="286"/>
      <c r="V451" s="286"/>
      <c r="W451" s="286"/>
      <c r="X451" s="286"/>
      <c r="Y451" s="287"/>
    </row>
    <row r="452" spans="1:25" x14ac:dyDescent="0.25">
      <c r="A452" s="285"/>
      <c r="B452" s="286"/>
      <c r="C452" s="286"/>
      <c r="D452" s="286"/>
      <c r="E452" s="286"/>
      <c r="F452" s="286"/>
      <c r="G452" s="286"/>
      <c r="H452" s="286"/>
      <c r="I452" s="286"/>
      <c r="J452" s="286"/>
      <c r="K452" s="286"/>
      <c r="L452" s="286"/>
      <c r="M452" s="286"/>
      <c r="N452" s="286"/>
      <c r="O452" s="286"/>
      <c r="P452" s="286"/>
      <c r="Q452" s="286"/>
      <c r="R452" s="286"/>
      <c r="S452" s="286"/>
      <c r="T452" s="286"/>
      <c r="U452" s="286"/>
      <c r="V452" s="286"/>
      <c r="W452" s="286"/>
      <c r="X452" s="286"/>
      <c r="Y452" s="287"/>
    </row>
    <row r="453" spans="1:25" x14ac:dyDescent="0.25">
      <c r="A453" s="285"/>
      <c r="B453" s="286"/>
      <c r="C453" s="286"/>
      <c r="D453" s="286"/>
      <c r="E453" s="286"/>
      <c r="F453" s="286"/>
      <c r="G453" s="286"/>
      <c r="H453" s="286"/>
      <c r="I453" s="286"/>
      <c r="J453" s="286"/>
      <c r="K453" s="286"/>
      <c r="L453" s="286"/>
      <c r="M453" s="286"/>
      <c r="N453" s="286"/>
      <c r="O453" s="286"/>
      <c r="P453" s="286"/>
      <c r="Q453" s="286"/>
      <c r="R453" s="286"/>
      <c r="S453" s="286"/>
      <c r="T453" s="286"/>
      <c r="U453" s="286"/>
      <c r="V453" s="286"/>
      <c r="W453" s="286"/>
      <c r="X453" s="286"/>
      <c r="Y453" s="287"/>
    </row>
    <row r="454" spans="1:25" x14ac:dyDescent="0.25">
      <c r="A454" s="285"/>
      <c r="B454" s="286"/>
      <c r="C454" s="286"/>
      <c r="D454" s="286"/>
      <c r="E454" s="286"/>
      <c r="F454" s="286"/>
      <c r="G454" s="286"/>
      <c r="H454" s="286"/>
      <c r="I454" s="286"/>
      <c r="J454" s="286"/>
      <c r="K454" s="286"/>
      <c r="L454" s="286"/>
      <c r="M454" s="286"/>
      <c r="N454" s="286"/>
      <c r="O454" s="286"/>
      <c r="P454" s="286"/>
      <c r="Q454" s="286"/>
      <c r="R454" s="286"/>
      <c r="S454" s="286"/>
      <c r="T454" s="286"/>
      <c r="U454" s="286"/>
      <c r="V454" s="286"/>
      <c r="W454" s="286"/>
      <c r="X454" s="286"/>
      <c r="Y454" s="287"/>
    </row>
    <row r="455" spans="1:25" x14ac:dyDescent="0.25">
      <c r="A455" s="285"/>
      <c r="B455" s="286"/>
      <c r="C455" s="286"/>
      <c r="D455" s="286"/>
      <c r="E455" s="286"/>
      <c r="F455" s="286"/>
      <c r="G455" s="286"/>
      <c r="H455" s="286"/>
      <c r="I455" s="286"/>
      <c r="J455" s="286"/>
      <c r="K455" s="286"/>
      <c r="L455" s="286"/>
      <c r="M455" s="286"/>
      <c r="N455" s="286"/>
      <c r="O455" s="286"/>
      <c r="P455" s="286"/>
      <c r="Q455" s="286"/>
      <c r="R455" s="286"/>
      <c r="S455" s="286"/>
      <c r="T455" s="286"/>
      <c r="U455" s="286"/>
      <c r="V455" s="286"/>
      <c r="W455" s="286"/>
      <c r="X455" s="286"/>
      <c r="Y455" s="287"/>
    </row>
    <row r="456" spans="1:25" x14ac:dyDescent="0.25">
      <c r="A456" s="285"/>
      <c r="B456" s="286"/>
      <c r="C456" s="286"/>
      <c r="D456" s="286"/>
      <c r="E456" s="286"/>
      <c r="F456" s="286"/>
      <c r="G456" s="286"/>
      <c r="H456" s="286"/>
      <c r="I456" s="286"/>
      <c r="J456" s="286"/>
      <c r="K456" s="286"/>
      <c r="L456" s="286"/>
      <c r="M456" s="286"/>
      <c r="N456" s="286"/>
      <c r="O456" s="286"/>
      <c r="P456" s="286"/>
      <c r="Q456" s="286"/>
      <c r="R456" s="286"/>
      <c r="S456" s="286"/>
      <c r="T456" s="286"/>
      <c r="U456" s="286"/>
      <c r="V456" s="286"/>
      <c r="W456" s="286"/>
      <c r="X456" s="286"/>
      <c r="Y456" s="287"/>
    </row>
    <row r="457" spans="1:25" x14ac:dyDescent="0.25">
      <c r="A457" s="285"/>
      <c r="B457" s="286"/>
      <c r="C457" s="286"/>
      <c r="D457" s="286"/>
      <c r="E457" s="286"/>
      <c r="F457" s="286"/>
      <c r="G457" s="286"/>
      <c r="H457" s="286"/>
      <c r="I457" s="286"/>
      <c r="J457" s="286"/>
      <c r="K457" s="286"/>
      <c r="L457" s="286"/>
      <c r="M457" s="286"/>
      <c r="N457" s="286"/>
      <c r="O457" s="286"/>
      <c r="P457" s="286"/>
      <c r="Q457" s="286"/>
      <c r="R457" s="286"/>
      <c r="S457" s="286"/>
      <c r="T457" s="286"/>
      <c r="U457" s="286"/>
      <c r="V457" s="286"/>
      <c r="W457" s="286"/>
      <c r="X457" s="286"/>
      <c r="Y457" s="287"/>
    </row>
    <row r="458" spans="1:25" x14ac:dyDescent="0.25">
      <c r="A458" s="285"/>
      <c r="B458" s="286"/>
      <c r="C458" s="286"/>
      <c r="D458" s="286"/>
      <c r="E458" s="286"/>
      <c r="F458" s="286"/>
      <c r="G458" s="286"/>
      <c r="H458" s="286"/>
      <c r="I458" s="286"/>
      <c r="J458" s="286"/>
      <c r="K458" s="286"/>
      <c r="L458" s="286"/>
      <c r="M458" s="286"/>
      <c r="N458" s="286"/>
      <c r="O458" s="286"/>
      <c r="P458" s="286"/>
      <c r="Q458" s="286"/>
      <c r="R458" s="286"/>
      <c r="S458" s="286"/>
      <c r="T458" s="286"/>
      <c r="U458" s="286"/>
      <c r="V458" s="286"/>
      <c r="W458" s="286"/>
      <c r="X458" s="286"/>
      <c r="Y458" s="287"/>
    </row>
    <row r="459" spans="1:25" x14ac:dyDescent="0.25">
      <c r="A459" s="285"/>
      <c r="B459" s="286"/>
      <c r="C459" s="286"/>
      <c r="D459" s="286"/>
      <c r="E459" s="286"/>
      <c r="F459" s="286"/>
      <c r="G459" s="286"/>
      <c r="H459" s="286"/>
      <c r="I459" s="286"/>
      <c r="J459" s="286"/>
      <c r="K459" s="286"/>
      <c r="L459" s="286"/>
      <c r="M459" s="286"/>
      <c r="N459" s="286"/>
      <c r="O459" s="286"/>
      <c r="P459" s="286"/>
      <c r="Q459" s="286"/>
      <c r="R459" s="286"/>
      <c r="S459" s="286"/>
      <c r="T459" s="286"/>
      <c r="U459" s="286"/>
      <c r="V459" s="286"/>
      <c r="W459" s="286"/>
      <c r="X459" s="286"/>
      <c r="Y459" s="287"/>
    </row>
    <row r="460" spans="1:25" x14ac:dyDescent="0.25">
      <c r="A460" s="285"/>
      <c r="B460" s="286"/>
      <c r="C460" s="286"/>
      <c r="D460" s="286"/>
      <c r="E460" s="286"/>
      <c r="F460" s="286"/>
      <c r="G460" s="286"/>
      <c r="H460" s="286"/>
      <c r="I460" s="286"/>
      <c r="J460" s="286"/>
      <c r="K460" s="286"/>
      <c r="L460" s="286"/>
      <c r="M460" s="286"/>
      <c r="N460" s="286"/>
      <c r="O460" s="286"/>
      <c r="P460" s="286"/>
      <c r="Q460" s="286"/>
      <c r="R460" s="286"/>
      <c r="S460" s="286"/>
      <c r="T460" s="286"/>
      <c r="U460" s="286"/>
      <c r="V460" s="286"/>
      <c r="W460" s="286"/>
      <c r="X460" s="286"/>
      <c r="Y460" s="287"/>
    </row>
    <row r="461" spans="1:25" ht="15.75" thickBot="1" x14ac:dyDescent="0.3">
      <c r="A461" s="288"/>
      <c r="B461" s="289"/>
      <c r="C461" s="289"/>
      <c r="D461" s="289"/>
      <c r="E461" s="289"/>
      <c r="F461" s="289"/>
      <c r="G461" s="289"/>
      <c r="H461" s="289"/>
      <c r="I461" s="289"/>
      <c r="J461" s="289"/>
      <c r="K461" s="289"/>
      <c r="L461" s="289"/>
      <c r="M461" s="289"/>
      <c r="N461" s="289"/>
      <c r="O461" s="289"/>
      <c r="P461" s="289"/>
      <c r="Q461" s="289"/>
      <c r="R461" s="289"/>
      <c r="S461" s="289"/>
      <c r="T461" s="289"/>
      <c r="U461" s="289"/>
      <c r="V461" s="289"/>
      <c r="W461" s="289"/>
      <c r="X461" s="289"/>
      <c r="Y461" s="290"/>
    </row>
    <row r="463" spans="1:25" ht="15.75" thickBot="1" x14ac:dyDescent="0.3">
      <c r="A463" s="291" t="s">
        <v>28</v>
      </c>
      <c r="B463" s="291"/>
      <c r="C463" s="291"/>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291"/>
    </row>
    <row r="464" spans="1:25" x14ac:dyDescent="0.25">
      <c r="A464" s="282" t="s">
        <v>194</v>
      </c>
      <c r="B464" s="283"/>
      <c r="C464" s="283"/>
      <c r="D464" s="283"/>
      <c r="E464" s="283"/>
      <c r="F464" s="283"/>
      <c r="G464" s="283"/>
      <c r="H464" s="283"/>
      <c r="I464" s="283"/>
      <c r="J464" s="283"/>
      <c r="K464" s="283"/>
      <c r="L464" s="283"/>
      <c r="M464" s="283"/>
      <c r="N464" s="283"/>
      <c r="O464" s="283"/>
      <c r="P464" s="283"/>
      <c r="Q464" s="283"/>
      <c r="R464" s="283"/>
      <c r="S464" s="283"/>
      <c r="T464" s="283"/>
      <c r="U464" s="283"/>
      <c r="V464" s="283"/>
      <c r="W464" s="283"/>
      <c r="X464" s="283"/>
      <c r="Y464" s="284"/>
    </row>
    <row r="465" spans="1:25" x14ac:dyDescent="0.25">
      <c r="A465" s="285"/>
      <c r="B465" s="286"/>
      <c r="C465" s="286"/>
      <c r="D465" s="286"/>
      <c r="E465" s="286"/>
      <c r="F465" s="286"/>
      <c r="G465" s="286"/>
      <c r="H465" s="286"/>
      <c r="I465" s="286"/>
      <c r="J465" s="286"/>
      <c r="K465" s="286"/>
      <c r="L465" s="286"/>
      <c r="M465" s="286"/>
      <c r="N465" s="286"/>
      <c r="O465" s="286"/>
      <c r="P465" s="286"/>
      <c r="Q465" s="286"/>
      <c r="R465" s="286"/>
      <c r="S465" s="286"/>
      <c r="T465" s="286"/>
      <c r="U465" s="286"/>
      <c r="V465" s="286"/>
      <c r="W465" s="286"/>
      <c r="X465" s="286"/>
      <c r="Y465" s="287"/>
    </row>
    <row r="466" spans="1:25" x14ac:dyDescent="0.25">
      <c r="A466" s="285"/>
      <c r="B466" s="286"/>
      <c r="C466" s="286"/>
      <c r="D466" s="286"/>
      <c r="E466" s="286"/>
      <c r="F466" s="286"/>
      <c r="G466" s="286"/>
      <c r="H466" s="286"/>
      <c r="I466" s="286"/>
      <c r="J466" s="286"/>
      <c r="K466" s="286"/>
      <c r="L466" s="286"/>
      <c r="M466" s="286"/>
      <c r="N466" s="286"/>
      <c r="O466" s="286"/>
      <c r="P466" s="286"/>
      <c r="Q466" s="286"/>
      <c r="R466" s="286"/>
      <c r="S466" s="286"/>
      <c r="T466" s="286"/>
      <c r="U466" s="286"/>
      <c r="V466" s="286"/>
      <c r="W466" s="286"/>
      <c r="X466" s="286"/>
      <c r="Y466" s="287"/>
    </row>
    <row r="467" spans="1:25" x14ac:dyDescent="0.25">
      <c r="A467" s="285"/>
      <c r="B467" s="286"/>
      <c r="C467" s="286"/>
      <c r="D467" s="286"/>
      <c r="E467" s="286"/>
      <c r="F467" s="286"/>
      <c r="G467" s="286"/>
      <c r="H467" s="286"/>
      <c r="I467" s="286"/>
      <c r="J467" s="286"/>
      <c r="K467" s="286"/>
      <c r="L467" s="286"/>
      <c r="M467" s="286"/>
      <c r="N467" s="286"/>
      <c r="O467" s="286"/>
      <c r="P467" s="286"/>
      <c r="Q467" s="286"/>
      <c r="R467" s="286"/>
      <c r="S467" s="286"/>
      <c r="T467" s="286"/>
      <c r="U467" s="286"/>
      <c r="V467" s="286"/>
      <c r="W467" s="286"/>
      <c r="X467" s="286"/>
      <c r="Y467" s="287"/>
    </row>
    <row r="468" spans="1:25" x14ac:dyDescent="0.25">
      <c r="A468" s="285"/>
      <c r="B468" s="286"/>
      <c r="C468" s="286"/>
      <c r="D468" s="286"/>
      <c r="E468" s="286"/>
      <c r="F468" s="286"/>
      <c r="G468" s="286"/>
      <c r="H468" s="286"/>
      <c r="I468" s="286"/>
      <c r="J468" s="286"/>
      <c r="K468" s="286"/>
      <c r="L468" s="286"/>
      <c r="M468" s="286"/>
      <c r="N468" s="286"/>
      <c r="O468" s="286"/>
      <c r="P468" s="286"/>
      <c r="Q468" s="286"/>
      <c r="R468" s="286"/>
      <c r="S468" s="286"/>
      <c r="T468" s="286"/>
      <c r="U468" s="286"/>
      <c r="V468" s="286"/>
      <c r="W468" s="286"/>
      <c r="X468" s="286"/>
      <c r="Y468" s="287"/>
    </row>
    <row r="469" spans="1:25" x14ac:dyDescent="0.25">
      <c r="A469" s="285"/>
      <c r="B469" s="286"/>
      <c r="C469" s="286"/>
      <c r="D469" s="286"/>
      <c r="E469" s="286"/>
      <c r="F469" s="286"/>
      <c r="G469" s="286"/>
      <c r="H469" s="286"/>
      <c r="I469" s="286"/>
      <c r="J469" s="286"/>
      <c r="K469" s="286"/>
      <c r="L469" s="286"/>
      <c r="M469" s="286"/>
      <c r="N469" s="286"/>
      <c r="O469" s="286"/>
      <c r="P469" s="286"/>
      <c r="Q469" s="286"/>
      <c r="R469" s="286"/>
      <c r="S469" s="286"/>
      <c r="T469" s="286"/>
      <c r="U469" s="286"/>
      <c r="V469" s="286"/>
      <c r="W469" s="286"/>
      <c r="X469" s="286"/>
      <c r="Y469" s="287"/>
    </row>
    <row r="470" spans="1:25" ht="15.75" thickBot="1" x14ac:dyDescent="0.3">
      <c r="A470" s="288"/>
      <c r="B470" s="289"/>
      <c r="C470" s="289"/>
      <c r="D470" s="289"/>
      <c r="E470" s="289"/>
      <c r="F470" s="289"/>
      <c r="G470" s="289"/>
      <c r="H470" s="289"/>
      <c r="I470" s="289"/>
      <c r="J470" s="289"/>
      <c r="K470" s="289"/>
      <c r="L470" s="289"/>
      <c r="M470" s="289"/>
      <c r="N470" s="289"/>
      <c r="O470" s="289"/>
      <c r="P470" s="289"/>
      <c r="Q470" s="289"/>
      <c r="R470" s="289"/>
      <c r="S470" s="289"/>
      <c r="T470" s="289"/>
      <c r="U470" s="289"/>
      <c r="V470" s="289"/>
      <c r="W470" s="289"/>
      <c r="X470" s="289"/>
      <c r="Y470" s="290"/>
    </row>
    <row r="472" spans="1:25" ht="15.75" thickBot="1" x14ac:dyDescent="0.3">
      <c r="A472" s="291" t="s">
        <v>158</v>
      </c>
      <c r="B472" s="291"/>
      <c r="C472" s="291"/>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291"/>
    </row>
    <row r="473" spans="1:25" ht="15.75" thickBot="1" x14ac:dyDescent="0.3">
      <c r="A473" s="292" t="s">
        <v>264</v>
      </c>
      <c r="B473" s="293"/>
      <c r="C473" s="293"/>
      <c r="D473" s="293"/>
      <c r="E473" s="293"/>
      <c r="F473" s="293"/>
      <c r="G473" s="293"/>
      <c r="H473" s="293"/>
      <c r="I473" s="293"/>
      <c r="J473" s="293"/>
      <c r="K473" s="293"/>
      <c r="L473" s="293"/>
      <c r="M473" s="293"/>
      <c r="N473" s="293"/>
      <c r="O473" s="293"/>
      <c r="P473" s="293"/>
      <c r="Q473" s="293"/>
      <c r="R473" s="293"/>
      <c r="S473" s="293"/>
      <c r="T473" s="293"/>
      <c r="U473" s="293"/>
      <c r="V473" s="293"/>
      <c r="W473" s="293"/>
      <c r="X473" s="293"/>
      <c r="Y473" s="294"/>
    </row>
    <row r="475" spans="1:25" ht="15.75" thickBot="1" x14ac:dyDescent="0.3">
      <c r="A475" s="295" t="s">
        <v>72</v>
      </c>
      <c r="B475" s="295"/>
      <c r="C475" s="295"/>
      <c r="E475" s="295" t="s">
        <v>73</v>
      </c>
      <c r="F475" s="295"/>
      <c r="G475" s="295"/>
    </row>
    <row r="476" spans="1:25" ht="15.75" thickBot="1" x14ac:dyDescent="0.3">
      <c r="A476" s="300" t="s">
        <v>58</v>
      </c>
      <c r="B476" s="301"/>
      <c r="E476" s="300" t="s">
        <v>58</v>
      </c>
      <c r="F476" s="301"/>
    </row>
    <row r="477" spans="1:25" x14ac:dyDescent="0.25">
      <c r="A477" s="296"/>
      <c r="B477" s="296"/>
      <c r="C477" s="296"/>
      <c r="D477" s="12"/>
      <c r="E477" s="296"/>
      <c r="F477" s="296"/>
      <c r="G477" s="296"/>
    </row>
    <row r="478" spans="1:25" x14ac:dyDescent="0.25">
      <c r="A478" s="297">
        <f ca="1">A447:Y478</f>
        <v>0</v>
      </c>
      <c r="B478" s="297"/>
      <c r="C478" s="297"/>
      <c r="D478" s="297"/>
      <c r="E478" s="297"/>
      <c r="F478" s="297"/>
      <c r="G478" s="297"/>
      <c r="H478" s="297"/>
      <c r="I478" s="297"/>
      <c r="J478" s="297"/>
      <c r="K478" s="297"/>
      <c r="L478" s="297"/>
      <c r="M478" s="297"/>
      <c r="N478" s="297"/>
      <c r="O478" s="297"/>
      <c r="P478" s="297"/>
      <c r="Q478" s="297"/>
      <c r="R478" s="297"/>
      <c r="S478" s="297"/>
      <c r="T478" s="297"/>
      <c r="U478" s="297"/>
      <c r="V478" s="297"/>
      <c r="W478" s="297"/>
      <c r="X478" s="297"/>
      <c r="Y478" s="297"/>
    </row>
    <row r="480" spans="1:25" ht="18.75" x14ac:dyDescent="0.3">
      <c r="A480" s="298" t="s">
        <v>195</v>
      </c>
      <c r="B480" s="298"/>
      <c r="C480" s="298"/>
      <c r="D480" s="298"/>
      <c r="E480" s="298"/>
      <c r="F480" s="298"/>
      <c r="G480" s="237"/>
      <c r="H480" s="299" t="s">
        <v>199</v>
      </c>
      <c r="I480" s="298"/>
      <c r="J480" s="298"/>
      <c r="K480" s="237"/>
      <c r="L480" s="237"/>
      <c r="M480" s="237"/>
      <c r="N480" s="237"/>
      <c r="O480" s="237"/>
      <c r="P480" s="237"/>
      <c r="Q480" s="237"/>
      <c r="R480" s="237"/>
      <c r="S480" s="237"/>
      <c r="T480" s="237"/>
      <c r="U480" s="237"/>
      <c r="V480" s="237"/>
      <c r="W480" s="237"/>
      <c r="X480" s="237"/>
      <c r="Y480" s="237"/>
    </row>
    <row r="481" spans="1:25" x14ac:dyDescent="0.25">
      <c r="A481" s="285" t="s">
        <v>273</v>
      </c>
      <c r="B481" s="286"/>
      <c r="C481" s="286"/>
      <c r="D481" s="286"/>
      <c r="E481" s="286"/>
      <c r="F481" s="286"/>
      <c r="G481" s="286"/>
      <c r="H481" s="286"/>
      <c r="I481" s="286"/>
      <c r="J481" s="286"/>
      <c r="K481" s="286"/>
      <c r="L481" s="286"/>
      <c r="M481" s="286"/>
      <c r="N481" s="286"/>
      <c r="O481" s="286"/>
      <c r="P481" s="286"/>
      <c r="Q481" s="286"/>
      <c r="R481" s="286"/>
      <c r="S481" s="286"/>
      <c r="T481" s="286"/>
      <c r="U481" s="286"/>
      <c r="V481" s="286"/>
      <c r="W481" s="286"/>
      <c r="X481" s="286"/>
      <c r="Y481" s="287"/>
    </row>
    <row r="482" spans="1:25" x14ac:dyDescent="0.25">
      <c r="A482" s="285"/>
      <c r="B482" s="286"/>
      <c r="C482" s="286"/>
      <c r="D482" s="286"/>
      <c r="E482" s="286"/>
      <c r="F482" s="286"/>
      <c r="G482" s="286"/>
      <c r="H482" s="286"/>
      <c r="I482" s="286"/>
      <c r="J482" s="286"/>
      <c r="K482" s="286"/>
      <c r="L482" s="286"/>
      <c r="M482" s="286"/>
      <c r="N482" s="286"/>
      <c r="O482" s="286"/>
      <c r="P482" s="286"/>
      <c r="Q482" s="286"/>
      <c r="R482" s="286"/>
      <c r="S482" s="286"/>
      <c r="T482" s="286"/>
      <c r="U482" s="286"/>
      <c r="V482" s="286"/>
      <c r="W482" s="286"/>
      <c r="X482" s="286"/>
      <c r="Y482" s="287"/>
    </row>
    <row r="483" spans="1:25" x14ac:dyDescent="0.25">
      <c r="A483" s="285"/>
      <c r="B483" s="286"/>
      <c r="C483" s="286"/>
      <c r="D483" s="286"/>
      <c r="E483" s="286"/>
      <c r="F483" s="286"/>
      <c r="G483" s="286"/>
      <c r="H483" s="286"/>
      <c r="I483" s="286"/>
      <c r="J483" s="286"/>
      <c r="K483" s="286"/>
      <c r="L483" s="286"/>
      <c r="M483" s="286"/>
      <c r="N483" s="286"/>
      <c r="O483" s="286"/>
      <c r="P483" s="286"/>
      <c r="Q483" s="286"/>
      <c r="R483" s="286"/>
      <c r="S483" s="286"/>
      <c r="T483" s="286"/>
      <c r="U483" s="286"/>
      <c r="V483" s="286"/>
      <c r="W483" s="286"/>
      <c r="X483" s="286"/>
      <c r="Y483" s="287"/>
    </row>
    <row r="484" spans="1:25" x14ac:dyDescent="0.25">
      <c r="A484" s="285"/>
      <c r="B484" s="286"/>
      <c r="C484" s="286"/>
      <c r="D484" s="286"/>
      <c r="E484" s="286"/>
      <c r="F484" s="286"/>
      <c r="G484" s="286"/>
      <c r="H484" s="286"/>
      <c r="I484" s="286"/>
      <c r="J484" s="286"/>
      <c r="K484" s="286"/>
      <c r="L484" s="286"/>
      <c r="M484" s="286"/>
      <c r="N484" s="286"/>
      <c r="O484" s="286"/>
      <c r="P484" s="286"/>
      <c r="Q484" s="286"/>
      <c r="R484" s="286"/>
      <c r="S484" s="286"/>
      <c r="T484" s="286"/>
      <c r="U484" s="286"/>
      <c r="V484" s="286"/>
      <c r="W484" s="286"/>
      <c r="X484" s="286"/>
      <c r="Y484" s="287"/>
    </row>
    <row r="485" spans="1:25" x14ac:dyDescent="0.25">
      <c r="A485" s="285"/>
      <c r="B485" s="286"/>
      <c r="C485" s="286"/>
      <c r="D485" s="286"/>
      <c r="E485" s="286"/>
      <c r="F485" s="286"/>
      <c r="G485" s="286"/>
      <c r="H485" s="286"/>
      <c r="I485" s="286"/>
      <c r="J485" s="286"/>
      <c r="K485" s="286"/>
      <c r="L485" s="286"/>
      <c r="M485" s="286"/>
      <c r="N485" s="286"/>
      <c r="O485" s="286"/>
      <c r="P485" s="286"/>
      <c r="Q485" s="286"/>
      <c r="R485" s="286"/>
      <c r="S485" s="286"/>
      <c r="T485" s="286"/>
      <c r="U485" s="286"/>
      <c r="V485" s="286"/>
      <c r="W485" s="286"/>
      <c r="X485" s="286"/>
      <c r="Y485" s="287"/>
    </row>
    <row r="486" spans="1:25" x14ac:dyDescent="0.25">
      <c r="A486" s="285"/>
      <c r="B486" s="286"/>
      <c r="C486" s="286"/>
      <c r="D486" s="286"/>
      <c r="E486" s="286"/>
      <c r="F486" s="286"/>
      <c r="G486" s="286"/>
      <c r="H486" s="286"/>
      <c r="I486" s="286"/>
      <c r="J486" s="286"/>
      <c r="K486" s="286"/>
      <c r="L486" s="286"/>
      <c r="M486" s="286"/>
      <c r="N486" s="286"/>
      <c r="O486" s="286"/>
      <c r="P486" s="286"/>
      <c r="Q486" s="286"/>
      <c r="R486" s="286"/>
      <c r="S486" s="286"/>
      <c r="T486" s="286"/>
      <c r="U486" s="286"/>
      <c r="V486" s="286"/>
      <c r="W486" s="286"/>
      <c r="X486" s="286"/>
      <c r="Y486" s="287"/>
    </row>
    <row r="487" spans="1:25" x14ac:dyDescent="0.25">
      <c r="A487" s="285"/>
      <c r="B487" s="286"/>
      <c r="C487" s="286"/>
      <c r="D487" s="286"/>
      <c r="E487" s="286"/>
      <c r="F487" s="286"/>
      <c r="G487" s="286"/>
      <c r="H487" s="286"/>
      <c r="I487" s="286"/>
      <c r="J487" s="286"/>
      <c r="K487" s="286"/>
      <c r="L487" s="286"/>
      <c r="M487" s="286"/>
      <c r="N487" s="286"/>
      <c r="O487" s="286"/>
      <c r="P487" s="286"/>
      <c r="Q487" s="286"/>
      <c r="R487" s="286"/>
      <c r="S487" s="286"/>
      <c r="T487" s="286"/>
      <c r="U487" s="286"/>
      <c r="V487" s="286"/>
      <c r="W487" s="286"/>
      <c r="X487" s="286"/>
      <c r="Y487" s="287"/>
    </row>
    <row r="488" spans="1:25" x14ac:dyDescent="0.25">
      <c r="A488" s="285"/>
      <c r="B488" s="286"/>
      <c r="C488" s="286"/>
      <c r="D488" s="286"/>
      <c r="E488" s="286"/>
      <c r="F488" s="286"/>
      <c r="G488" s="286"/>
      <c r="H488" s="286"/>
      <c r="I488" s="286"/>
      <c r="J488" s="286"/>
      <c r="K488" s="286"/>
      <c r="L488" s="286"/>
      <c r="M488" s="286"/>
      <c r="N488" s="286"/>
      <c r="O488" s="286"/>
      <c r="P488" s="286"/>
      <c r="Q488" s="286"/>
      <c r="R488" s="286"/>
      <c r="S488" s="286"/>
      <c r="T488" s="286"/>
      <c r="U488" s="286"/>
      <c r="V488" s="286"/>
      <c r="W488" s="286"/>
      <c r="X488" s="286"/>
      <c r="Y488" s="287"/>
    </row>
    <row r="489" spans="1:25" x14ac:dyDescent="0.25">
      <c r="A489" s="285"/>
      <c r="B489" s="286"/>
      <c r="C489" s="286"/>
      <c r="D489" s="286"/>
      <c r="E489" s="286"/>
      <c r="F489" s="286"/>
      <c r="G489" s="286"/>
      <c r="H489" s="286"/>
      <c r="I489" s="286"/>
      <c r="J489" s="286"/>
      <c r="K489" s="286"/>
      <c r="L489" s="286"/>
      <c r="M489" s="286"/>
      <c r="N489" s="286"/>
      <c r="O489" s="286"/>
      <c r="P489" s="286"/>
      <c r="Q489" s="286"/>
      <c r="R489" s="286"/>
      <c r="S489" s="286"/>
      <c r="T489" s="286"/>
      <c r="U489" s="286"/>
      <c r="V489" s="286"/>
      <c r="W489" s="286"/>
      <c r="X489" s="286"/>
      <c r="Y489" s="287"/>
    </row>
    <row r="490" spans="1:25" x14ac:dyDescent="0.25">
      <c r="A490" s="285"/>
      <c r="B490" s="286"/>
      <c r="C490" s="286"/>
      <c r="D490" s="286"/>
      <c r="E490" s="286"/>
      <c r="F490" s="286"/>
      <c r="G490" s="286"/>
      <c r="H490" s="286"/>
      <c r="I490" s="286"/>
      <c r="J490" s="286"/>
      <c r="K490" s="286"/>
      <c r="L490" s="286"/>
      <c r="M490" s="286"/>
      <c r="N490" s="286"/>
      <c r="O490" s="286"/>
      <c r="P490" s="286"/>
      <c r="Q490" s="286"/>
      <c r="R490" s="286"/>
      <c r="S490" s="286"/>
      <c r="T490" s="286"/>
      <c r="U490" s="286"/>
      <c r="V490" s="286"/>
      <c r="W490" s="286"/>
      <c r="X490" s="286"/>
      <c r="Y490" s="287"/>
    </row>
    <row r="491" spans="1:25" x14ac:dyDescent="0.25">
      <c r="A491" s="285"/>
      <c r="B491" s="286"/>
      <c r="C491" s="286"/>
      <c r="D491" s="286"/>
      <c r="E491" s="286"/>
      <c r="F491" s="286"/>
      <c r="G491" s="286"/>
      <c r="H491" s="286"/>
      <c r="I491" s="286"/>
      <c r="J491" s="286"/>
      <c r="K491" s="286"/>
      <c r="L491" s="286"/>
      <c r="M491" s="286"/>
      <c r="N491" s="286"/>
      <c r="O491" s="286"/>
      <c r="P491" s="286"/>
      <c r="Q491" s="286"/>
      <c r="R491" s="286"/>
      <c r="S491" s="286"/>
      <c r="T491" s="286"/>
      <c r="U491" s="286"/>
      <c r="V491" s="286"/>
      <c r="W491" s="286"/>
      <c r="X491" s="286"/>
      <c r="Y491" s="287"/>
    </row>
    <row r="492" spans="1:25" x14ac:dyDescent="0.25">
      <c r="A492" s="285"/>
      <c r="B492" s="286"/>
      <c r="C492" s="286"/>
      <c r="D492" s="286"/>
      <c r="E492" s="286"/>
      <c r="F492" s="286"/>
      <c r="G492" s="286"/>
      <c r="H492" s="286"/>
      <c r="I492" s="286"/>
      <c r="J492" s="286"/>
      <c r="K492" s="286"/>
      <c r="L492" s="286"/>
      <c r="M492" s="286"/>
      <c r="N492" s="286"/>
      <c r="O492" s="286"/>
      <c r="P492" s="286"/>
      <c r="Q492" s="286"/>
      <c r="R492" s="286"/>
      <c r="S492" s="286"/>
      <c r="T492" s="286"/>
      <c r="U492" s="286"/>
      <c r="V492" s="286"/>
      <c r="W492" s="286"/>
      <c r="X492" s="286"/>
      <c r="Y492" s="287"/>
    </row>
    <row r="493" spans="1:25" x14ac:dyDescent="0.25">
      <c r="A493" s="285"/>
      <c r="B493" s="286"/>
      <c r="C493" s="286"/>
      <c r="D493" s="286"/>
      <c r="E493" s="286"/>
      <c r="F493" s="286"/>
      <c r="G493" s="286"/>
      <c r="H493" s="286"/>
      <c r="I493" s="286"/>
      <c r="J493" s="286"/>
      <c r="K493" s="286"/>
      <c r="L493" s="286"/>
      <c r="M493" s="286"/>
      <c r="N493" s="286"/>
      <c r="O493" s="286"/>
      <c r="P493" s="286"/>
      <c r="Q493" s="286"/>
      <c r="R493" s="286"/>
      <c r="S493" s="286"/>
      <c r="T493" s="286"/>
      <c r="U493" s="286"/>
      <c r="V493" s="286"/>
      <c r="W493" s="286"/>
      <c r="X493" s="286"/>
      <c r="Y493" s="287"/>
    </row>
    <row r="494" spans="1:25" ht="15.75" thickBot="1" x14ac:dyDescent="0.3">
      <c r="A494" s="288"/>
      <c r="B494" s="289"/>
      <c r="C494" s="289"/>
      <c r="D494" s="289"/>
      <c r="E494" s="289"/>
      <c r="F494" s="289"/>
      <c r="G494" s="289"/>
      <c r="H494" s="289"/>
      <c r="I494" s="289"/>
      <c r="J494" s="289"/>
      <c r="K494" s="289"/>
      <c r="L494" s="289"/>
      <c r="M494" s="289"/>
      <c r="N494" s="289"/>
      <c r="O494" s="289"/>
      <c r="P494" s="289"/>
      <c r="Q494" s="289"/>
      <c r="R494" s="289"/>
      <c r="S494" s="289"/>
      <c r="T494" s="289"/>
      <c r="U494" s="289"/>
      <c r="V494" s="289"/>
      <c r="W494" s="289"/>
      <c r="X494" s="289"/>
      <c r="Y494" s="290"/>
    </row>
    <row r="496" spans="1:25" ht="15.75" thickBot="1" x14ac:dyDescent="0.3">
      <c r="A496" s="291" t="s">
        <v>28</v>
      </c>
      <c r="B496" s="291"/>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291"/>
    </row>
    <row r="497" spans="1:25" x14ac:dyDescent="0.25">
      <c r="A497" s="282" t="s">
        <v>196</v>
      </c>
      <c r="B497" s="283"/>
      <c r="C497" s="283"/>
      <c r="D497" s="283"/>
      <c r="E497" s="283"/>
      <c r="F497" s="283"/>
      <c r="G497" s="283"/>
      <c r="H497" s="283"/>
      <c r="I497" s="283"/>
      <c r="J497" s="283"/>
      <c r="K497" s="283"/>
      <c r="L497" s="283"/>
      <c r="M497" s="283"/>
      <c r="N497" s="283"/>
      <c r="O497" s="283"/>
      <c r="P497" s="283"/>
      <c r="Q497" s="283"/>
      <c r="R497" s="283"/>
      <c r="S497" s="283"/>
      <c r="T497" s="283"/>
      <c r="U497" s="283"/>
      <c r="V497" s="283"/>
      <c r="W497" s="283"/>
      <c r="X497" s="283"/>
      <c r="Y497" s="284"/>
    </row>
    <row r="498" spans="1:25" x14ac:dyDescent="0.25">
      <c r="A498" s="285"/>
      <c r="B498" s="286"/>
      <c r="C498" s="286"/>
      <c r="D498" s="286"/>
      <c r="E498" s="286"/>
      <c r="F498" s="286"/>
      <c r="G498" s="286"/>
      <c r="H498" s="286"/>
      <c r="I498" s="286"/>
      <c r="J498" s="286"/>
      <c r="K498" s="286"/>
      <c r="L498" s="286"/>
      <c r="M498" s="286"/>
      <c r="N498" s="286"/>
      <c r="O498" s="286"/>
      <c r="P498" s="286"/>
      <c r="Q498" s="286"/>
      <c r="R498" s="286"/>
      <c r="S498" s="286"/>
      <c r="T498" s="286"/>
      <c r="U498" s="286"/>
      <c r="V498" s="286"/>
      <c r="W498" s="286"/>
      <c r="X498" s="286"/>
      <c r="Y498" s="287"/>
    </row>
    <row r="499" spans="1:25" x14ac:dyDescent="0.25">
      <c r="A499" s="285"/>
      <c r="B499" s="286"/>
      <c r="C499" s="286"/>
      <c r="D499" s="286"/>
      <c r="E499" s="286"/>
      <c r="F499" s="286"/>
      <c r="G499" s="286"/>
      <c r="H499" s="286"/>
      <c r="I499" s="286"/>
      <c r="J499" s="286"/>
      <c r="K499" s="286"/>
      <c r="L499" s="286"/>
      <c r="M499" s="286"/>
      <c r="N499" s="286"/>
      <c r="O499" s="286"/>
      <c r="P499" s="286"/>
      <c r="Q499" s="286"/>
      <c r="R499" s="286"/>
      <c r="S499" s="286"/>
      <c r="T499" s="286"/>
      <c r="U499" s="286"/>
      <c r="V499" s="286"/>
      <c r="W499" s="286"/>
      <c r="X499" s="286"/>
      <c r="Y499" s="287"/>
    </row>
    <row r="500" spans="1:25" x14ac:dyDescent="0.25">
      <c r="A500" s="285"/>
      <c r="B500" s="286"/>
      <c r="C500" s="286"/>
      <c r="D500" s="286"/>
      <c r="E500" s="286"/>
      <c r="F500" s="286"/>
      <c r="G500" s="286"/>
      <c r="H500" s="286"/>
      <c r="I500" s="286"/>
      <c r="J500" s="286"/>
      <c r="K500" s="286"/>
      <c r="L500" s="286"/>
      <c r="M500" s="286"/>
      <c r="N500" s="286"/>
      <c r="O500" s="286"/>
      <c r="P500" s="286"/>
      <c r="Q500" s="286"/>
      <c r="R500" s="286"/>
      <c r="S500" s="286"/>
      <c r="T500" s="286"/>
      <c r="U500" s="286"/>
      <c r="V500" s="286"/>
      <c r="W500" s="286"/>
      <c r="X500" s="286"/>
      <c r="Y500" s="287"/>
    </row>
    <row r="501" spans="1:25" x14ac:dyDescent="0.25">
      <c r="A501" s="285"/>
      <c r="B501" s="286"/>
      <c r="C501" s="286"/>
      <c r="D501" s="286"/>
      <c r="E501" s="286"/>
      <c r="F501" s="286"/>
      <c r="G501" s="286"/>
      <c r="H501" s="286"/>
      <c r="I501" s="286"/>
      <c r="J501" s="286"/>
      <c r="K501" s="286"/>
      <c r="L501" s="286"/>
      <c r="M501" s="286"/>
      <c r="N501" s="286"/>
      <c r="O501" s="286"/>
      <c r="P501" s="286"/>
      <c r="Q501" s="286"/>
      <c r="R501" s="286"/>
      <c r="S501" s="286"/>
      <c r="T501" s="286"/>
      <c r="U501" s="286"/>
      <c r="V501" s="286"/>
      <c r="W501" s="286"/>
      <c r="X501" s="286"/>
      <c r="Y501" s="287"/>
    </row>
    <row r="502" spans="1:25" x14ac:dyDescent="0.25">
      <c r="A502" s="285"/>
      <c r="B502" s="286"/>
      <c r="C502" s="286"/>
      <c r="D502" s="286"/>
      <c r="E502" s="286"/>
      <c r="F502" s="286"/>
      <c r="G502" s="286"/>
      <c r="H502" s="286"/>
      <c r="I502" s="286"/>
      <c r="J502" s="286"/>
      <c r="K502" s="286"/>
      <c r="L502" s="286"/>
      <c r="M502" s="286"/>
      <c r="N502" s="286"/>
      <c r="O502" s="286"/>
      <c r="P502" s="286"/>
      <c r="Q502" s="286"/>
      <c r="R502" s="286"/>
      <c r="S502" s="286"/>
      <c r="T502" s="286"/>
      <c r="U502" s="286"/>
      <c r="V502" s="286"/>
      <c r="W502" s="286"/>
      <c r="X502" s="286"/>
      <c r="Y502" s="287"/>
    </row>
    <row r="503" spans="1:25" ht="15.75" thickBot="1" x14ac:dyDescent="0.3">
      <c r="A503" s="288"/>
      <c r="B503" s="289"/>
      <c r="C503" s="289"/>
      <c r="D503" s="289"/>
      <c r="E503" s="289"/>
      <c r="F503" s="289"/>
      <c r="G503" s="289"/>
      <c r="H503" s="289"/>
      <c r="I503" s="289"/>
      <c r="J503" s="289"/>
      <c r="K503" s="289"/>
      <c r="L503" s="289"/>
      <c r="M503" s="289"/>
      <c r="N503" s="289"/>
      <c r="O503" s="289"/>
      <c r="P503" s="289"/>
      <c r="Q503" s="289"/>
      <c r="R503" s="289"/>
      <c r="S503" s="289"/>
      <c r="T503" s="289"/>
      <c r="U503" s="289"/>
      <c r="V503" s="289"/>
      <c r="W503" s="289"/>
      <c r="X503" s="289"/>
      <c r="Y503" s="290"/>
    </row>
    <row r="505" spans="1:25" ht="15.75" thickBot="1" x14ac:dyDescent="0.3">
      <c r="A505" s="291" t="s">
        <v>158</v>
      </c>
      <c r="B505" s="291"/>
      <c r="C505" s="291"/>
      <c r="D505" s="291"/>
      <c r="E505" s="291"/>
      <c r="F505" s="291"/>
      <c r="G505" s="291"/>
      <c r="H505" s="291"/>
      <c r="I505" s="291"/>
      <c r="J505" s="291"/>
      <c r="K505" s="291"/>
      <c r="L505" s="291"/>
      <c r="M505" s="291"/>
      <c r="N505" s="291"/>
      <c r="O505" s="291"/>
      <c r="P505" s="291"/>
      <c r="Q505" s="291"/>
      <c r="R505" s="291"/>
      <c r="S505" s="291"/>
      <c r="T505" s="291"/>
      <c r="U505" s="291"/>
      <c r="V505" s="291"/>
      <c r="W505" s="291"/>
      <c r="X505" s="291"/>
      <c r="Y505" s="291"/>
    </row>
    <row r="506" spans="1:25" ht="15.75" thickBot="1" x14ac:dyDescent="0.3">
      <c r="A506" s="292" t="s">
        <v>263</v>
      </c>
      <c r="B506" s="293"/>
      <c r="C506" s="293"/>
      <c r="D506" s="293"/>
      <c r="E506" s="293"/>
      <c r="F506" s="293"/>
      <c r="G506" s="293"/>
      <c r="H506" s="293"/>
      <c r="I506" s="293"/>
      <c r="J506" s="293"/>
      <c r="K506" s="293"/>
      <c r="L506" s="293"/>
      <c r="M506" s="293"/>
      <c r="N506" s="293"/>
      <c r="O506" s="293"/>
      <c r="P506" s="293"/>
      <c r="Q506" s="293"/>
      <c r="R506" s="293"/>
      <c r="S506" s="293"/>
      <c r="T506" s="293"/>
      <c r="U506" s="293"/>
      <c r="V506" s="293"/>
      <c r="W506" s="293"/>
      <c r="X506" s="293"/>
      <c r="Y506" s="294"/>
    </row>
    <row r="508" spans="1:25" ht="15.75" thickBot="1" x14ac:dyDescent="0.3">
      <c r="A508" s="295" t="s">
        <v>72</v>
      </c>
      <c r="B508" s="295"/>
      <c r="C508" s="295"/>
      <c r="E508" s="295" t="s">
        <v>73</v>
      </c>
      <c r="F508" s="295"/>
      <c r="G508" s="295"/>
    </row>
    <row r="509" spans="1:25" ht="15.75" thickBot="1" x14ac:dyDescent="0.3">
      <c r="A509" s="300" t="s">
        <v>55</v>
      </c>
      <c r="B509" s="301"/>
      <c r="E509" s="300" t="s">
        <v>58</v>
      </c>
      <c r="F509" s="301"/>
    </row>
    <row r="510" spans="1:25" x14ac:dyDescent="0.25">
      <c r="A510" s="296"/>
      <c r="B510" s="296"/>
      <c r="C510" s="296"/>
      <c r="D510" s="12"/>
      <c r="E510" s="296"/>
      <c r="F510" s="296"/>
      <c r="G510" s="296"/>
    </row>
    <row r="511" spans="1:25" x14ac:dyDescent="0.25">
      <c r="A511" s="297">
        <f ca="1">A480:Y511</f>
        <v>0</v>
      </c>
      <c r="B511" s="297"/>
      <c r="C511" s="297"/>
      <c r="D511" s="297"/>
      <c r="E511" s="297"/>
      <c r="F511" s="297"/>
      <c r="G511" s="297"/>
      <c r="H511" s="297"/>
      <c r="I511" s="297"/>
      <c r="J511" s="297"/>
      <c r="K511" s="297"/>
      <c r="L511" s="297"/>
      <c r="M511" s="297"/>
      <c r="N511" s="297"/>
      <c r="O511" s="297"/>
      <c r="P511" s="297"/>
      <c r="Q511" s="297"/>
      <c r="R511" s="297"/>
      <c r="S511" s="297"/>
      <c r="T511" s="297"/>
      <c r="U511" s="297"/>
      <c r="V511" s="297"/>
      <c r="W511" s="297"/>
      <c r="X511" s="297"/>
      <c r="Y511" s="297"/>
    </row>
    <row r="513" spans="1:25" ht="18.75" x14ac:dyDescent="0.3">
      <c r="A513" s="298" t="s">
        <v>197</v>
      </c>
      <c r="B513" s="298"/>
      <c r="C513" s="298"/>
      <c r="D513" s="298"/>
      <c r="E513" s="298"/>
      <c r="F513" s="298"/>
      <c r="G513" s="237"/>
      <c r="H513" s="299" t="s">
        <v>198</v>
      </c>
      <c r="I513" s="298"/>
      <c r="J513" s="298"/>
      <c r="K513" s="237"/>
      <c r="L513" s="237"/>
      <c r="M513" s="237"/>
      <c r="N513" s="237"/>
      <c r="O513" s="237"/>
      <c r="P513" s="237"/>
      <c r="Q513" s="237"/>
      <c r="R513" s="237"/>
      <c r="S513" s="237"/>
      <c r="T513" s="237"/>
      <c r="U513" s="237"/>
      <c r="V513" s="237"/>
      <c r="W513" s="237"/>
      <c r="X513" s="237"/>
      <c r="Y513" s="237"/>
    </row>
    <row r="514" spans="1:25" x14ac:dyDescent="0.25">
      <c r="A514" s="285" t="s">
        <v>274</v>
      </c>
      <c r="B514" s="286"/>
      <c r="C514" s="286"/>
      <c r="D514" s="286"/>
      <c r="E514" s="286"/>
      <c r="F514" s="286"/>
      <c r="G514" s="286"/>
      <c r="H514" s="286"/>
      <c r="I514" s="286"/>
      <c r="J514" s="286"/>
      <c r="K514" s="286"/>
      <c r="L514" s="286"/>
      <c r="M514" s="286"/>
      <c r="N514" s="286"/>
      <c r="O514" s="286"/>
      <c r="P514" s="286"/>
      <c r="Q514" s="286"/>
      <c r="R514" s="286"/>
      <c r="S514" s="286"/>
      <c r="T514" s="286"/>
      <c r="U514" s="286"/>
      <c r="V514" s="286"/>
      <c r="W514" s="286"/>
      <c r="X514" s="286"/>
      <c r="Y514" s="287"/>
    </row>
    <row r="515" spans="1:25" x14ac:dyDescent="0.25">
      <c r="A515" s="285"/>
      <c r="B515" s="286"/>
      <c r="C515" s="286"/>
      <c r="D515" s="286"/>
      <c r="E515" s="286"/>
      <c r="F515" s="286"/>
      <c r="G515" s="286"/>
      <c r="H515" s="286"/>
      <c r="I515" s="286"/>
      <c r="J515" s="286"/>
      <c r="K515" s="286"/>
      <c r="L515" s="286"/>
      <c r="M515" s="286"/>
      <c r="N515" s="286"/>
      <c r="O515" s="286"/>
      <c r="P515" s="286"/>
      <c r="Q515" s="286"/>
      <c r="R515" s="286"/>
      <c r="S515" s="286"/>
      <c r="T515" s="286"/>
      <c r="U515" s="286"/>
      <c r="V515" s="286"/>
      <c r="W515" s="286"/>
      <c r="X515" s="286"/>
      <c r="Y515" s="287"/>
    </row>
    <row r="516" spans="1:25" x14ac:dyDescent="0.25">
      <c r="A516" s="285"/>
      <c r="B516" s="286"/>
      <c r="C516" s="286"/>
      <c r="D516" s="286"/>
      <c r="E516" s="286"/>
      <c r="F516" s="286"/>
      <c r="G516" s="286"/>
      <c r="H516" s="286"/>
      <c r="I516" s="286"/>
      <c r="J516" s="286"/>
      <c r="K516" s="286"/>
      <c r="L516" s="286"/>
      <c r="M516" s="286"/>
      <c r="N516" s="286"/>
      <c r="O516" s="286"/>
      <c r="P516" s="286"/>
      <c r="Q516" s="286"/>
      <c r="R516" s="286"/>
      <c r="S516" s="286"/>
      <c r="T516" s="286"/>
      <c r="U516" s="286"/>
      <c r="V516" s="286"/>
      <c r="W516" s="286"/>
      <c r="X516" s="286"/>
      <c r="Y516" s="287"/>
    </row>
    <row r="517" spans="1:25" x14ac:dyDescent="0.25">
      <c r="A517" s="285"/>
      <c r="B517" s="286"/>
      <c r="C517" s="286"/>
      <c r="D517" s="286"/>
      <c r="E517" s="286"/>
      <c r="F517" s="286"/>
      <c r="G517" s="286"/>
      <c r="H517" s="286"/>
      <c r="I517" s="286"/>
      <c r="J517" s="286"/>
      <c r="K517" s="286"/>
      <c r="L517" s="286"/>
      <c r="M517" s="286"/>
      <c r="N517" s="286"/>
      <c r="O517" s="286"/>
      <c r="P517" s="286"/>
      <c r="Q517" s="286"/>
      <c r="R517" s="286"/>
      <c r="S517" s="286"/>
      <c r="T517" s="286"/>
      <c r="U517" s="286"/>
      <c r="V517" s="286"/>
      <c r="W517" s="286"/>
      <c r="X517" s="286"/>
      <c r="Y517" s="287"/>
    </row>
    <row r="518" spans="1:25" x14ac:dyDescent="0.25">
      <c r="A518" s="285"/>
      <c r="B518" s="286"/>
      <c r="C518" s="286"/>
      <c r="D518" s="286"/>
      <c r="E518" s="286"/>
      <c r="F518" s="286"/>
      <c r="G518" s="286"/>
      <c r="H518" s="286"/>
      <c r="I518" s="286"/>
      <c r="J518" s="286"/>
      <c r="K518" s="286"/>
      <c r="L518" s="286"/>
      <c r="M518" s="286"/>
      <c r="N518" s="286"/>
      <c r="O518" s="286"/>
      <c r="P518" s="286"/>
      <c r="Q518" s="286"/>
      <c r="R518" s="286"/>
      <c r="S518" s="286"/>
      <c r="T518" s="286"/>
      <c r="U518" s="286"/>
      <c r="V518" s="286"/>
      <c r="W518" s="286"/>
      <c r="X518" s="286"/>
      <c r="Y518" s="287"/>
    </row>
    <row r="519" spans="1:25" x14ac:dyDescent="0.25">
      <c r="A519" s="285"/>
      <c r="B519" s="286"/>
      <c r="C519" s="286"/>
      <c r="D519" s="286"/>
      <c r="E519" s="286"/>
      <c r="F519" s="286"/>
      <c r="G519" s="286"/>
      <c r="H519" s="286"/>
      <c r="I519" s="286"/>
      <c r="J519" s="286"/>
      <c r="K519" s="286"/>
      <c r="L519" s="286"/>
      <c r="M519" s="286"/>
      <c r="N519" s="286"/>
      <c r="O519" s="286"/>
      <c r="P519" s="286"/>
      <c r="Q519" s="286"/>
      <c r="R519" s="286"/>
      <c r="S519" s="286"/>
      <c r="T519" s="286"/>
      <c r="U519" s="286"/>
      <c r="V519" s="286"/>
      <c r="W519" s="286"/>
      <c r="X519" s="286"/>
      <c r="Y519" s="287"/>
    </row>
    <row r="520" spans="1:25" x14ac:dyDescent="0.25">
      <c r="A520" s="285"/>
      <c r="B520" s="286"/>
      <c r="C520" s="286"/>
      <c r="D520" s="286"/>
      <c r="E520" s="286"/>
      <c r="F520" s="286"/>
      <c r="G520" s="286"/>
      <c r="H520" s="286"/>
      <c r="I520" s="286"/>
      <c r="J520" s="286"/>
      <c r="K520" s="286"/>
      <c r="L520" s="286"/>
      <c r="M520" s="286"/>
      <c r="N520" s="286"/>
      <c r="O520" s="286"/>
      <c r="P520" s="286"/>
      <c r="Q520" s="286"/>
      <c r="R520" s="286"/>
      <c r="S520" s="286"/>
      <c r="T520" s="286"/>
      <c r="U520" s="286"/>
      <c r="V520" s="286"/>
      <c r="W520" s="286"/>
      <c r="X520" s="286"/>
      <c r="Y520" s="287"/>
    </row>
    <row r="521" spans="1:25" x14ac:dyDescent="0.25">
      <c r="A521" s="285"/>
      <c r="B521" s="286"/>
      <c r="C521" s="286"/>
      <c r="D521" s="286"/>
      <c r="E521" s="286"/>
      <c r="F521" s="286"/>
      <c r="G521" s="286"/>
      <c r="H521" s="286"/>
      <c r="I521" s="286"/>
      <c r="J521" s="286"/>
      <c r="K521" s="286"/>
      <c r="L521" s="286"/>
      <c r="M521" s="286"/>
      <c r="N521" s="286"/>
      <c r="O521" s="286"/>
      <c r="P521" s="286"/>
      <c r="Q521" s="286"/>
      <c r="R521" s="286"/>
      <c r="S521" s="286"/>
      <c r="T521" s="286"/>
      <c r="U521" s="286"/>
      <c r="V521" s="286"/>
      <c r="W521" s="286"/>
      <c r="X521" s="286"/>
      <c r="Y521" s="287"/>
    </row>
    <row r="522" spans="1:25" x14ac:dyDescent="0.25">
      <c r="A522" s="285"/>
      <c r="B522" s="286"/>
      <c r="C522" s="286"/>
      <c r="D522" s="286"/>
      <c r="E522" s="286"/>
      <c r="F522" s="286"/>
      <c r="G522" s="286"/>
      <c r="H522" s="286"/>
      <c r="I522" s="286"/>
      <c r="J522" s="286"/>
      <c r="K522" s="286"/>
      <c r="L522" s="286"/>
      <c r="M522" s="286"/>
      <c r="N522" s="286"/>
      <c r="O522" s="286"/>
      <c r="P522" s="286"/>
      <c r="Q522" s="286"/>
      <c r="R522" s="286"/>
      <c r="S522" s="286"/>
      <c r="T522" s="286"/>
      <c r="U522" s="286"/>
      <c r="V522" s="286"/>
      <c r="W522" s="286"/>
      <c r="X522" s="286"/>
      <c r="Y522" s="287"/>
    </row>
    <row r="523" spans="1:25" x14ac:dyDescent="0.25">
      <c r="A523" s="285"/>
      <c r="B523" s="286"/>
      <c r="C523" s="286"/>
      <c r="D523" s="286"/>
      <c r="E523" s="286"/>
      <c r="F523" s="286"/>
      <c r="G523" s="286"/>
      <c r="H523" s="286"/>
      <c r="I523" s="286"/>
      <c r="J523" s="286"/>
      <c r="K523" s="286"/>
      <c r="L523" s="286"/>
      <c r="M523" s="286"/>
      <c r="N523" s="286"/>
      <c r="O523" s="286"/>
      <c r="P523" s="286"/>
      <c r="Q523" s="286"/>
      <c r="R523" s="286"/>
      <c r="S523" s="286"/>
      <c r="T523" s="286"/>
      <c r="U523" s="286"/>
      <c r="V523" s="286"/>
      <c r="W523" s="286"/>
      <c r="X523" s="286"/>
      <c r="Y523" s="287"/>
    </row>
    <row r="524" spans="1:25" x14ac:dyDescent="0.25">
      <c r="A524" s="285"/>
      <c r="B524" s="286"/>
      <c r="C524" s="286"/>
      <c r="D524" s="286"/>
      <c r="E524" s="286"/>
      <c r="F524" s="286"/>
      <c r="G524" s="286"/>
      <c r="H524" s="286"/>
      <c r="I524" s="286"/>
      <c r="J524" s="286"/>
      <c r="K524" s="286"/>
      <c r="L524" s="286"/>
      <c r="M524" s="286"/>
      <c r="N524" s="286"/>
      <c r="O524" s="286"/>
      <c r="P524" s="286"/>
      <c r="Q524" s="286"/>
      <c r="R524" s="286"/>
      <c r="S524" s="286"/>
      <c r="T524" s="286"/>
      <c r="U524" s="286"/>
      <c r="V524" s="286"/>
      <c r="W524" s="286"/>
      <c r="X524" s="286"/>
      <c r="Y524" s="287"/>
    </row>
    <row r="525" spans="1:25" x14ac:dyDescent="0.25">
      <c r="A525" s="285"/>
      <c r="B525" s="286"/>
      <c r="C525" s="286"/>
      <c r="D525" s="286"/>
      <c r="E525" s="286"/>
      <c r="F525" s="286"/>
      <c r="G525" s="286"/>
      <c r="H525" s="286"/>
      <c r="I525" s="286"/>
      <c r="J525" s="286"/>
      <c r="K525" s="286"/>
      <c r="L525" s="286"/>
      <c r="M525" s="286"/>
      <c r="N525" s="286"/>
      <c r="O525" s="286"/>
      <c r="P525" s="286"/>
      <c r="Q525" s="286"/>
      <c r="R525" s="286"/>
      <c r="S525" s="286"/>
      <c r="T525" s="286"/>
      <c r="U525" s="286"/>
      <c r="V525" s="286"/>
      <c r="W525" s="286"/>
      <c r="X525" s="286"/>
      <c r="Y525" s="287"/>
    </row>
    <row r="526" spans="1:25" x14ac:dyDescent="0.25">
      <c r="A526" s="285"/>
      <c r="B526" s="286"/>
      <c r="C526" s="286"/>
      <c r="D526" s="286"/>
      <c r="E526" s="286"/>
      <c r="F526" s="286"/>
      <c r="G526" s="286"/>
      <c r="H526" s="286"/>
      <c r="I526" s="286"/>
      <c r="J526" s="286"/>
      <c r="K526" s="286"/>
      <c r="L526" s="286"/>
      <c r="M526" s="286"/>
      <c r="N526" s="286"/>
      <c r="O526" s="286"/>
      <c r="P526" s="286"/>
      <c r="Q526" s="286"/>
      <c r="R526" s="286"/>
      <c r="S526" s="286"/>
      <c r="T526" s="286"/>
      <c r="U526" s="286"/>
      <c r="V526" s="286"/>
      <c r="W526" s="286"/>
      <c r="X526" s="286"/>
      <c r="Y526" s="287"/>
    </row>
    <row r="527" spans="1:25" ht="15.75" thickBot="1" x14ac:dyDescent="0.3">
      <c r="A527" s="288"/>
      <c r="B527" s="289"/>
      <c r="C527" s="289"/>
      <c r="D527" s="289"/>
      <c r="E527" s="289"/>
      <c r="F527" s="289"/>
      <c r="G527" s="289"/>
      <c r="H527" s="289"/>
      <c r="I527" s="289"/>
      <c r="J527" s="289"/>
      <c r="K527" s="289"/>
      <c r="L527" s="289"/>
      <c r="M527" s="289"/>
      <c r="N527" s="289"/>
      <c r="O527" s="289"/>
      <c r="P527" s="289"/>
      <c r="Q527" s="289"/>
      <c r="R527" s="289"/>
      <c r="S527" s="289"/>
      <c r="T527" s="289"/>
      <c r="U527" s="289"/>
      <c r="V527" s="289"/>
      <c r="W527" s="289"/>
      <c r="X527" s="289"/>
      <c r="Y527" s="290"/>
    </row>
    <row r="529" spans="1:25" ht="15.75" thickBot="1" x14ac:dyDescent="0.3">
      <c r="A529" s="291" t="s">
        <v>28</v>
      </c>
      <c r="B529" s="291"/>
      <c r="C529" s="291"/>
      <c r="D529" s="291"/>
      <c r="E529" s="291"/>
      <c r="F529" s="291"/>
      <c r="G529" s="291"/>
      <c r="H529" s="291"/>
      <c r="I529" s="291"/>
      <c r="J529" s="291"/>
      <c r="K529" s="291"/>
      <c r="L529" s="291"/>
      <c r="M529" s="291"/>
      <c r="N529" s="291"/>
      <c r="O529" s="291"/>
      <c r="P529" s="291"/>
      <c r="Q529" s="291"/>
      <c r="R529" s="291"/>
      <c r="S529" s="291"/>
      <c r="T529" s="291"/>
      <c r="U529" s="291"/>
      <c r="V529" s="291"/>
      <c r="W529" s="291"/>
      <c r="X529" s="291"/>
      <c r="Y529" s="291"/>
    </row>
    <row r="530" spans="1:25" x14ac:dyDescent="0.25">
      <c r="A530" s="282" t="s">
        <v>200</v>
      </c>
      <c r="B530" s="283"/>
      <c r="C530" s="283"/>
      <c r="D530" s="283"/>
      <c r="E530" s="283"/>
      <c r="F530" s="283"/>
      <c r="G530" s="283"/>
      <c r="H530" s="283"/>
      <c r="I530" s="283"/>
      <c r="J530" s="283"/>
      <c r="K530" s="283"/>
      <c r="L530" s="283"/>
      <c r="M530" s="283"/>
      <c r="N530" s="283"/>
      <c r="O530" s="283"/>
      <c r="P530" s="283"/>
      <c r="Q530" s="283"/>
      <c r="R530" s="283"/>
      <c r="S530" s="283"/>
      <c r="T530" s="283"/>
      <c r="U530" s="283"/>
      <c r="V530" s="283"/>
      <c r="W530" s="283"/>
      <c r="X530" s="283"/>
      <c r="Y530" s="284"/>
    </row>
    <row r="531" spans="1:25" x14ac:dyDescent="0.25">
      <c r="A531" s="285"/>
      <c r="B531" s="286"/>
      <c r="C531" s="286"/>
      <c r="D531" s="286"/>
      <c r="E531" s="286"/>
      <c r="F531" s="286"/>
      <c r="G531" s="286"/>
      <c r="H531" s="286"/>
      <c r="I531" s="286"/>
      <c r="J531" s="286"/>
      <c r="K531" s="286"/>
      <c r="L531" s="286"/>
      <c r="M531" s="286"/>
      <c r="N531" s="286"/>
      <c r="O531" s="286"/>
      <c r="P531" s="286"/>
      <c r="Q531" s="286"/>
      <c r="R531" s="286"/>
      <c r="S531" s="286"/>
      <c r="T531" s="286"/>
      <c r="U531" s="286"/>
      <c r="V531" s="286"/>
      <c r="W531" s="286"/>
      <c r="X531" s="286"/>
      <c r="Y531" s="287"/>
    </row>
    <row r="532" spans="1:25" x14ac:dyDescent="0.25">
      <c r="A532" s="285"/>
      <c r="B532" s="286"/>
      <c r="C532" s="286"/>
      <c r="D532" s="286"/>
      <c r="E532" s="286"/>
      <c r="F532" s="286"/>
      <c r="G532" s="286"/>
      <c r="H532" s="286"/>
      <c r="I532" s="286"/>
      <c r="J532" s="286"/>
      <c r="K532" s="286"/>
      <c r="L532" s="286"/>
      <c r="M532" s="286"/>
      <c r="N532" s="286"/>
      <c r="O532" s="286"/>
      <c r="P532" s="286"/>
      <c r="Q532" s="286"/>
      <c r="R532" s="286"/>
      <c r="S532" s="286"/>
      <c r="T532" s="286"/>
      <c r="U532" s="286"/>
      <c r="V532" s="286"/>
      <c r="W532" s="286"/>
      <c r="X532" s="286"/>
      <c r="Y532" s="287"/>
    </row>
    <row r="533" spans="1:25" x14ac:dyDescent="0.25">
      <c r="A533" s="285"/>
      <c r="B533" s="286"/>
      <c r="C533" s="286"/>
      <c r="D533" s="286"/>
      <c r="E533" s="286"/>
      <c r="F533" s="286"/>
      <c r="G533" s="286"/>
      <c r="H533" s="286"/>
      <c r="I533" s="286"/>
      <c r="J533" s="286"/>
      <c r="K533" s="286"/>
      <c r="L533" s="286"/>
      <c r="M533" s="286"/>
      <c r="N533" s="286"/>
      <c r="O533" s="286"/>
      <c r="P533" s="286"/>
      <c r="Q533" s="286"/>
      <c r="R533" s="286"/>
      <c r="S533" s="286"/>
      <c r="T533" s="286"/>
      <c r="U533" s="286"/>
      <c r="V533" s="286"/>
      <c r="W533" s="286"/>
      <c r="X533" s="286"/>
      <c r="Y533" s="287"/>
    </row>
    <row r="534" spans="1:25" x14ac:dyDescent="0.25">
      <c r="A534" s="285"/>
      <c r="B534" s="286"/>
      <c r="C534" s="286"/>
      <c r="D534" s="286"/>
      <c r="E534" s="286"/>
      <c r="F534" s="286"/>
      <c r="G534" s="286"/>
      <c r="H534" s="286"/>
      <c r="I534" s="286"/>
      <c r="J534" s="286"/>
      <c r="K534" s="286"/>
      <c r="L534" s="286"/>
      <c r="M534" s="286"/>
      <c r="N534" s="286"/>
      <c r="O534" s="286"/>
      <c r="P534" s="286"/>
      <c r="Q534" s="286"/>
      <c r="R534" s="286"/>
      <c r="S534" s="286"/>
      <c r="T534" s="286"/>
      <c r="U534" s="286"/>
      <c r="V534" s="286"/>
      <c r="W534" s="286"/>
      <c r="X534" s="286"/>
      <c r="Y534" s="287"/>
    </row>
    <row r="535" spans="1:25" x14ac:dyDescent="0.25">
      <c r="A535" s="285"/>
      <c r="B535" s="286"/>
      <c r="C535" s="286"/>
      <c r="D535" s="286"/>
      <c r="E535" s="286"/>
      <c r="F535" s="286"/>
      <c r="G535" s="286"/>
      <c r="H535" s="286"/>
      <c r="I535" s="286"/>
      <c r="J535" s="286"/>
      <c r="K535" s="286"/>
      <c r="L535" s="286"/>
      <c r="M535" s="286"/>
      <c r="N535" s="286"/>
      <c r="O535" s="286"/>
      <c r="P535" s="286"/>
      <c r="Q535" s="286"/>
      <c r="R535" s="286"/>
      <c r="S535" s="286"/>
      <c r="T535" s="286"/>
      <c r="U535" s="286"/>
      <c r="V535" s="286"/>
      <c r="W535" s="286"/>
      <c r="X535" s="286"/>
      <c r="Y535" s="287"/>
    </row>
    <row r="536" spans="1:25" ht="15.75" thickBot="1" x14ac:dyDescent="0.3">
      <c r="A536" s="288"/>
      <c r="B536" s="289"/>
      <c r="C536" s="289"/>
      <c r="D536" s="289"/>
      <c r="E536" s="289"/>
      <c r="F536" s="289"/>
      <c r="G536" s="289"/>
      <c r="H536" s="289"/>
      <c r="I536" s="289"/>
      <c r="J536" s="289"/>
      <c r="K536" s="289"/>
      <c r="L536" s="289"/>
      <c r="M536" s="289"/>
      <c r="N536" s="289"/>
      <c r="O536" s="289"/>
      <c r="P536" s="289"/>
      <c r="Q536" s="289"/>
      <c r="R536" s="289"/>
      <c r="S536" s="289"/>
      <c r="T536" s="289"/>
      <c r="U536" s="289"/>
      <c r="V536" s="289"/>
      <c r="W536" s="289"/>
      <c r="X536" s="289"/>
      <c r="Y536" s="290"/>
    </row>
    <row r="538" spans="1:25" ht="15.75" thickBot="1" x14ac:dyDescent="0.3">
      <c r="A538" s="291" t="s">
        <v>158</v>
      </c>
      <c r="B538" s="291"/>
      <c r="C538" s="291"/>
      <c r="D538" s="291"/>
      <c r="E538" s="291"/>
      <c r="F538" s="291"/>
      <c r="G538" s="291"/>
      <c r="H538" s="291"/>
      <c r="I538" s="291"/>
      <c r="J538" s="291"/>
      <c r="K538" s="291"/>
      <c r="L538" s="291"/>
      <c r="M538" s="291"/>
      <c r="N538" s="291"/>
      <c r="O538" s="291"/>
      <c r="P538" s="291"/>
      <c r="Q538" s="291"/>
      <c r="R538" s="291"/>
      <c r="S538" s="291"/>
      <c r="T538" s="291"/>
      <c r="U538" s="291"/>
      <c r="V538" s="291"/>
      <c r="W538" s="291"/>
      <c r="X538" s="291"/>
      <c r="Y538" s="291"/>
    </row>
    <row r="539" spans="1:25" ht="15.75" thickBot="1" x14ac:dyDescent="0.3">
      <c r="A539" s="292" t="s">
        <v>264</v>
      </c>
      <c r="B539" s="293"/>
      <c r="C539" s="293"/>
      <c r="D539" s="293"/>
      <c r="E539" s="293"/>
      <c r="F539" s="293"/>
      <c r="G539" s="293"/>
      <c r="H539" s="293"/>
      <c r="I539" s="293"/>
      <c r="J539" s="293"/>
      <c r="K539" s="293"/>
      <c r="L539" s="293"/>
      <c r="M539" s="293"/>
      <c r="N539" s="293"/>
      <c r="O539" s="293"/>
      <c r="P539" s="293"/>
      <c r="Q539" s="293"/>
      <c r="R539" s="293"/>
      <c r="S539" s="293"/>
      <c r="T539" s="293"/>
      <c r="U539" s="293"/>
      <c r="V539" s="293"/>
      <c r="W539" s="293"/>
      <c r="X539" s="293"/>
      <c r="Y539" s="294"/>
    </row>
    <row r="541" spans="1:25" ht="15.75" thickBot="1" x14ac:dyDescent="0.3">
      <c r="A541" s="295" t="s">
        <v>72</v>
      </c>
      <c r="B541" s="295"/>
      <c r="C541" s="295"/>
      <c r="E541" s="295" t="s">
        <v>73</v>
      </c>
      <c r="F541" s="295"/>
      <c r="G541" s="295"/>
    </row>
    <row r="542" spans="1:25" ht="15.75" thickBot="1" x14ac:dyDescent="0.3">
      <c r="A542" s="300" t="s">
        <v>55</v>
      </c>
      <c r="B542" s="301"/>
      <c r="E542" s="300" t="s">
        <v>58</v>
      </c>
      <c r="F542" s="301"/>
    </row>
    <row r="543" spans="1:25" x14ac:dyDescent="0.25">
      <c r="A543" s="296"/>
      <c r="B543" s="296"/>
      <c r="C543" s="296"/>
      <c r="D543" s="12"/>
      <c r="E543" s="296"/>
      <c r="F543" s="296"/>
      <c r="G543" s="296"/>
    </row>
    <row r="544" spans="1:25" x14ac:dyDescent="0.25">
      <c r="A544" s="297">
        <f ca="1">A513:Y544</f>
        <v>0</v>
      </c>
      <c r="B544" s="297"/>
      <c r="C544" s="297"/>
      <c r="D544" s="297"/>
      <c r="E544" s="297"/>
      <c r="F544" s="297"/>
      <c r="G544" s="297"/>
      <c r="H544" s="297"/>
      <c r="I544" s="297"/>
      <c r="J544" s="297"/>
      <c r="K544" s="297"/>
      <c r="L544" s="297"/>
      <c r="M544" s="297"/>
      <c r="N544" s="297"/>
      <c r="O544" s="297"/>
      <c r="P544" s="297"/>
      <c r="Q544" s="297"/>
      <c r="R544" s="297"/>
      <c r="S544" s="297"/>
      <c r="T544" s="297"/>
      <c r="U544" s="297"/>
      <c r="V544" s="297"/>
      <c r="W544" s="297"/>
      <c r="X544" s="297"/>
      <c r="Y544" s="297"/>
    </row>
    <row r="546" spans="1:25" ht="18.75" x14ac:dyDescent="0.3">
      <c r="A546" s="298" t="s">
        <v>201</v>
      </c>
      <c r="B546" s="298"/>
      <c r="C546" s="298"/>
      <c r="D546" s="298"/>
      <c r="E546" s="298"/>
      <c r="F546" s="298"/>
      <c r="G546" s="237"/>
      <c r="H546" s="299" t="s">
        <v>202</v>
      </c>
      <c r="I546" s="298"/>
      <c r="J546" s="298"/>
      <c r="K546" s="237"/>
      <c r="L546" s="237"/>
      <c r="M546" s="237"/>
      <c r="N546" s="237"/>
      <c r="O546" s="237"/>
      <c r="P546" s="237"/>
      <c r="Q546" s="237"/>
      <c r="R546" s="237"/>
      <c r="S546" s="237"/>
      <c r="T546" s="237"/>
      <c r="U546" s="237"/>
      <c r="V546" s="237"/>
      <c r="W546" s="237"/>
      <c r="X546" s="237"/>
      <c r="Y546" s="237"/>
    </row>
    <row r="547" spans="1:25" x14ac:dyDescent="0.25">
      <c r="A547" s="285" t="s">
        <v>288</v>
      </c>
      <c r="B547" s="286"/>
      <c r="C547" s="286"/>
      <c r="D547" s="286"/>
      <c r="E547" s="286"/>
      <c r="F547" s="286"/>
      <c r="G547" s="286"/>
      <c r="H547" s="286"/>
      <c r="I547" s="286"/>
      <c r="J547" s="286"/>
      <c r="K547" s="286"/>
      <c r="L547" s="286"/>
      <c r="M547" s="286"/>
      <c r="N547" s="286"/>
      <c r="O547" s="286"/>
      <c r="P547" s="286"/>
      <c r="Q547" s="286"/>
      <c r="R547" s="286"/>
      <c r="S547" s="286"/>
      <c r="T547" s="286"/>
      <c r="U547" s="286"/>
      <c r="V547" s="286"/>
      <c r="W547" s="286"/>
      <c r="X547" s="286"/>
      <c r="Y547" s="287"/>
    </row>
    <row r="548" spans="1:25" x14ac:dyDescent="0.25">
      <c r="A548" s="285"/>
      <c r="B548" s="286"/>
      <c r="C548" s="286"/>
      <c r="D548" s="286"/>
      <c r="E548" s="286"/>
      <c r="F548" s="286"/>
      <c r="G548" s="286"/>
      <c r="H548" s="286"/>
      <c r="I548" s="286"/>
      <c r="J548" s="286"/>
      <c r="K548" s="286"/>
      <c r="L548" s="286"/>
      <c r="M548" s="286"/>
      <c r="N548" s="286"/>
      <c r="O548" s="286"/>
      <c r="P548" s="286"/>
      <c r="Q548" s="286"/>
      <c r="R548" s="286"/>
      <c r="S548" s="286"/>
      <c r="T548" s="286"/>
      <c r="U548" s="286"/>
      <c r="V548" s="286"/>
      <c r="W548" s="286"/>
      <c r="X548" s="286"/>
      <c r="Y548" s="287"/>
    </row>
    <row r="549" spans="1:25" x14ac:dyDescent="0.25">
      <c r="A549" s="285"/>
      <c r="B549" s="286"/>
      <c r="C549" s="286"/>
      <c r="D549" s="286"/>
      <c r="E549" s="286"/>
      <c r="F549" s="286"/>
      <c r="G549" s="286"/>
      <c r="H549" s="286"/>
      <c r="I549" s="286"/>
      <c r="J549" s="286"/>
      <c r="K549" s="286"/>
      <c r="L549" s="286"/>
      <c r="M549" s="286"/>
      <c r="N549" s="286"/>
      <c r="O549" s="286"/>
      <c r="P549" s="286"/>
      <c r="Q549" s="286"/>
      <c r="R549" s="286"/>
      <c r="S549" s="286"/>
      <c r="T549" s="286"/>
      <c r="U549" s="286"/>
      <c r="V549" s="286"/>
      <c r="W549" s="286"/>
      <c r="X549" s="286"/>
      <c r="Y549" s="287"/>
    </row>
    <row r="550" spans="1:25" x14ac:dyDescent="0.25">
      <c r="A550" s="285"/>
      <c r="B550" s="286"/>
      <c r="C550" s="286"/>
      <c r="D550" s="286"/>
      <c r="E550" s="286"/>
      <c r="F550" s="286"/>
      <c r="G550" s="286"/>
      <c r="H550" s="286"/>
      <c r="I550" s="286"/>
      <c r="J550" s="286"/>
      <c r="K550" s="286"/>
      <c r="L550" s="286"/>
      <c r="M550" s="286"/>
      <c r="N550" s="286"/>
      <c r="O550" s="286"/>
      <c r="P550" s="286"/>
      <c r="Q550" s="286"/>
      <c r="R550" s="286"/>
      <c r="S550" s="286"/>
      <c r="T550" s="286"/>
      <c r="U550" s="286"/>
      <c r="V550" s="286"/>
      <c r="W550" s="286"/>
      <c r="X550" s="286"/>
      <c r="Y550" s="287"/>
    </row>
    <row r="551" spans="1:25" x14ac:dyDescent="0.25">
      <c r="A551" s="285"/>
      <c r="B551" s="286"/>
      <c r="C551" s="286"/>
      <c r="D551" s="286"/>
      <c r="E551" s="286"/>
      <c r="F551" s="286"/>
      <c r="G551" s="286"/>
      <c r="H551" s="286"/>
      <c r="I551" s="286"/>
      <c r="J551" s="286"/>
      <c r="K551" s="286"/>
      <c r="L551" s="286"/>
      <c r="M551" s="286"/>
      <c r="N551" s="286"/>
      <c r="O551" s="286"/>
      <c r="P551" s="286"/>
      <c r="Q551" s="286"/>
      <c r="R551" s="286"/>
      <c r="S551" s="286"/>
      <c r="T551" s="286"/>
      <c r="U551" s="286"/>
      <c r="V551" s="286"/>
      <c r="W551" s="286"/>
      <c r="X551" s="286"/>
      <c r="Y551" s="287"/>
    </row>
    <row r="552" spans="1:25" x14ac:dyDescent="0.25">
      <c r="A552" s="285"/>
      <c r="B552" s="286"/>
      <c r="C552" s="286"/>
      <c r="D552" s="286"/>
      <c r="E552" s="286"/>
      <c r="F552" s="286"/>
      <c r="G552" s="286"/>
      <c r="H552" s="286"/>
      <c r="I552" s="286"/>
      <c r="J552" s="286"/>
      <c r="K552" s="286"/>
      <c r="L552" s="286"/>
      <c r="M552" s="286"/>
      <c r="N552" s="286"/>
      <c r="O552" s="286"/>
      <c r="P552" s="286"/>
      <c r="Q552" s="286"/>
      <c r="R552" s="286"/>
      <c r="S552" s="286"/>
      <c r="T552" s="286"/>
      <c r="U552" s="286"/>
      <c r="V552" s="286"/>
      <c r="W552" s="286"/>
      <c r="X552" s="286"/>
      <c r="Y552" s="287"/>
    </row>
    <row r="553" spans="1:25" x14ac:dyDescent="0.25">
      <c r="A553" s="285"/>
      <c r="B553" s="286"/>
      <c r="C553" s="286"/>
      <c r="D553" s="286"/>
      <c r="E553" s="286"/>
      <c r="F553" s="286"/>
      <c r="G553" s="286"/>
      <c r="H553" s="286"/>
      <c r="I553" s="286"/>
      <c r="J553" s="286"/>
      <c r="K553" s="286"/>
      <c r="L553" s="286"/>
      <c r="M553" s="286"/>
      <c r="N553" s="286"/>
      <c r="O553" s="286"/>
      <c r="P553" s="286"/>
      <c r="Q553" s="286"/>
      <c r="R553" s="286"/>
      <c r="S553" s="286"/>
      <c r="T553" s="286"/>
      <c r="U553" s="286"/>
      <c r="V553" s="286"/>
      <c r="W553" s="286"/>
      <c r="X553" s="286"/>
      <c r="Y553" s="287"/>
    </row>
    <row r="554" spans="1:25" x14ac:dyDescent="0.25">
      <c r="A554" s="285"/>
      <c r="B554" s="286"/>
      <c r="C554" s="286"/>
      <c r="D554" s="286"/>
      <c r="E554" s="286"/>
      <c r="F554" s="286"/>
      <c r="G554" s="286"/>
      <c r="H554" s="286"/>
      <c r="I554" s="286"/>
      <c r="J554" s="286"/>
      <c r="K554" s="286"/>
      <c r="L554" s="286"/>
      <c r="M554" s="286"/>
      <c r="N554" s="286"/>
      <c r="O554" s="286"/>
      <c r="P554" s="286"/>
      <c r="Q554" s="286"/>
      <c r="R554" s="286"/>
      <c r="S554" s="286"/>
      <c r="T554" s="286"/>
      <c r="U554" s="286"/>
      <c r="V554" s="286"/>
      <c r="W554" s="286"/>
      <c r="X554" s="286"/>
      <c r="Y554" s="287"/>
    </row>
    <row r="555" spans="1:25" x14ac:dyDescent="0.25">
      <c r="A555" s="285"/>
      <c r="B555" s="286"/>
      <c r="C555" s="286"/>
      <c r="D555" s="286"/>
      <c r="E555" s="286"/>
      <c r="F555" s="286"/>
      <c r="G555" s="286"/>
      <c r="H555" s="286"/>
      <c r="I555" s="286"/>
      <c r="J555" s="286"/>
      <c r="K555" s="286"/>
      <c r="L555" s="286"/>
      <c r="M555" s="286"/>
      <c r="N555" s="286"/>
      <c r="O555" s="286"/>
      <c r="P555" s="286"/>
      <c r="Q555" s="286"/>
      <c r="R555" s="286"/>
      <c r="S555" s="286"/>
      <c r="T555" s="286"/>
      <c r="U555" s="286"/>
      <c r="V555" s="286"/>
      <c r="W555" s="286"/>
      <c r="X555" s="286"/>
      <c r="Y555" s="287"/>
    </row>
    <row r="556" spans="1:25" x14ac:dyDescent="0.25">
      <c r="A556" s="285"/>
      <c r="B556" s="286"/>
      <c r="C556" s="286"/>
      <c r="D556" s="286"/>
      <c r="E556" s="286"/>
      <c r="F556" s="286"/>
      <c r="G556" s="286"/>
      <c r="H556" s="286"/>
      <c r="I556" s="286"/>
      <c r="J556" s="286"/>
      <c r="K556" s="286"/>
      <c r="L556" s="286"/>
      <c r="M556" s="286"/>
      <c r="N556" s="286"/>
      <c r="O556" s="286"/>
      <c r="P556" s="286"/>
      <c r="Q556" s="286"/>
      <c r="R556" s="286"/>
      <c r="S556" s="286"/>
      <c r="T556" s="286"/>
      <c r="U556" s="286"/>
      <c r="V556" s="286"/>
      <c r="W556" s="286"/>
      <c r="X556" s="286"/>
      <c r="Y556" s="287"/>
    </row>
    <row r="557" spans="1:25" x14ac:dyDescent="0.25">
      <c r="A557" s="285"/>
      <c r="B557" s="286"/>
      <c r="C557" s="286"/>
      <c r="D557" s="286"/>
      <c r="E557" s="286"/>
      <c r="F557" s="286"/>
      <c r="G557" s="286"/>
      <c r="H557" s="286"/>
      <c r="I557" s="286"/>
      <c r="J557" s="286"/>
      <c r="K557" s="286"/>
      <c r="L557" s="286"/>
      <c r="M557" s="286"/>
      <c r="N557" s="286"/>
      <c r="O557" s="286"/>
      <c r="P557" s="286"/>
      <c r="Q557" s="286"/>
      <c r="R557" s="286"/>
      <c r="S557" s="286"/>
      <c r="T557" s="286"/>
      <c r="U557" s="286"/>
      <c r="V557" s="286"/>
      <c r="W557" s="286"/>
      <c r="X557" s="286"/>
      <c r="Y557" s="287"/>
    </row>
    <row r="558" spans="1:25" x14ac:dyDescent="0.25">
      <c r="A558" s="285"/>
      <c r="B558" s="286"/>
      <c r="C558" s="286"/>
      <c r="D558" s="286"/>
      <c r="E558" s="286"/>
      <c r="F558" s="286"/>
      <c r="G558" s="286"/>
      <c r="H558" s="286"/>
      <c r="I558" s="286"/>
      <c r="J558" s="286"/>
      <c r="K558" s="286"/>
      <c r="L558" s="286"/>
      <c r="M558" s="286"/>
      <c r="N558" s="286"/>
      <c r="O558" s="286"/>
      <c r="P558" s="286"/>
      <c r="Q558" s="286"/>
      <c r="R558" s="286"/>
      <c r="S558" s="286"/>
      <c r="T558" s="286"/>
      <c r="U558" s="286"/>
      <c r="V558" s="286"/>
      <c r="W558" s="286"/>
      <c r="X558" s="286"/>
      <c r="Y558" s="287"/>
    </row>
    <row r="559" spans="1:25" x14ac:dyDescent="0.25">
      <c r="A559" s="285"/>
      <c r="B559" s="286"/>
      <c r="C559" s="286"/>
      <c r="D559" s="286"/>
      <c r="E559" s="286"/>
      <c r="F559" s="286"/>
      <c r="G559" s="286"/>
      <c r="H559" s="286"/>
      <c r="I559" s="286"/>
      <c r="J559" s="286"/>
      <c r="K559" s="286"/>
      <c r="L559" s="286"/>
      <c r="M559" s="286"/>
      <c r="N559" s="286"/>
      <c r="O559" s="286"/>
      <c r="P559" s="286"/>
      <c r="Q559" s="286"/>
      <c r="R559" s="286"/>
      <c r="S559" s="286"/>
      <c r="T559" s="286"/>
      <c r="U559" s="286"/>
      <c r="V559" s="286"/>
      <c r="W559" s="286"/>
      <c r="X559" s="286"/>
      <c r="Y559" s="287"/>
    </row>
    <row r="560" spans="1:25" ht="15.75" thickBot="1" x14ac:dyDescent="0.3">
      <c r="A560" s="288"/>
      <c r="B560" s="289"/>
      <c r="C560" s="289"/>
      <c r="D560" s="289"/>
      <c r="E560" s="289"/>
      <c r="F560" s="289"/>
      <c r="G560" s="289"/>
      <c r="H560" s="289"/>
      <c r="I560" s="289"/>
      <c r="J560" s="289"/>
      <c r="K560" s="289"/>
      <c r="L560" s="289"/>
      <c r="M560" s="289"/>
      <c r="N560" s="289"/>
      <c r="O560" s="289"/>
      <c r="P560" s="289"/>
      <c r="Q560" s="289"/>
      <c r="R560" s="289"/>
      <c r="S560" s="289"/>
      <c r="T560" s="289"/>
      <c r="U560" s="289"/>
      <c r="V560" s="289"/>
      <c r="W560" s="289"/>
      <c r="X560" s="289"/>
      <c r="Y560" s="290"/>
    </row>
    <row r="562" spans="1:25" ht="15.75" thickBot="1" x14ac:dyDescent="0.3">
      <c r="A562" s="291" t="s">
        <v>28</v>
      </c>
      <c r="B562" s="291"/>
      <c r="C562" s="291"/>
      <c r="D562" s="291"/>
      <c r="E562" s="291"/>
      <c r="F562" s="291"/>
      <c r="G562" s="291"/>
      <c r="H562" s="291"/>
      <c r="I562" s="291"/>
      <c r="J562" s="291"/>
      <c r="K562" s="291"/>
      <c r="L562" s="291"/>
      <c r="M562" s="291"/>
      <c r="N562" s="291"/>
      <c r="O562" s="291"/>
      <c r="P562" s="291"/>
      <c r="Q562" s="291"/>
      <c r="R562" s="291"/>
      <c r="S562" s="291"/>
      <c r="T562" s="291"/>
      <c r="U562" s="291"/>
      <c r="V562" s="291"/>
      <c r="W562" s="291"/>
      <c r="X562" s="291"/>
      <c r="Y562" s="291"/>
    </row>
    <row r="563" spans="1:25" x14ac:dyDescent="0.25">
      <c r="A563" s="282" t="s">
        <v>203</v>
      </c>
      <c r="B563" s="283"/>
      <c r="C563" s="283"/>
      <c r="D563" s="283"/>
      <c r="E563" s="283"/>
      <c r="F563" s="283"/>
      <c r="G563" s="283"/>
      <c r="H563" s="283"/>
      <c r="I563" s="283"/>
      <c r="J563" s="283"/>
      <c r="K563" s="283"/>
      <c r="L563" s="283"/>
      <c r="M563" s="283"/>
      <c r="N563" s="283"/>
      <c r="O563" s="283"/>
      <c r="P563" s="283"/>
      <c r="Q563" s="283"/>
      <c r="R563" s="283"/>
      <c r="S563" s="283"/>
      <c r="T563" s="283"/>
      <c r="U563" s="283"/>
      <c r="V563" s="283"/>
      <c r="W563" s="283"/>
      <c r="X563" s="283"/>
      <c r="Y563" s="284"/>
    </row>
    <row r="564" spans="1:25" x14ac:dyDescent="0.25">
      <c r="A564" s="285"/>
      <c r="B564" s="286"/>
      <c r="C564" s="286"/>
      <c r="D564" s="286"/>
      <c r="E564" s="286"/>
      <c r="F564" s="286"/>
      <c r="G564" s="286"/>
      <c r="H564" s="286"/>
      <c r="I564" s="286"/>
      <c r="J564" s="286"/>
      <c r="K564" s="286"/>
      <c r="L564" s="286"/>
      <c r="M564" s="286"/>
      <c r="N564" s="286"/>
      <c r="O564" s="286"/>
      <c r="P564" s="286"/>
      <c r="Q564" s="286"/>
      <c r="R564" s="286"/>
      <c r="S564" s="286"/>
      <c r="T564" s="286"/>
      <c r="U564" s="286"/>
      <c r="V564" s="286"/>
      <c r="W564" s="286"/>
      <c r="X564" s="286"/>
      <c r="Y564" s="287"/>
    </row>
    <row r="565" spans="1:25" x14ac:dyDescent="0.25">
      <c r="A565" s="285"/>
      <c r="B565" s="286"/>
      <c r="C565" s="286"/>
      <c r="D565" s="286"/>
      <c r="E565" s="286"/>
      <c r="F565" s="286"/>
      <c r="G565" s="286"/>
      <c r="H565" s="286"/>
      <c r="I565" s="286"/>
      <c r="J565" s="286"/>
      <c r="K565" s="286"/>
      <c r="L565" s="286"/>
      <c r="M565" s="286"/>
      <c r="N565" s="286"/>
      <c r="O565" s="286"/>
      <c r="P565" s="286"/>
      <c r="Q565" s="286"/>
      <c r="R565" s="286"/>
      <c r="S565" s="286"/>
      <c r="T565" s="286"/>
      <c r="U565" s="286"/>
      <c r="V565" s="286"/>
      <c r="W565" s="286"/>
      <c r="X565" s="286"/>
      <c r="Y565" s="287"/>
    </row>
    <row r="566" spans="1:25" x14ac:dyDescent="0.25">
      <c r="A566" s="285"/>
      <c r="B566" s="286"/>
      <c r="C566" s="286"/>
      <c r="D566" s="286"/>
      <c r="E566" s="286"/>
      <c r="F566" s="286"/>
      <c r="G566" s="286"/>
      <c r="H566" s="286"/>
      <c r="I566" s="286"/>
      <c r="J566" s="286"/>
      <c r="K566" s="286"/>
      <c r="L566" s="286"/>
      <c r="M566" s="286"/>
      <c r="N566" s="286"/>
      <c r="O566" s="286"/>
      <c r="P566" s="286"/>
      <c r="Q566" s="286"/>
      <c r="R566" s="286"/>
      <c r="S566" s="286"/>
      <c r="T566" s="286"/>
      <c r="U566" s="286"/>
      <c r="V566" s="286"/>
      <c r="W566" s="286"/>
      <c r="X566" s="286"/>
      <c r="Y566" s="287"/>
    </row>
    <row r="567" spans="1:25" x14ac:dyDescent="0.25">
      <c r="A567" s="285"/>
      <c r="B567" s="286"/>
      <c r="C567" s="286"/>
      <c r="D567" s="286"/>
      <c r="E567" s="286"/>
      <c r="F567" s="286"/>
      <c r="G567" s="286"/>
      <c r="H567" s="286"/>
      <c r="I567" s="286"/>
      <c r="J567" s="286"/>
      <c r="K567" s="286"/>
      <c r="L567" s="286"/>
      <c r="M567" s="286"/>
      <c r="N567" s="286"/>
      <c r="O567" s="286"/>
      <c r="P567" s="286"/>
      <c r="Q567" s="286"/>
      <c r="R567" s="286"/>
      <c r="S567" s="286"/>
      <c r="T567" s="286"/>
      <c r="U567" s="286"/>
      <c r="V567" s="286"/>
      <c r="W567" s="286"/>
      <c r="X567" s="286"/>
      <c r="Y567" s="287"/>
    </row>
    <row r="568" spans="1:25" x14ac:dyDescent="0.25">
      <c r="A568" s="285"/>
      <c r="B568" s="286"/>
      <c r="C568" s="286"/>
      <c r="D568" s="286"/>
      <c r="E568" s="286"/>
      <c r="F568" s="286"/>
      <c r="G568" s="286"/>
      <c r="H568" s="286"/>
      <c r="I568" s="286"/>
      <c r="J568" s="286"/>
      <c r="K568" s="286"/>
      <c r="L568" s="286"/>
      <c r="M568" s="286"/>
      <c r="N568" s="286"/>
      <c r="O568" s="286"/>
      <c r="P568" s="286"/>
      <c r="Q568" s="286"/>
      <c r="R568" s="286"/>
      <c r="S568" s="286"/>
      <c r="T568" s="286"/>
      <c r="U568" s="286"/>
      <c r="V568" s="286"/>
      <c r="W568" s="286"/>
      <c r="X568" s="286"/>
      <c r="Y568" s="287"/>
    </row>
    <row r="569" spans="1:25" ht="15.75" thickBot="1" x14ac:dyDescent="0.3">
      <c r="A569" s="288"/>
      <c r="B569" s="289"/>
      <c r="C569" s="289"/>
      <c r="D569" s="289"/>
      <c r="E569" s="289"/>
      <c r="F569" s="289"/>
      <c r="G569" s="289"/>
      <c r="H569" s="289"/>
      <c r="I569" s="289"/>
      <c r="J569" s="289"/>
      <c r="K569" s="289"/>
      <c r="L569" s="289"/>
      <c r="M569" s="289"/>
      <c r="N569" s="289"/>
      <c r="O569" s="289"/>
      <c r="P569" s="289"/>
      <c r="Q569" s="289"/>
      <c r="R569" s="289"/>
      <c r="S569" s="289"/>
      <c r="T569" s="289"/>
      <c r="U569" s="289"/>
      <c r="V569" s="289"/>
      <c r="W569" s="289"/>
      <c r="X569" s="289"/>
      <c r="Y569" s="290"/>
    </row>
    <row r="571" spans="1:25" ht="15.75" thickBot="1" x14ac:dyDescent="0.3">
      <c r="A571" s="291" t="s">
        <v>158</v>
      </c>
      <c r="B571" s="291"/>
      <c r="C571" s="291"/>
      <c r="D571" s="291"/>
      <c r="E571" s="291"/>
      <c r="F571" s="291"/>
      <c r="G571" s="291"/>
      <c r="H571" s="291"/>
      <c r="I571" s="291"/>
      <c r="J571" s="291"/>
      <c r="K571" s="291"/>
      <c r="L571" s="291"/>
      <c r="M571" s="291"/>
      <c r="N571" s="291"/>
      <c r="O571" s="291"/>
      <c r="P571" s="291"/>
      <c r="Q571" s="291"/>
      <c r="R571" s="291"/>
      <c r="S571" s="291"/>
      <c r="T571" s="291"/>
      <c r="U571" s="291"/>
      <c r="V571" s="291"/>
      <c r="W571" s="291"/>
      <c r="X571" s="291"/>
      <c r="Y571" s="291"/>
    </row>
    <row r="572" spans="1:25" ht="15.75" thickBot="1" x14ac:dyDescent="0.3">
      <c r="A572" s="292" t="s">
        <v>265</v>
      </c>
      <c r="B572" s="293"/>
      <c r="C572" s="293"/>
      <c r="D572" s="293"/>
      <c r="E572" s="293"/>
      <c r="F572" s="293"/>
      <c r="G572" s="293"/>
      <c r="H572" s="293"/>
      <c r="I572" s="293"/>
      <c r="J572" s="293"/>
      <c r="K572" s="293"/>
      <c r="L572" s="293"/>
      <c r="M572" s="293"/>
      <c r="N572" s="293"/>
      <c r="O572" s="293"/>
      <c r="P572" s="293"/>
      <c r="Q572" s="293"/>
      <c r="R572" s="293"/>
      <c r="S572" s="293"/>
      <c r="T572" s="293"/>
      <c r="U572" s="293"/>
      <c r="V572" s="293"/>
      <c r="W572" s="293"/>
      <c r="X572" s="293"/>
      <c r="Y572" s="294"/>
    </row>
    <row r="574" spans="1:25" ht="15.75" thickBot="1" x14ac:dyDescent="0.3">
      <c r="A574" s="295" t="s">
        <v>72</v>
      </c>
      <c r="B574" s="295"/>
      <c r="C574" s="295"/>
      <c r="E574" s="295" t="s">
        <v>73</v>
      </c>
      <c r="F574" s="295"/>
      <c r="G574" s="295"/>
    </row>
    <row r="575" spans="1:25" ht="15.75" thickBot="1" x14ac:dyDescent="0.3">
      <c r="A575" s="300" t="s">
        <v>55</v>
      </c>
      <c r="B575" s="301"/>
      <c r="E575" s="300" t="s">
        <v>58</v>
      </c>
      <c r="F575" s="301"/>
    </row>
    <row r="576" spans="1:25" x14ac:dyDescent="0.25">
      <c r="A576" s="296"/>
      <c r="B576" s="296"/>
      <c r="C576" s="296"/>
      <c r="D576" s="12"/>
      <c r="E576" s="296"/>
      <c r="F576" s="296"/>
      <c r="G576" s="296"/>
    </row>
    <row r="577" spans="1:25" x14ac:dyDescent="0.25">
      <c r="A577" s="297">
        <f ca="1">A546:Y577</f>
        <v>0</v>
      </c>
      <c r="B577" s="297"/>
      <c r="C577" s="297"/>
      <c r="D577" s="297"/>
      <c r="E577" s="297"/>
      <c r="F577" s="297"/>
      <c r="G577" s="297"/>
      <c r="H577" s="297"/>
      <c r="I577" s="297"/>
      <c r="J577" s="297"/>
      <c r="K577" s="297"/>
      <c r="L577" s="297"/>
      <c r="M577" s="297"/>
      <c r="N577" s="297"/>
      <c r="O577" s="297"/>
      <c r="P577" s="297"/>
      <c r="Q577" s="297"/>
      <c r="R577" s="297"/>
      <c r="S577" s="297"/>
      <c r="T577" s="297"/>
      <c r="U577" s="297"/>
      <c r="V577" s="297"/>
      <c r="W577" s="297"/>
      <c r="X577" s="297"/>
      <c r="Y577" s="297"/>
    </row>
    <row r="579" spans="1:25" ht="18.75" x14ac:dyDescent="0.3">
      <c r="A579" s="298" t="s">
        <v>286</v>
      </c>
      <c r="B579" s="298"/>
      <c r="C579" s="298"/>
      <c r="D579" s="298"/>
      <c r="E579" s="298"/>
      <c r="F579" s="298"/>
      <c r="G579" s="237"/>
      <c r="H579" s="299" t="s">
        <v>287</v>
      </c>
      <c r="I579" s="298"/>
      <c r="J579" s="298"/>
      <c r="K579" s="237"/>
      <c r="L579" s="237"/>
      <c r="M579" s="237"/>
      <c r="N579" s="237"/>
      <c r="O579" s="237"/>
      <c r="P579" s="237"/>
      <c r="Q579" s="237"/>
      <c r="R579" s="237"/>
      <c r="S579" s="237"/>
      <c r="T579" s="237"/>
      <c r="U579" s="237"/>
      <c r="V579" s="237"/>
      <c r="W579" s="237"/>
      <c r="X579" s="237"/>
      <c r="Y579" s="237"/>
    </row>
    <row r="580" spans="1:25" x14ac:dyDescent="0.25">
      <c r="A580" s="285" t="s">
        <v>289</v>
      </c>
      <c r="B580" s="286"/>
      <c r="C580" s="286"/>
      <c r="D580" s="286"/>
      <c r="E580" s="286"/>
      <c r="F580" s="286"/>
      <c r="G580" s="286"/>
      <c r="H580" s="286"/>
      <c r="I580" s="286"/>
      <c r="J580" s="286"/>
      <c r="K580" s="286"/>
      <c r="L580" s="286"/>
      <c r="M580" s="286"/>
      <c r="N580" s="286"/>
      <c r="O580" s="286"/>
      <c r="P580" s="286"/>
      <c r="Q580" s="286"/>
      <c r="R580" s="286"/>
      <c r="S580" s="286"/>
      <c r="T580" s="286"/>
      <c r="U580" s="286"/>
      <c r="V580" s="286"/>
      <c r="W580" s="286"/>
      <c r="X580" s="286"/>
      <c r="Y580" s="287"/>
    </row>
    <row r="581" spans="1:25" x14ac:dyDescent="0.25">
      <c r="A581" s="285"/>
      <c r="B581" s="286"/>
      <c r="C581" s="286"/>
      <c r="D581" s="286"/>
      <c r="E581" s="286"/>
      <c r="F581" s="286"/>
      <c r="G581" s="286"/>
      <c r="H581" s="286"/>
      <c r="I581" s="286"/>
      <c r="J581" s="286"/>
      <c r="K581" s="286"/>
      <c r="L581" s="286"/>
      <c r="M581" s="286"/>
      <c r="N581" s="286"/>
      <c r="O581" s="286"/>
      <c r="P581" s="286"/>
      <c r="Q581" s="286"/>
      <c r="R581" s="286"/>
      <c r="S581" s="286"/>
      <c r="T581" s="286"/>
      <c r="U581" s="286"/>
      <c r="V581" s="286"/>
      <c r="W581" s="286"/>
      <c r="X581" s="286"/>
      <c r="Y581" s="287"/>
    </row>
    <row r="582" spans="1:25" x14ac:dyDescent="0.25">
      <c r="A582" s="285"/>
      <c r="B582" s="286"/>
      <c r="C582" s="286"/>
      <c r="D582" s="286"/>
      <c r="E582" s="286"/>
      <c r="F582" s="286"/>
      <c r="G582" s="286"/>
      <c r="H582" s="286"/>
      <c r="I582" s="286"/>
      <c r="J582" s="286"/>
      <c r="K582" s="286"/>
      <c r="L582" s="286"/>
      <c r="M582" s="286"/>
      <c r="N582" s="286"/>
      <c r="O582" s="286"/>
      <c r="P582" s="286"/>
      <c r="Q582" s="286"/>
      <c r="R582" s="286"/>
      <c r="S582" s="286"/>
      <c r="T582" s="286"/>
      <c r="U582" s="286"/>
      <c r="V582" s="286"/>
      <c r="W582" s="286"/>
      <c r="X582" s="286"/>
      <c r="Y582" s="287"/>
    </row>
    <row r="583" spans="1:25" x14ac:dyDescent="0.25">
      <c r="A583" s="285"/>
      <c r="B583" s="286"/>
      <c r="C583" s="286"/>
      <c r="D583" s="286"/>
      <c r="E583" s="286"/>
      <c r="F583" s="286"/>
      <c r="G583" s="286"/>
      <c r="H583" s="286"/>
      <c r="I583" s="286"/>
      <c r="J583" s="286"/>
      <c r="K583" s="286"/>
      <c r="L583" s="286"/>
      <c r="M583" s="286"/>
      <c r="N583" s="286"/>
      <c r="O583" s="286"/>
      <c r="P583" s="286"/>
      <c r="Q583" s="286"/>
      <c r="R583" s="286"/>
      <c r="S583" s="286"/>
      <c r="T583" s="286"/>
      <c r="U583" s="286"/>
      <c r="V583" s="286"/>
      <c r="W583" s="286"/>
      <c r="X583" s="286"/>
      <c r="Y583" s="287"/>
    </row>
    <row r="584" spans="1:25" x14ac:dyDescent="0.25">
      <c r="A584" s="285"/>
      <c r="B584" s="286"/>
      <c r="C584" s="286"/>
      <c r="D584" s="286"/>
      <c r="E584" s="286"/>
      <c r="F584" s="286"/>
      <c r="G584" s="286"/>
      <c r="H584" s="286"/>
      <c r="I584" s="286"/>
      <c r="J584" s="286"/>
      <c r="K584" s="286"/>
      <c r="L584" s="286"/>
      <c r="M584" s="286"/>
      <c r="N584" s="286"/>
      <c r="O584" s="286"/>
      <c r="P584" s="286"/>
      <c r="Q584" s="286"/>
      <c r="R584" s="286"/>
      <c r="S584" s="286"/>
      <c r="T584" s="286"/>
      <c r="U584" s="286"/>
      <c r="V584" s="286"/>
      <c r="W584" s="286"/>
      <c r="X584" s="286"/>
      <c r="Y584" s="287"/>
    </row>
    <row r="585" spans="1:25" x14ac:dyDescent="0.25">
      <c r="A585" s="285"/>
      <c r="B585" s="286"/>
      <c r="C585" s="286"/>
      <c r="D585" s="286"/>
      <c r="E585" s="286"/>
      <c r="F585" s="286"/>
      <c r="G585" s="286"/>
      <c r="H585" s="286"/>
      <c r="I585" s="286"/>
      <c r="J585" s="286"/>
      <c r="K585" s="286"/>
      <c r="L585" s="286"/>
      <c r="M585" s="286"/>
      <c r="N585" s="286"/>
      <c r="O585" s="286"/>
      <c r="P585" s="286"/>
      <c r="Q585" s="286"/>
      <c r="R585" s="286"/>
      <c r="S585" s="286"/>
      <c r="T585" s="286"/>
      <c r="U585" s="286"/>
      <c r="V585" s="286"/>
      <c r="W585" s="286"/>
      <c r="X585" s="286"/>
      <c r="Y585" s="287"/>
    </row>
    <row r="586" spans="1:25" x14ac:dyDescent="0.25">
      <c r="A586" s="285"/>
      <c r="B586" s="286"/>
      <c r="C586" s="286"/>
      <c r="D586" s="286"/>
      <c r="E586" s="286"/>
      <c r="F586" s="286"/>
      <c r="G586" s="286"/>
      <c r="H586" s="286"/>
      <c r="I586" s="286"/>
      <c r="J586" s="286"/>
      <c r="K586" s="286"/>
      <c r="L586" s="286"/>
      <c r="M586" s="286"/>
      <c r="N586" s="286"/>
      <c r="O586" s="286"/>
      <c r="P586" s="286"/>
      <c r="Q586" s="286"/>
      <c r="R586" s="286"/>
      <c r="S586" s="286"/>
      <c r="T586" s="286"/>
      <c r="U586" s="286"/>
      <c r="V586" s="286"/>
      <c r="W586" s="286"/>
      <c r="X586" s="286"/>
      <c r="Y586" s="287"/>
    </row>
    <row r="587" spans="1:25" x14ac:dyDescent="0.25">
      <c r="A587" s="285"/>
      <c r="B587" s="286"/>
      <c r="C587" s="286"/>
      <c r="D587" s="286"/>
      <c r="E587" s="286"/>
      <c r="F587" s="286"/>
      <c r="G587" s="286"/>
      <c r="H587" s="286"/>
      <c r="I587" s="286"/>
      <c r="J587" s="286"/>
      <c r="K587" s="286"/>
      <c r="L587" s="286"/>
      <c r="M587" s="286"/>
      <c r="N587" s="286"/>
      <c r="O587" s="286"/>
      <c r="P587" s="286"/>
      <c r="Q587" s="286"/>
      <c r="R587" s="286"/>
      <c r="S587" s="286"/>
      <c r="T587" s="286"/>
      <c r="U587" s="286"/>
      <c r="V587" s="286"/>
      <c r="W587" s="286"/>
      <c r="X587" s="286"/>
      <c r="Y587" s="287"/>
    </row>
    <row r="588" spans="1:25" x14ac:dyDescent="0.25">
      <c r="A588" s="285"/>
      <c r="B588" s="286"/>
      <c r="C588" s="286"/>
      <c r="D588" s="286"/>
      <c r="E588" s="286"/>
      <c r="F588" s="286"/>
      <c r="G588" s="286"/>
      <c r="H588" s="286"/>
      <c r="I588" s="286"/>
      <c r="J588" s="286"/>
      <c r="K588" s="286"/>
      <c r="L588" s="286"/>
      <c r="M588" s="286"/>
      <c r="N588" s="286"/>
      <c r="O588" s="286"/>
      <c r="P588" s="286"/>
      <c r="Q588" s="286"/>
      <c r="R588" s="286"/>
      <c r="S588" s="286"/>
      <c r="T588" s="286"/>
      <c r="U588" s="286"/>
      <c r="V588" s="286"/>
      <c r="W588" s="286"/>
      <c r="X588" s="286"/>
      <c r="Y588" s="287"/>
    </row>
    <row r="589" spans="1:25" x14ac:dyDescent="0.25">
      <c r="A589" s="285"/>
      <c r="B589" s="286"/>
      <c r="C589" s="286"/>
      <c r="D589" s="286"/>
      <c r="E589" s="286"/>
      <c r="F589" s="286"/>
      <c r="G589" s="286"/>
      <c r="H589" s="286"/>
      <c r="I589" s="286"/>
      <c r="J589" s="286"/>
      <c r="K589" s="286"/>
      <c r="L589" s="286"/>
      <c r="M589" s="286"/>
      <c r="N589" s="286"/>
      <c r="O589" s="286"/>
      <c r="P589" s="286"/>
      <c r="Q589" s="286"/>
      <c r="R589" s="286"/>
      <c r="S589" s="286"/>
      <c r="T589" s="286"/>
      <c r="U589" s="286"/>
      <c r="V589" s="286"/>
      <c r="W589" s="286"/>
      <c r="X589" s="286"/>
      <c r="Y589" s="287"/>
    </row>
    <row r="590" spans="1:25" x14ac:dyDescent="0.25">
      <c r="A590" s="285"/>
      <c r="B590" s="286"/>
      <c r="C590" s="286"/>
      <c r="D590" s="286"/>
      <c r="E590" s="286"/>
      <c r="F590" s="286"/>
      <c r="G590" s="286"/>
      <c r="H590" s="286"/>
      <c r="I590" s="286"/>
      <c r="J590" s="286"/>
      <c r="K590" s="286"/>
      <c r="L590" s="286"/>
      <c r="M590" s="286"/>
      <c r="N590" s="286"/>
      <c r="O590" s="286"/>
      <c r="P590" s="286"/>
      <c r="Q590" s="286"/>
      <c r="R590" s="286"/>
      <c r="S590" s="286"/>
      <c r="T590" s="286"/>
      <c r="U590" s="286"/>
      <c r="V590" s="286"/>
      <c r="W590" s="286"/>
      <c r="X590" s="286"/>
      <c r="Y590" s="287"/>
    </row>
    <row r="591" spans="1:25" x14ac:dyDescent="0.25">
      <c r="A591" s="285"/>
      <c r="B591" s="286"/>
      <c r="C591" s="286"/>
      <c r="D591" s="286"/>
      <c r="E591" s="286"/>
      <c r="F591" s="286"/>
      <c r="G591" s="286"/>
      <c r="H591" s="286"/>
      <c r="I591" s="286"/>
      <c r="J591" s="286"/>
      <c r="K591" s="286"/>
      <c r="L591" s="286"/>
      <c r="M591" s="286"/>
      <c r="N591" s="286"/>
      <c r="O591" s="286"/>
      <c r="P591" s="286"/>
      <c r="Q591" s="286"/>
      <c r="R591" s="286"/>
      <c r="S591" s="286"/>
      <c r="T591" s="286"/>
      <c r="U591" s="286"/>
      <c r="V591" s="286"/>
      <c r="W591" s="286"/>
      <c r="X591" s="286"/>
      <c r="Y591" s="287"/>
    </row>
    <row r="592" spans="1:25" x14ac:dyDescent="0.25">
      <c r="A592" s="285"/>
      <c r="B592" s="286"/>
      <c r="C592" s="286"/>
      <c r="D592" s="286"/>
      <c r="E592" s="286"/>
      <c r="F592" s="286"/>
      <c r="G592" s="286"/>
      <c r="H592" s="286"/>
      <c r="I592" s="286"/>
      <c r="J592" s="286"/>
      <c r="K592" s="286"/>
      <c r="L592" s="286"/>
      <c r="M592" s="286"/>
      <c r="N592" s="286"/>
      <c r="O592" s="286"/>
      <c r="P592" s="286"/>
      <c r="Q592" s="286"/>
      <c r="R592" s="286"/>
      <c r="S592" s="286"/>
      <c r="T592" s="286"/>
      <c r="U592" s="286"/>
      <c r="V592" s="286"/>
      <c r="W592" s="286"/>
      <c r="X592" s="286"/>
      <c r="Y592" s="287"/>
    </row>
    <row r="593" spans="1:25" ht="15.75" thickBot="1" x14ac:dyDescent="0.3">
      <c r="A593" s="288"/>
      <c r="B593" s="289"/>
      <c r="C593" s="289"/>
      <c r="D593" s="289"/>
      <c r="E593" s="289"/>
      <c r="F593" s="289"/>
      <c r="G593" s="289"/>
      <c r="H593" s="289"/>
      <c r="I593" s="289"/>
      <c r="J593" s="289"/>
      <c r="K593" s="289"/>
      <c r="L593" s="289"/>
      <c r="M593" s="289"/>
      <c r="N593" s="289"/>
      <c r="O593" s="289"/>
      <c r="P593" s="289"/>
      <c r="Q593" s="289"/>
      <c r="R593" s="289"/>
      <c r="S593" s="289"/>
      <c r="T593" s="289"/>
      <c r="U593" s="289"/>
      <c r="V593" s="289"/>
      <c r="W593" s="289"/>
      <c r="X593" s="289"/>
      <c r="Y593" s="290"/>
    </row>
    <row r="595" spans="1:25" ht="15.75" thickBot="1" x14ac:dyDescent="0.3">
      <c r="A595" s="291" t="s">
        <v>28</v>
      </c>
      <c r="B595" s="291"/>
      <c r="C595" s="291"/>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291"/>
    </row>
    <row r="596" spans="1:25" x14ac:dyDescent="0.25">
      <c r="A596" s="282" t="s">
        <v>290</v>
      </c>
      <c r="B596" s="283"/>
      <c r="C596" s="283"/>
      <c r="D596" s="283"/>
      <c r="E596" s="283"/>
      <c r="F596" s="283"/>
      <c r="G596" s="283"/>
      <c r="H596" s="283"/>
      <c r="I596" s="283"/>
      <c r="J596" s="283"/>
      <c r="K596" s="283"/>
      <c r="L596" s="283"/>
      <c r="M596" s="283"/>
      <c r="N596" s="283"/>
      <c r="O596" s="283"/>
      <c r="P596" s="283"/>
      <c r="Q596" s="283"/>
      <c r="R596" s="283"/>
      <c r="S596" s="283"/>
      <c r="T596" s="283"/>
      <c r="U596" s="283"/>
      <c r="V596" s="283"/>
      <c r="W596" s="283"/>
      <c r="X596" s="283"/>
      <c r="Y596" s="284"/>
    </row>
    <row r="597" spans="1:25" x14ac:dyDescent="0.25">
      <c r="A597" s="285"/>
      <c r="B597" s="286"/>
      <c r="C597" s="286"/>
      <c r="D597" s="286"/>
      <c r="E597" s="286"/>
      <c r="F597" s="286"/>
      <c r="G597" s="286"/>
      <c r="H597" s="286"/>
      <c r="I597" s="286"/>
      <c r="J597" s="286"/>
      <c r="K597" s="286"/>
      <c r="L597" s="286"/>
      <c r="M597" s="286"/>
      <c r="N597" s="286"/>
      <c r="O597" s="286"/>
      <c r="P597" s="286"/>
      <c r="Q597" s="286"/>
      <c r="R597" s="286"/>
      <c r="S597" s="286"/>
      <c r="T597" s="286"/>
      <c r="U597" s="286"/>
      <c r="V597" s="286"/>
      <c r="W597" s="286"/>
      <c r="X597" s="286"/>
      <c r="Y597" s="287"/>
    </row>
    <row r="598" spans="1:25" x14ac:dyDescent="0.25">
      <c r="A598" s="285"/>
      <c r="B598" s="286"/>
      <c r="C598" s="286"/>
      <c r="D598" s="286"/>
      <c r="E598" s="286"/>
      <c r="F598" s="286"/>
      <c r="G598" s="286"/>
      <c r="H598" s="286"/>
      <c r="I598" s="286"/>
      <c r="J598" s="286"/>
      <c r="K598" s="286"/>
      <c r="L598" s="286"/>
      <c r="M598" s="286"/>
      <c r="N598" s="286"/>
      <c r="O598" s="286"/>
      <c r="P598" s="286"/>
      <c r="Q598" s="286"/>
      <c r="R598" s="286"/>
      <c r="S598" s="286"/>
      <c r="T598" s="286"/>
      <c r="U598" s="286"/>
      <c r="V598" s="286"/>
      <c r="W598" s="286"/>
      <c r="X598" s="286"/>
      <c r="Y598" s="287"/>
    </row>
    <row r="599" spans="1:25" x14ac:dyDescent="0.25">
      <c r="A599" s="285"/>
      <c r="B599" s="286"/>
      <c r="C599" s="286"/>
      <c r="D599" s="286"/>
      <c r="E599" s="286"/>
      <c r="F599" s="286"/>
      <c r="G599" s="286"/>
      <c r="H599" s="286"/>
      <c r="I599" s="286"/>
      <c r="J599" s="286"/>
      <c r="K599" s="286"/>
      <c r="L599" s="286"/>
      <c r="M599" s="286"/>
      <c r="N599" s="286"/>
      <c r="O599" s="286"/>
      <c r="P599" s="286"/>
      <c r="Q599" s="286"/>
      <c r="R599" s="286"/>
      <c r="S599" s="286"/>
      <c r="T599" s="286"/>
      <c r="U599" s="286"/>
      <c r="V599" s="286"/>
      <c r="W599" s="286"/>
      <c r="X599" s="286"/>
      <c r="Y599" s="287"/>
    </row>
    <row r="600" spans="1:25" x14ac:dyDescent="0.25">
      <c r="A600" s="285"/>
      <c r="B600" s="286"/>
      <c r="C600" s="286"/>
      <c r="D600" s="286"/>
      <c r="E600" s="286"/>
      <c r="F600" s="286"/>
      <c r="G600" s="286"/>
      <c r="H600" s="286"/>
      <c r="I600" s="286"/>
      <c r="J600" s="286"/>
      <c r="K600" s="286"/>
      <c r="L600" s="286"/>
      <c r="M600" s="286"/>
      <c r="N600" s="286"/>
      <c r="O600" s="286"/>
      <c r="P600" s="286"/>
      <c r="Q600" s="286"/>
      <c r="R600" s="286"/>
      <c r="S600" s="286"/>
      <c r="T600" s="286"/>
      <c r="U600" s="286"/>
      <c r="V600" s="286"/>
      <c r="W600" s="286"/>
      <c r="X600" s="286"/>
      <c r="Y600" s="287"/>
    </row>
    <row r="601" spans="1:25" x14ac:dyDescent="0.25">
      <c r="A601" s="285"/>
      <c r="B601" s="286"/>
      <c r="C601" s="286"/>
      <c r="D601" s="286"/>
      <c r="E601" s="286"/>
      <c r="F601" s="286"/>
      <c r="G601" s="286"/>
      <c r="H601" s="286"/>
      <c r="I601" s="286"/>
      <c r="J601" s="286"/>
      <c r="K601" s="286"/>
      <c r="L601" s="286"/>
      <c r="M601" s="286"/>
      <c r="N601" s="286"/>
      <c r="O601" s="286"/>
      <c r="P601" s="286"/>
      <c r="Q601" s="286"/>
      <c r="R601" s="286"/>
      <c r="S601" s="286"/>
      <c r="T601" s="286"/>
      <c r="U601" s="286"/>
      <c r="V601" s="286"/>
      <c r="W601" s="286"/>
      <c r="X601" s="286"/>
      <c r="Y601" s="287"/>
    </row>
    <row r="602" spans="1:25" ht="15.75" thickBot="1" x14ac:dyDescent="0.3">
      <c r="A602" s="288"/>
      <c r="B602" s="289"/>
      <c r="C602" s="289"/>
      <c r="D602" s="289"/>
      <c r="E602" s="289"/>
      <c r="F602" s="289"/>
      <c r="G602" s="289"/>
      <c r="H602" s="289"/>
      <c r="I602" s="289"/>
      <c r="J602" s="289"/>
      <c r="K602" s="289"/>
      <c r="L602" s="289"/>
      <c r="M602" s="289"/>
      <c r="N602" s="289"/>
      <c r="O602" s="289"/>
      <c r="P602" s="289"/>
      <c r="Q602" s="289"/>
      <c r="R602" s="289"/>
      <c r="S602" s="289"/>
      <c r="T602" s="289"/>
      <c r="U602" s="289"/>
      <c r="V602" s="289"/>
      <c r="W602" s="289"/>
      <c r="X602" s="289"/>
      <c r="Y602" s="290"/>
    </row>
    <row r="604" spans="1:25" ht="15.75" thickBot="1" x14ac:dyDescent="0.3">
      <c r="A604" s="291" t="s">
        <v>158</v>
      </c>
      <c r="B604" s="291"/>
      <c r="C604" s="291"/>
      <c r="D604" s="291"/>
      <c r="E604" s="291"/>
      <c r="F604" s="291"/>
      <c r="G604" s="291"/>
      <c r="H604" s="291"/>
      <c r="I604" s="291"/>
      <c r="J604" s="291"/>
      <c r="K604" s="291"/>
      <c r="L604" s="291"/>
      <c r="M604" s="291"/>
      <c r="N604" s="291"/>
      <c r="O604" s="291"/>
      <c r="P604" s="291"/>
      <c r="Q604" s="291"/>
      <c r="R604" s="291"/>
      <c r="S604" s="291"/>
      <c r="T604" s="291"/>
      <c r="U604" s="291"/>
      <c r="V604" s="291"/>
      <c r="W604" s="291"/>
      <c r="X604" s="291"/>
      <c r="Y604" s="291"/>
    </row>
    <row r="605" spans="1:25" ht="15.75" thickBot="1" x14ac:dyDescent="0.3">
      <c r="A605" s="292" t="s">
        <v>291</v>
      </c>
      <c r="B605" s="293"/>
      <c r="C605" s="293"/>
      <c r="D605" s="293"/>
      <c r="E605" s="293"/>
      <c r="F605" s="293"/>
      <c r="G605" s="293"/>
      <c r="H605" s="293"/>
      <c r="I605" s="293"/>
      <c r="J605" s="293"/>
      <c r="K605" s="293"/>
      <c r="L605" s="293"/>
      <c r="M605" s="293"/>
      <c r="N605" s="293"/>
      <c r="O605" s="293"/>
      <c r="P605" s="293"/>
      <c r="Q605" s="293"/>
      <c r="R605" s="293"/>
      <c r="S605" s="293"/>
      <c r="T605" s="293"/>
      <c r="U605" s="293"/>
      <c r="V605" s="293"/>
      <c r="W605" s="293"/>
      <c r="X605" s="293"/>
      <c r="Y605" s="294"/>
    </row>
    <row r="607" spans="1:25" ht="15.75" thickBot="1" x14ac:dyDescent="0.3">
      <c r="A607" s="295" t="s">
        <v>72</v>
      </c>
      <c r="B607" s="295"/>
      <c r="C607" s="295"/>
      <c r="E607" s="295" t="s">
        <v>73</v>
      </c>
      <c r="F607" s="295"/>
      <c r="G607" s="295"/>
    </row>
    <row r="608" spans="1:25" ht="15.75" thickBot="1" x14ac:dyDescent="0.3">
      <c r="A608" s="300" t="s">
        <v>56</v>
      </c>
      <c r="B608" s="301"/>
      <c r="E608" s="300" t="s">
        <v>56</v>
      </c>
      <c r="F608" s="301"/>
    </row>
    <row r="609" spans="1:25" x14ac:dyDescent="0.25">
      <c r="A609" s="296"/>
      <c r="B609" s="296"/>
      <c r="C609" s="296"/>
      <c r="D609" s="12"/>
      <c r="E609" s="296"/>
      <c r="F609" s="296"/>
      <c r="G609" s="296"/>
    </row>
    <row r="610" spans="1:25" x14ac:dyDescent="0.25">
      <c r="A610" s="297">
        <f ca="1">A579:Y610</f>
        <v>0</v>
      </c>
      <c r="B610" s="297"/>
      <c r="C610" s="297"/>
      <c r="D610" s="297"/>
      <c r="E610" s="297"/>
      <c r="F610" s="297"/>
      <c r="G610" s="297"/>
      <c r="H610" s="297"/>
      <c r="I610" s="297"/>
      <c r="J610" s="297"/>
      <c r="K610" s="297"/>
      <c r="L610" s="297"/>
      <c r="M610" s="297"/>
      <c r="N610" s="297"/>
      <c r="O610" s="297"/>
      <c r="P610" s="297"/>
      <c r="Q610" s="297"/>
      <c r="R610" s="297"/>
      <c r="S610" s="297"/>
      <c r="T610" s="297"/>
      <c r="U610" s="297"/>
      <c r="V610" s="297"/>
      <c r="W610" s="297"/>
      <c r="X610" s="297"/>
      <c r="Y610" s="297"/>
    </row>
  </sheetData>
  <customSheetViews>
    <customSheetView guid="{08C97B7F-67EE-4463-AA3D-5024C5CFCC42}" scale="90">
      <selection activeCell="A19" sqref="A19:Y25"/>
      <pageMargins left="0.7" right="0.7" top="0.75" bottom="0.75" header="0.3" footer="0.3"/>
      <pageSetup orientation="portrait" verticalDpi="0" r:id="rId1"/>
    </customSheetView>
  </customSheetViews>
  <mergeCells count="238">
    <mergeCell ref="A608:B608"/>
    <mergeCell ref="E608:F608"/>
    <mergeCell ref="A609:C609"/>
    <mergeCell ref="E609:G609"/>
    <mergeCell ref="A610:Y610"/>
    <mergeCell ref="A579:F579"/>
    <mergeCell ref="H579:J579"/>
    <mergeCell ref="A580:Y593"/>
    <mergeCell ref="A595:Y595"/>
    <mergeCell ref="A596:Y602"/>
    <mergeCell ref="A604:Y604"/>
    <mergeCell ref="A605:Y605"/>
    <mergeCell ref="A607:C607"/>
    <mergeCell ref="E607:G607"/>
    <mergeCell ref="A445:Y445"/>
    <mergeCell ref="A414:F414"/>
    <mergeCell ref="H414:J414"/>
    <mergeCell ref="A415:Y428"/>
    <mergeCell ref="A430:Y430"/>
    <mergeCell ref="A431:Y437"/>
    <mergeCell ref="A439:Y439"/>
    <mergeCell ref="A440:Y440"/>
    <mergeCell ref="A442:C442"/>
    <mergeCell ref="E442:G442"/>
    <mergeCell ref="A381:F381"/>
    <mergeCell ref="H381:J381"/>
    <mergeCell ref="A346:C346"/>
    <mergeCell ref="E346:G346"/>
    <mergeCell ref="A344:B344"/>
    <mergeCell ref="E344:F344"/>
    <mergeCell ref="A443:B443"/>
    <mergeCell ref="E443:F443"/>
    <mergeCell ref="A444:C444"/>
    <mergeCell ref="E444:G444"/>
    <mergeCell ref="A412:Y412"/>
    <mergeCell ref="E343:G343"/>
    <mergeCell ref="A306:Y306"/>
    <mergeCell ref="A307:Y307"/>
    <mergeCell ref="E276:G276"/>
    <mergeCell ref="E277:F277"/>
    <mergeCell ref="A315:F315"/>
    <mergeCell ref="H315:J315"/>
    <mergeCell ref="A316:Y329"/>
    <mergeCell ref="A309:C309"/>
    <mergeCell ref="E309:G309"/>
    <mergeCell ref="A310:B310"/>
    <mergeCell ref="E310:F310"/>
    <mergeCell ref="A180:F180"/>
    <mergeCell ref="H180:J180"/>
    <mergeCell ref="A181:Y194"/>
    <mergeCell ref="A196:Y196"/>
    <mergeCell ref="A197:Y203"/>
    <mergeCell ref="A205:Y205"/>
    <mergeCell ref="A178:Y178"/>
    <mergeCell ref="H248:J248"/>
    <mergeCell ref="A249:Y262"/>
    <mergeCell ref="E208:G208"/>
    <mergeCell ref="A209:B209"/>
    <mergeCell ref="E209:F209"/>
    <mergeCell ref="A244:B244"/>
    <mergeCell ref="A216:Y229"/>
    <mergeCell ref="A215:F215"/>
    <mergeCell ref="E210:G210"/>
    <mergeCell ref="A246:Y246"/>
    <mergeCell ref="A213:Y213"/>
    <mergeCell ref="E211:F211"/>
    <mergeCell ref="E243:G243"/>
    <mergeCell ref="E244:F244"/>
    <mergeCell ref="A231:Y231"/>
    <mergeCell ref="A240:Y240"/>
    <mergeCell ref="H215:J215"/>
    <mergeCell ref="H49:J49"/>
    <mergeCell ref="H82:J82"/>
    <mergeCell ref="A83:Y96"/>
    <mergeCell ref="A82:F82"/>
    <mergeCell ref="A49:F49"/>
    <mergeCell ref="A66:Y72"/>
    <mergeCell ref="A75:Y75"/>
    <mergeCell ref="A77:C77"/>
    <mergeCell ref="A78:B78"/>
    <mergeCell ref="A50:Y63"/>
    <mergeCell ref="E77:G77"/>
    <mergeCell ref="E78:F78"/>
    <mergeCell ref="E110:G110"/>
    <mergeCell ref="A99:Y105"/>
    <mergeCell ref="A108:Y108"/>
    <mergeCell ref="A110:C110"/>
    <mergeCell ref="A107:Y107"/>
    <mergeCell ref="A145:Y145"/>
    <mergeCell ref="A1:Y1"/>
    <mergeCell ref="A2:Y14"/>
    <mergeCell ref="A32:Y32"/>
    <mergeCell ref="A41:Y41"/>
    <mergeCell ref="A47:Y47"/>
    <mergeCell ref="H16:J16"/>
    <mergeCell ref="A16:F16"/>
    <mergeCell ref="A17:Y30"/>
    <mergeCell ref="A33:Y39"/>
    <mergeCell ref="A42:Y42"/>
    <mergeCell ref="A44:C44"/>
    <mergeCell ref="A45:B45"/>
    <mergeCell ref="E44:G44"/>
    <mergeCell ref="E45:F45"/>
    <mergeCell ref="A74:Y74"/>
    <mergeCell ref="A65:Y65"/>
    <mergeCell ref="A98:Y98"/>
    <mergeCell ref="A80:Y80"/>
    <mergeCell ref="A148:Y161"/>
    <mergeCell ref="A164:Y170"/>
    <mergeCell ref="E111:F111"/>
    <mergeCell ref="E175:G175"/>
    <mergeCell ref="E176:F176"/>
    <mergeCell ref="A210:C210"/>
    <mergeCell ref="A211:B211"/>
    <mergeCell ref="A173:Y173"/>
    <mergeCell ref="A175:C175"/>
    <mergeCell ref="A176:B176"/>
    <mergeCell ref="A206:Y206"/>
    <mergeCell ref="A208:C208"/>
    <mergeCell ref="A147:F147"/>
    <mergeCell ref="A111:B111"/>
    <mergeCell ref="A113:Y113"/>
    <mergeCell ref="H147:J147"/>
    <mergeCell ref="A163:Y163"/>
    <mergeCell ref="A172:Y172"/>
    <mergeCell ref="A143:B143"/>
    <mergeCell ref="E143:F143"/>
    <mergeCell ref="A114:F114"/>
    <mergeCell ref="H114:J114"/>
    <mergeCell ref="A115:Y128"/>
    <mergeCell ref="A130:Y130"/>
    <mergeCell ref="A232:Y238"/>
    <mergeCell ref="A241:Y241"/>
    <mergeCell ref="A243:C243"/>
    <mergeCell ref="A411:C411"/>
    <mergeCell ref="E411:G411"/>
    <mergeCell ref="A382:Y395"/>
    <mergeCell ref="A397:Y397"/>
    <mergeCell ref="A398:Y404"/>
    <mergeCell ref="A406:Y406"/>
    <mergeCell ref="A407:Y407"/>
    <mergeCell ref="A409:C409"/>
    <mergeCell ref="E409:G409"/>
    <mergeCell ref="A410:B410"/>
    <mergeCell ref="E410:F410"/>
    <mergeCell ref="H281:J281"/>
    <mergeCell ref="A282:Y295"/>
    <mergeCell ref="A297:Y297"/>
    <mergeCell ref="A298:Y304"/>
    <mergeCell ref="A265:Y271"/>
    <mergeCell ref="A274:Y274"/>
    <mergeCell ref="A312:Y312"/>
    <mergeCell ref="A279:Y279"/>
    <mergeCell ref="A331:Y331"/>
    <mergeCell ref="A332:Y338"/>
    <mergeCell ref="A248:F248"/>
    <mergeCell ref="A264:Y264"/>
    <mergeCell ref="A273:Y273"/>
    <mergeCell ref="A281:F281"/>
    <mergeCell ref="A447:F447"/>
    <mergeCell ref="H447:J447"/>
    <mergeCell ref="A348:F348"/>
    <mergeCell ref="H348:J348"/>
    <mergeCell ref="A349:Y362"/>
    <mergeCell ref="A364:Y364"/>
    <mergeCell ref="A365:Y371"/>
    <mergeCell ref="A373:Y373"/>
    <mergeCell ref="A374:Y374"/>
    <mergeCell ref="A376:C376"/>
    <mergeCell ref="E376:G376"/>
    <mergeCell ref="A377:B377"/>
    <mergeCell ref="E377:F377"/>
    <mergeCell ref="A379:C379"/>
    <mergeCell ref="E379:G379"/>
    <mergeCell ref="A276:C276"/>
    <mergeCell ref="A277:B277"/>
    <mergeCell ref="A340:Y340"/>
    <mergeCell ref="A341:Y341"/>
    <mergeCell ref="A343:C343"/>
    <mergeCell ref="E508:G508"/>
    <mergeCell ref="A509:B509"/>
    <mergeCell ref="E509:F509"/>
    <mergeCell ref="A510:C510"/>
    <mergeCell ref="A448:Y461"/>
    <mergeCell ref="A463:Y463"/>
    <mergeCell ref="A464:Y470"/>
    <mergeCell ref="A472:Y472"/>
    <mergeCell ref="A473:Y473"/>
    <mergeCell ref="A475:C475"/>
    <mergeCell ref="E475:G475"/>
    <mergeCell ref="A476:B476"/>
    <mergeCell ref="E476:F476"/>
    <mergeCell ref="A539:Y539"/>
    <mergeCell ref="A541:C541"/>
    <mergeCell ref="E541:G541"/>
    <mergeCell ref="A542:B542"/>
    <mergeCell ref="E542:F542"/>
    <mergeCell ref="A577:Y577"/>
    <mergeCell ref="A543:C543"/>
    <mergeCell ref="E543:G543"/>
    <mergeCell ref="A544:Y544"/>
    <mergeCell ref="A546:F546"/>
    <mergeCell ref="H546:J546"/>
    <mergeCell ref="A547:Y560"/>
    <mergeCell ref="A562:Y562"/>
    <mergeCell ref="A563:Y569"/>
    <mergeCell ref="A571:Y571"/>
    <mergeCell ref="A572:Y572"/>
    <mergeCell ref="A574:C574"/>
    <mergeCell ref="E574:G574"/>
    <mergeCell ref="A575:B575"/>
    <mergeCell ref="E575:F575"/>
    <mergeCell ref="A576:C576"/>
    <mergeCell ref="E576:G576"/>
    <mergeCell ref="A131:Y137"/>
    <mergeCell ref="A139:Y139"/>
    <mergeCell ref="A140:Y140"/>
    <mergeCell ref="A142:C142"/>
    <mergeCell ref="E142:G142"/>
    <mergeCell ref="A514:Y527"/>
    <mergeCell ref="A529:Y529"/>
    <mergeCell ref="A530:Y536"/>
    <mergeCell ref="A538:Y538"/>
    <mergeCell ref="E510:G510"/>
    <mergeCell ref="A511:Y511"/>
    <mergeCell ref="A513:F513"/>
    <mergeCell ref="H513:J513"/>
    <mergeCell ref="A477:C477"/>
    <mergeCell ref="E477:G477"/>
    <mergeCell ref="A478:Y478"/>
    <mergeCell ref="A480:F480"/>
    <mergeCell ref="H480:J480"/>
    <mergeCell ref="A481:Y494"/>
    <mergeCell ref="A496:Y496"/>
    <mergeCell ref="A497:Y503"/>
    <mergeCell ref="A505:Y505"/>
    <mergeCell ref="A506:Y506"/>
    <mergeCell ref="A508:C508"/>
  </mergeCells>
  <dataValidations count="1">
    <dataValidation type="list" allowBlank="1" showInputMessage="1" showErrorMessage="1" sqref="A45:B45 E45:F45 A78:B78 E78:F78 A211:B211 E211:F211 A111:B111 E111:F111 E179:F179 B280 A209:B209 E209:F209 A244:B244 E244:F244 E280:F280 E380:F380 A310:B310 E310:F310 A410:B410 E410:F410 A380:B380 A344:B345 E344:F345 E277:F278 A277:A280 B277:B278 E176:F177 A176:A179 B176:B177 B179 A48:B48 E48:F48 A443:B443 E443:F443 A476:B476 E476:F476 A509:B509 E509:F509 A542:B542 E542:F542 A575:B575 E575:F575 A143:B143 E143:F143 A377:B378 E377:F378 A608:B608 E608:F608">
      <formula1>Quarter1</formula1>
    </dataValidation>
  </dataValidations>
  <pageMargins left="0.7" right="0.7" top="0.75" bottom="0.75" header="0.3" footer="0.3"/>
  <pageSetup orientation="landscape"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3"/>
  <sheetViews>
    <sheetView tabSelected="1" topLeftCell="C101" zoomScale="68" zoomScaleNormal="68" workbookViewId="0">
      <selection activeCell="Q123" sqref="Q123"/>
    </sheetView>
  </sheetViews>
  <sheetFormatPr defaultColWidth="9.42578125" defaultRowHeight="15" x14ac:dyDescent="0.25"/>
  <cols>
    <col min="2" max="2" width="9.42578125" hidden="1" customWidth="1"/>
    <col min="3" max="3" width="13.42578125" bestFit="1" customWidth="1"/>
    <col min="4" max="4" width="12" customWidth="1"/>
    <col min="5" max="5" width="25.28515625" bestFit="1" customWidth="1"/>
    <col min="6" max="6" width="11" customWidth="1"/>
    <col min="14" max="14" width="11.7109375" customWidth="1"/>
    <col min="15" max="15" width="17.85546875" customWidth="1"/>
    <col min="16" max="16" width="18.85546875" bestFit="1" customWidth="1"/>
    <col min="17" max="17" width="50.28515625" style="49" bestFit="1" customWidth="1"/>
    <col min="18" max="18" width="16.85546875" style="3" bestFit="1" customWidth="1"/>
    <col min="19" max="19" width="38.28515625" style="20" customWidth="1"/>
    <col min="20" max="20" width="11.85546875" style="3" customWidth="1"/>
    <col min="21" max="21" width="38.28515625" style="20" customWidth="1"/>
  </cols>
  <sheetData>
    <row r="1" spans="1:25" ht="19.5" thickBot="1" x14ac:dyDescent="0.35">
      <c r="A1" s="47" t="s">
        <v>76</v>
      </c>
      <c r="B1" s="47"/>
      <c r="C1" s="47"/>
      <c r="D1" s="343">
        <v>52063.92</v>
      </c>
      <c r="E1" s="344"/>
    </row>
    <row r="3" spans="1:25" ht="18.75" x14ac:dyDescent="0.3">
      <c r="A3" s="48" t="s">
        <v>29</v>
      </c>
      <c r="B3" s="48"/>
      <c r="C3" s="48"/>
      <c r="D3" s="48"/>
      <c r="E3" s="250"/>
      <c r="F3" s="250"/>
      <c r="G3" s="250"/>
      <c r="H3" s="250"/>
      <c r="I3" s="250"/>
      <c r="J3" s="250"/>
      <c r="K3" s="250"/>
      <c r="L3" s="250"/>
      <c r="M3" s="250"/>
      <c r="N3" s="250"/>
      <c r="O3" s="250"/>
      <c r="P3" s="250"/>
      <c r="Q3" s="250"/>
      <c r="R3" s="10"/>
      <c r="S3" s="10"/>
      <c r="T3" s="62"/>
      <c r="U3" s="10"/>
      <c r="V3" s="10"/>
      <c r="W3" s="10"/>
      <c r="X3" s="10"/>
      <c r="Y3" s="10"/>
    </row>
    <row r="4" spans="1:25" ht="15" customHeight="1" x14ac:dyDescent="0.25">
      <c r="A4" s="251" t="s">
        <v>26</v>
      </c>
      <c r="B4" s="252"/>
      <c r="C4" s="252"/>
      <c r="D4" s="252"/>
      <c r="E4" s="252"/>
      <c r="F4" s="252"/>
      <c r="G4" s="253"/>
      <c r="H4" s="253"/>
      <c r="I4" s="254"/>
      <c r="J4" s="254"/>
      <c r="K4" s="254"/>
      <c r="L4" s="254"/>
      <c r="M4" s="254"/>
      <c r="N4" s="254"/>
      <c r="O4" s="254"/>
      <c r="P4" s="254"/>
      <c r="Q4" s="254"/>
      <c r="R4"/>
      <c r="S4"/>
      <c r="U4"/>
    </row>
    <row r="5" spans="1:25" ht="15.75" thickBot="1" x14ac:dyDescent="0.3">
      <c r="A5" s="252"/>
      <c r="B5" s="252"/>
      <c r="C5" s="252"/>
      <c r="D5" s="252"/>
      <c r="E5" s="252"/>
      <c r="F5" s="252"/>
      <c r="G5" s="253"/>
      <c r="H5" s="253"/>
      <c r="I5" s="254"/>
      <c r="J5" s="254"/>
      <c r="K5" s="254"/>
      <c r="L5" s="254"/>
      <c r="M5" s="254"/>
      <c r="N5" s="254"/>
      <c r="O5" s="254"/>
      <c r="P5" s="254"/>
      <c r="Q5" s="254"/>
      <c r="R5"/>
      <c r="S5"/>
      <c r="U5"/>
    </row>
    <row r="6" spans="1:25" ht="15" customHeight="1" thickBot="1" x14ac:dyDescent="0.3">
      <c r="A6" s="251" t="s">
        <v>77</v>
      </c>
      <c r="B6" s="252"/>
      <c r="C6" s="252"/>
      <c r="D6" s="252"/>
      <c r="E6" s="252"/>
      <c r="F6" s="255"/>
      <c r="G6" s="253"/>
      <c r="H6" s="253"/>
      <c r="I6" s="254"/>
      <c r="J6" s="254"/>
      <c r="K6" s="254"/>
      <c r="L6" s="254"/>
      <c r="M6" s="254"/>
      <c r="N6" s="254"/>
      <c r="O6" s="254"/>
      <c r="P6" s="254"/>
      <c r="Q6" s="254"/>
      <c r="R6"/>
      <c r="S6"/>
      <c r="U6"/>
    </row>
    <row r="7" spans="1:25" ht="15.75" thickBot="1" x14ac:dyDescent="0.3">
      <c r="A7" s="252"/>
      <c r="B7" s="252"/>
      <c r="C7" s="252"/>
      <c r="D7" s="252"/>
      <c r="E7" s="252"/>
      <c r="F7" s="252"/>
      <c r="G7" s="252"/>
      <c r="H7" s="252"/>
      <c r="I7" s="254"/>
      <c r="J7" s="254"/>
      <c r="K7" s="254"/>
      <c r="L7" s="254"/>
      <c r="M7" s="254"/>
      <c r="N7" s="254"/>
      <c r="O7" s="254"/>
      <c r="P7" s="254"/>
      <c r="Q7" s="254"/>
      <c r="R7"/>
      <c r="S7"/>
      <c r="U7"/>
    </row>
    <row r="8" spans="1:25" ht="15" customHeight="1" thickBot="1" x14ac:dyDescent="0.3">
      <c r="A8" s="256" t="s">
        <v>27</v>
      </c>
      <c r="B8" s="256"/>
      <c r="C8" s="256"/>
      <c r="D8" s="256"/>
      <c r="E8" s="256"/>
      <c r="F8" s="256"/>
      <c r="G8" s="257"/>
      <c r="H8" s="255"/>
      <c r="I8" s="258"/>
      <c r="J8" s="254"/>
      <c r="K8" s="252"/>
      <c r="L8" s="259" t="s">
        <v>40</v>
      </c>
      <c r="M8" s="252"/>
      <c r="N8" s="252"/>
      <c r="O8" s="252"/>
      <c r="P8" s="252"/>
      <c r="Q8" s="254"/>
      <c r="R8"/>
      <c r="S8"/>
      <c r="U8"/>
    </row>
    <row r="9" spans="1:25" x14ac:dyDescent="0.25">
      <c r="A9" s="252"/>
      <c r="B9" s="252"/>
      <c r="C9" s="252"/>
      <c r="D9" s="252"/>
      <c r="E9" s="252"/>
      <c r="F9" s="252"/>
      <c r="G9" s="252"/>
      <c r="H9" s="252"/>
      <c r="I9" s="254"/>
      <c r="J9" s="254"/>
      <c r="K9" s="254"/>
      <c r="L9" s="254"/>
      <c r="M9" s="254"/>
      <c r="N9" s="254"/>
      <c r="O9" s="254"/>
      <c r="P9" s="254"/>
      <c r="Q9" s="254"/>
      <c r="R9"/>
      <c r="S9"/>
      <c r="U9"/>
    </row>
    <row r="10" spans="1:25" ht="15.75" thickBot="1" x14ac:dyDescent="0.3">
      <c r="A10" s="260" t="s">
        <v>63</v>
      </c>
      <c r="B10" s="260"/>
      <c r="C10" s="260"/>
      <c r="D10" s="260"/>
      <c r="E10" s="260"/>
      <c r="F10" s="260"/>
      <c r="G10" s="260"/>
      <c r="H10" s="260"/>
      <c r="I10" s="260"/>
      <c r="J10" s="260"/>
      <c r="K10" s="260"/>
      <c r="L10" s="254"/>
      <c r="M10" s="254"/>
      <c r="N10" s="254"/>
      <c r="O10" s="254"/>
      <c r="P10" s="254"/>
      <c r="Q10" s="254"/>
      <c r="R10"/>
      <c r="S10"/>
      <c r="U10"/>
    </row>
    <row r="11" spans="1:25" x14ac:dyDescent="0.25">
      <c r="A11" s="360"/>
      <c r="B11" s="361"/>
      <c r="C11" s="361"/>
      <c r="D11" s="361"/>
      <c r="E11" s="361"/>
      <c r="F11" s="361"/>
      <c r="G11" s="361"/>
      <c r="H11" s="361"/>
      <c r="I11" s="361"/>
      <c r="J11" s="361"/>
      <c r="K11" s="361"/>
      <c r="L11" s="361"/>
      <c r="M11" s="361"/>
      <c r="N11" s="361"/>
      <c r="O11" s="361"/>
      <c r="P11" s="361"/>
      <c r="Q11" s="362"/>
      <c r="R11" s="11"/>
      <c r="S11" s="11"/>
      <c r="T11" s="57"/>
      <c r="U11" s="11"/>
      <c r="V11" s="11"/>
      <c r="W11" s="11"/>
      <c r="X11" s="11"/>
      <c r="Y11" s="11"/>
    </row>
    <row r="12" spans="1:25" x14ac:dyDescent="0.25">
      <c r="A12" s="363"/>
      <c r="B12" s="364"/>
      <c r="C12" s="364"/>
      <c r="D12" s="364"/>
      <c r="E12" s="364"/>
      <c r="F12" s="364"/>
      <c r="G12" s="364"/>
      <c r="H12" s="364"/>
      <c r="I12" s="364"/>
      <c r="J12" s="364"/>
      <c r="K12" s="364"/>
      <c r="L12" s="364"/>
      <c r="M12" s="364"/>
      <c r="N12" s="364"/>
      <c r="O12" s="364"/>
      <c r="P12" s="364"/>
      <c r="Q12" s="365"/>
      <c r="R12" s="11"/>
      <c r="S12" s="11"/>
      <c r="T12" s="57"/>
      <c r="U12" s="11"/>
      <c r="V12" s="11"/>
      <c r="W12" s="11"/>
      <c r="X12" s="11"/>
      <c r="Y12" s="11"/>
    </row>
    <row r="13" spans="1:25" x14ac:dyDescent="0.25">
      <c r="A13" s="363"/>
      <c r="B13" s="364"/>
      <c r="C13" s="364"/>
      <c r="D13" s="364"/>
      <c r="E13" s="364"/>
      <c r="F13" s="364"/>
      <c r="G13" s="364"/>
      <c r="H13" s="364"/>
      <c r="I13" s="364"/>
      <c r="J13" s="364"/>
      <c r="K13" s="364"/>
      <c r="L13" s="364"/>
      <c r="M13" s="364"/>
      <c r="N13" s="364"/>
      <c r="O13" s="364"/>
      <c r="P13" s="364"/>
      <c r="Q13" s="365"/>
      <c r="R13" s="11"/>
      <c r="S13" s="11"/>
      <c r="T13" s="57"/>
      <c r="U13" s="11"/>
      <c r="V13" s="11"/>
      <c r="W13" s="11"/>
      <c r="X13" s="11"/>
      <c r="Y13" s="11"/>
    </row>
    <row r="14" spans="1:25" x14ac:dyDescent="0.25">
      <c r="A14" s="363"/>
      <c r="B14" s="364"/>
      <c r="C14" s="364"/>
      <c r="D14" s="364"/>
      <c r="E14" s="364"/>
      <c r="F14" s="364"/>
      <c r="G14" s="364"/>
      <c r="H14" s="364"/>
      <c r="I14" s="364"/>
      <c r="J14" s="364"/>
      <c r="K14" s="364"/>
      <c r="L14" s="364"/>
      <c r="M14" s="364"/>
      <c r="N14" s="364"/>
      <c r="O14" s="364"/>
      <c r="P14" s="364"/>
      <c r="Q14" s="365"/>
      <c r="R14" s="11"/>
      <c r="S14" s="11"/>
      <c r="T14" s="57"/>
      <c r="U14" s="11"/>
      <c r="V14" s="11"/>
      <c r="W14" s="11"/>
      <c r="X14" s="11"/>
      <c r="Y14" s="11"/>
    </row>
    <row r="15" spans="1:25" ht="15.75" thickBot="1" x14ac:dyDescent="0.3">
      <c r="A15" s="366"/>
      <c r="B15" s="367"/>
      <c r="C15" s="367"/>
      <c r="D15" s="367"/>
      <c r="E15" s="367"/>
      <c r="F15" s="367"/>
      <c r="G15" s="367"/>
      <c r="H15" s="367"/>
      <c r="I15" s="367"/>
      <c r="J15" s="367"/>
      <c r="K15" s="367"/>
      <c r="L15" s="367"/>
      <c r="M15" s="367"/>
      <c r="N15" s="367"/>
      <c r="O15" s="367"/>
      <c r="P15" s="367"/>
      <c r="Q15" s="368"/>
      <c r="R15" s="11"/>
      <c r="S15" s="11"/>
      <c r="T15" s="57"/>
      <c r="U15" s="11"/>
      <c r="V15" s="11"/>
      <c r="W15" s="11"/>
      <c r="X15" s="11"/>
      <c r="Y15" s="11"/>
    </row>
    <row r="20" spans="1:21" ht="23.25" x14ac:dyDescent="0.35">
      <c r="A20" s="339" t="s">
        <v>79</v>
      </c>
      <c r="B20" s="339"/>
      <c r="C20" s="339"/>
      <c r="D20" s="339"/>
      <c r="E20" s="35"/>
      <c r="F20" s="35"/>
      <c r="G20" s="35"/>
      <c r="H20" s="35"/>
      <c r="I20" s="35"/>
      <c r="J20" s="35"/>
      <c r="K20" s="35"/>
      <c r="L20" s="35"/>
    </row>
    <row r="21" spans="1:21" s="104" customFormat="1" ht="37.5" customHeight="1" x14ac:dyDescent="0.25">
      <c r="A21" s="105" t="s">
        <v>78</v>
      </c>
      <c r="B21" s="106"/>
      <c r="C21" s="106"/>
      <c r="D21" s="106"/>
      <c r="E21" s="106"/>
      <c r="F21" s="106"/>
      <c r="G21" s="106"/>
      <c r="H21" s="106"/>
      <c r="I21" s="106"/>
      <c r="J21" s="106"/>
      <c r="K21" s="106"/>
      <c r="L21" s="106"/>
      <c r="M21" s="106"/>
      <c r="N21" s="107"/>
      <c r="O21" s="108" t="s">
        <v>74</v>
      </c>
      <c r="P21" s="108" t="s">
        <v>37</v>
      </c>
      <c r="Q21" s="109" t="s">
        <v>75</v>
      </c>
      <c r="R21" s="108" t="s">
        <v>38</v>
      </c>
      <c r="S21" s="109" t="s">
        <v>75</v>
      </c>
      <c r="T21" s="108" t="s">
        <v>39</v>
      </c>
      <c r="U21" s="109" t="s">
        <v>75</v>
      </c>
    </row>
    <row r="22" spans="1:21" x14ac:dyDescent="0.25">
      <c r="A22" s="50" t="s">
        <v>70</v>
      </c>
      <c r="B22" s="51"/>
      <c r="C22" s="22" t="s">
        <v>65</v>
      </c>
      <c r="D22" s="22" t="s">
        <v>64</v>
      </c>
      <c r="E22" s="55" t="s">
        <v>32</v>
      </c>
      <c r="F22" s="50" t="s">
        <v>33</v>
      </c>
      <c r="G22" s="52"/>
      <c r="H22" s="52"/>
      <c r="I22" s="52"/>
      <c r="J22" s="52"/>
      <c r="K22" s="52"/>
      <c r="L22" s="52"/>
      <c r="M22" s="52"/>
      <c r="N22" s="51"/>
      <c r="O22" s="19" t="s">
        <v>34</v>
      </c>
      <c r="P22" s="19" t="s">
        <v>34</v>
      </c>
      <c r="Q22" s="25"/>
      <c r="R22" s="6" t="s">
        <v>34</v>
      </c>
      <c r="S22" s="26"/>
      <c r="T22" s="6" t="s">
        <v>34</v>
      </c>
      <c r="U22" s="26"/>
    </row>
    <row r="23" spans="1:21" s="75" customFormat="1" ht="61.5" customHeight="1" x14ac:dyDescent="0.25">
      <c r="A23" s="247">
        <v>8</v>
      </c>
      <c r="B23" s="248"/>
      <c r="C23" s="68" t="s">
        <v>55</v>
      </c>
      <c r="D23" s="247" t="s">
        <v>58</v>
      </c>
      <c r="E23" s="69" t="s">
        <v>1</v>
      </c>
      <c r="F23" s="340" t="s">
        <v>241</v>
      </c>
      <c r="G23" s="341"/>
      <c r="H23" s="341"/>
      <c r="I23" s="341"/>
      <c r="J23" s="341"/>
      <c r="K23" s="341"/>
      <c r="L23" s="341"/>
      <c r="M23" s="341"/>
      <c r="N23" s="342"/>
      <c r="O23" s="71">
        <v>2000</v>
      </c>
      <c r="P23" s="71">
        <v>2000</v>
      </c>
      <c r="Q23" s="72"/>
      <c r="R23" s="71">
        <v>0</v>
      </c>
      <c r="S23" s="263" t="s">
        <v>314</v>
      </c>
      <c r="T23" s="73"/>
      <c r="U23" s="74"/>
    </row>
    <row r="24" spans="1:21" s="75" customFormat="1" ht="36" customHeight="1" x14ac:dyDescent="0.25">
      <c r="A24" s="66"/>
      <c r="B24" s="67"/>
      <c r="C24" s="68" t="s">
        <v>55</v>
      </c>
      <c r="D24" s="66" t="s">
        <v>58</v>
      </c>
      <c r="E24" s="69" t="s">
        <v>1</v>
      </c>
      <c r="F24" s="345" t="s">
        <v>301</v>
      </c>
      <c r="G24" s="346"/>
      <c r="H24" s="346"/>
      <c r="I24" s="346"/>
      <c r="J24" s="346"/>
      <c r="K24" s="346"/>
      <c r="L24" s="346"/>
      <c r="M24" s="346"/>
      <c r="N24" s="347"/>
      <c r="O24" s="70">
        <v>21237</v>
      </c>
      <c r="P24" s="70">
        <v>21237</v>
      </c>
      <c r="Q24" s="72"/>
      <c r="R24" s="70">
        <v>21237</v>
      </c>
      <c r="S24" s="74"/>
      <c r="T24" s="73"/>
      <c r="U24" s="74"/>
    </row>
    <row r="25" spans="1:21" s="75" customFormat="1" ht="36" customHeight="1" x14ac:dyDescent="0.25">
      <c r="A25" s="66">
        <v>14</v>
      </c>
      <c r="B25" s="67"/>
      <c r="C25" s="68" t="s">
        <v>58</v>
      </c>
      <c r="D25" s="66" t="s">
        <v>58</v>
      </c>
      <c r="E25" s="69" t="s">
        <v>1</v>
      </c>
      <c r="F25" s="340" t="s">
        <v>304</v>
      </c>
      <c r="G25" s="341"/>
      <c r="H25" s="341"/>
      <c r="I25" s="341"/>
      <c r="J25" s="341"/>
      <c r="K25" s="341"/>
      <c r="L25" s="341"/>
      <c r="M25" s="341"/>
      <c r="N25" s="342"/>
      <c r="P25" s="70">
        <v>1176</v>
      </c>
      <c r="Q25" s="72"/>
      <c r="R25" s="70">
        <v>1176</v>
      </c>
      <c r="S25" s="74"/>
      <c r="T25" s="73"/>
      <c r="U25" s="74"/>
    </row>
    <row r="26" spans="1:21" s="75" customFormat="1" ht="36" customHeight="1" x14ac:dyDescent="0.25">
      <c r="A26" s="66"/>
      <c r="B26" s="67"/>
      <c r="C26" s="68"/>
      <c r="D26" s="66"/>
      <c r="E26" s="69"/>
      <c r="F26" s="340"/>
      <c r="G26" s="341"/>
      <c r="H26" s="341"/>
      <c r="I26" s="341"/>
      <c r="J26" s="341"/>
      <c r="K26" s="341"/>
      <c r="L26" s="341"/>
      <c r="M26" s="341"/>
      <c r="N26" s="342"/>
      <c r="O26" s="70"/>
      <c r="P26" s="71"/>
      <c r="Q26" s="72"/>
      <c r="R26" s="71"/>
      <c r="S26" s="74"/>
      <c r="T26" s="73"/>
      <c r="U26" s="74"/>
    </row>
    <row r="27" spans="1:21" s="75" customFormat="1" ht="36" customHeight="1" x14ac:dyDescent="0.25">
      <c r="A27" s="66"/>
      <c r="B27" s="67"/>
      <c r="C27" s="68"/>
      <c r="D27" s="66"/>
      <c r="E27" s="69"/>
      <c r="F27" s="340"/>
      <c r="G27" s="341"/>
      <c r="H27" s="341"/>
      <c r="I27" s="341"/>
      <c r="J27" s="341"/>
      <c r="K27" s="341"/>
      <c r="L27" s="341"/>
      <c r="M27" s="341"/>
      <c r="N27" s="342"/>
      <c r="O27" s="70"/>
      <c r="P27" s="71"/>
      <c r="Q27" s="72"/>
      <c r="R27" s="71"/>
      <c r="S27" s="74"/>
      <c r="T27" s="73"/>
      <c r="U27" s="74"/>
    </row>
    <row r="28" spans="1:21" s="1" customFormat="1" x14ac:dyDescent="0.25">
      <c r="L28" s="29" t="s">
        <v>80</v>
      </c>
      <c r="O28" s="29">
        <f>SUM(O23:O27)</f>
        <v>23237</v>
      </c>
      <c r="P28" s="29">
        <f>SUM(P23:P27)</f>
        <v>24413</v>
      </c>
      <c r="Q28" s="21"/>
      <c r="R28" s="149">
        <f>SUM(R23:R27)</f>
        <v>22413</v>
      </c>
      <c r="S28" s="21"/>
      <c r="T28" s="149">
        <f>SUM(T23:T27)</f>
        <v>0</v>
      </c>
      <c r="U28" s="21"/>
    </row>
    <row r="30" spans="1:21" s="104" customFormat="1" ht="37.5" customHeight="1" x14ac:dyDescent="0.25">
      <c r="A30" s="105" t="s">
        <v>118</v>
      </c>
      <c r="B30" s="106"/>
      <c r="C30" s="106"/>
      <c r="D30" s="106"/>
      <c r="E30" s="106"/>
      <c r="F30" s="106"/>
      <c r="G30" s="106"/>
      <c r="H30" s="106"/>
      <c r="I30" s="106"/>
      <c r="J30" s="106"/>
      <c r="K30" s="106"/>
      <c r="L30" s="106"/>
      <c r="M30" s="106"/>
      <c r="N30" s="107"/>
      <c r="O30" s="108" t="s">
        <v>74</v>
      </c>
      <c r="P30" s="108" t="s">
        <v>37</v>
      </c>
      <c r="Q30" s="109" t="s">
        <v>75</v>
      </c>
      <c r="R30" s="108" t="s">
        <v>38</v>
      </c>
      <c r="S30" s="109" t="s">
        <v>75</v>
      </c>
      <c r="T30" s="108" t="s">
        <v>39</v>
      </c>
      <c r="U30" s="109" t="s">
        <v>75</v>
      </c>
    </row>
    <row r="31" spans="1:21" x14ac:dyDescent="0.25">
      <c r="A31" s="50" t="s">
        <v>70</v>
      </c>
      <c r="B31" s="51"/>
      <c r="C31" s="22" t="s">
        <v>65</v>
      </c>
      <c r="D31" s="22" t="s">
        <v>64</v>
      </c>
      <c r="E31" s="55" t="s">
        <v>32</v>
      </c>
      <c r="F31" s="50" t="s">
        <v>33</v>
      </c>
      <c r="G31" s="52"/>
      <c r="H31" s="52"/>
      <c r="I31" s="52"/>
      <c r="J31" s="52"/>
      <c r="K31" s="52"/>
      <c r="L31" s="52"/>
      <c r="M31" s="52"/>
      <c r="N31" s="51"/>
      <c r="O31" s="19" t="s">
        <v>34</v>
      </c>
      <c r="P31" s="19" t="s">
        <v>34</v>
      </c>
      <c r="Q31" s="25"/>
      <c r="R31" s="6" t="s">
        <v>34</v>
      </c>
      <c r="S31" s="26"/>
      <c r="T31" s="6" t="s">
        <v>34</v>
      </c>
      <c r="U31" s="26"/>
    </row>
    <row r="32" spans="1:21" s="75" customFormat="1" ht="59.25" customHeight="1" x14ac:dyDescent="0.25">
      <c r="A32" s="66">
        <v>8</v>
      </c>
      <c r="B32" s="67"/>
      <c r="C32" s="68" t="s">
        <v>55</v>
      </c>
      <c r="D32" s="66" t="s">
        <v>58</v>
      </c>
      <c r="E32" s="76" t="s">
        <v>4</v>
      </c>
      <c r="F32" s="340" t="s">
        <v>278</v>
      </c>
      <c r="G32" s="341"/>
      <c r="H32" s="341"/>
      <c r="I32" s="341"/>
      <c r="J32" s="341"/>
      <c r="K32" s="341"/>
      <c r="L32" s="341"/>
      <c r="M32" s="341"/>
      <c r="N32" s="342"/>
      <c r="O32" s="70">
        <v>380</v>
      </c>
      <c r="P32" s="70">
        <v>380</v>
      </c>
      <c r="Q32" s="72"/>
      <c r="R32" s="71">
        <v>0</v>
      </c>
      <c r="S32" s="263" t="s">
        <v>314</v>
      </c>
      <c r="T32" s="73"/>
      <c r="U32" s="74"/>
    </row>
    <row r="33" spans="1:21" s="75" customFormat="1" ht="36" customHeight="1" x14ac:dyDescent="0.25">
      <c r="A33" s="66"/>
      <c r="B33" s="67"/>
      <c r="C33" s="68" t="s">
        <v>55</v>
      </c>
      <c r="D33" s="66" t="s">
        <v>58</v>
      </c>
      <c r="E33" s="76" t="s">
        <v>4</v>
      </c>
      <c r="F33" s="345" t="s">
        <v>300</v>
      </c>
      <c r="G33" s="346"/>
      <c r="H33" s="346"/>
      <c r="I33" s="346"/>
      <c r="J33" s="346"/>
      <c r="K33" s="346"/>
      <c r="L33" s="346"/>
      <c r="M33" s="346"/>
      <c r="N33" s="347"/>
      <c r="O33" s="70">
        <v>1800</v>
      </c>
      <c r="P33" s="70">
        <v>1800</v>
      </c>
      <c r="Q33" s="72"/>
      <c r="R33" s="70">
        <v>1800</v>
      </c>
      <c r="S33" s="74"/>
      <c r="T33" s="73"/>
      <c r="U33" s="74"/>
    </row>
    <row r="34" spans="1:21" s="75" customFormat="1" ht="36" customHeight="1" x14ac:dyDescent="0.25">
      <c r="A34" s="66"/>
      <c r="B34" s="67"/>
      <c r="C34" s="68" t="s">
        <v>55</v>
      </c>
      <c r="D34" s="66" t="s">
        <v>58</v>
      </c>
      <c r="E34" s="76" t="s">
        <v>4</v>
      </c>
      <c r="F34" s="340" t="s">
        <v>277</v>
      </c>
      <c r="G34" s="341"/>
      <c r="H34" s="341"/>
      <c r="I34" s="341"/>
      <c r="J34" s="341"/>
      <c r="K34" s="341"/>
      <c r="L34" s="341"/>
      <c r="M34" s="341"/>
      <c r="N34" s="342"/>
      <c r="O34" s="70">
        <v>1317</v>
      </c>
      <c r="P34" s="70">
        <v>1317</v>
      </c>
      <c r="Q34" s="72"/>
      <c r="R34" s="70">
        <v>1317</v>
      </c>
      <c r="S34" s="74"/>
      <c r="T34" s="73"/>
      <c r="U34" s="74"/>
    </row>
    <row r="35" spans="1:21" s="75" customFormat="1" ht="36" customHeight="1" x14ac:dyDescent="0.25">
      <c r="A35" s="146"/>
      <c r="B35" s="147"/>
      <c r="C35" s="68" t="s">
        <v>55</v>
      </c>
      <c r="D35" s="146" t="s">
        <v>58</v>
      </c>
      <c r="E35" s="76" t="s">
        <v>4</v>
      </c>
      <c r="F35" s="340" t="s">
        <v>279</v>
      </c>
      <c r="G35" s="341"/>
      <c r="H35" s="341"/>
      <c r="I35" s="341"/>
      <c r="J35" s="341"/>
      <c r="K35" s="341"/>
      <c r="L35" s="341"/>
      <c r="M35" s="341"/>
      <c r="N35" s="342"/>
      <c r="O35" s="70">
        <v>308</v>
      </c>
      <c r="P35" s="70">
        <v>308</v>
      </c>
      <c r="Q35" s="72"/>
      <c r="R35" s="70">
        <v>308</v>
      </c>
      <c r="S35" s="74"/>
      <c r="T35" s="73"/>
      <c r="U35" s="74"/>
    </row>
    <row r="36" spans="1:21" s="75" customFormat="1" ht="36" customHeight="1" x14ac:dyDescent="0.25">
      <c r="A36" s="146"/>
      <c r="B36" s="147"/>
      <c r="C36" s="68" t="s">
        <v>55</v>
      </c>
      <c r="D36" s="146" t="s">
        <v>58</v>
      </c>
      <c r="E36" s="76" t="s">
        <v>4</v>
      </c>
      <c r="F36" s="340" t="s">
        <v>280</v>
      </c>
      <c r="G36" s="341"/>
      <c r="H36" s="341"/>
      <c r="I36" s="341"/>
      <c r="J36" s="341"/>
      <c r="K36" s="341"/>
      <c r="L36" s="341"/>
      <c r="M36" s="341"/>
      <c r="N36" s="342"/>
      <c r="O36" s="70">
        <v>85</v>
      </c>
      <c r="P36" s="70">
        <v>85</v>
      </c>
      <c r="Q36" s="72"/>
      <c r="R36" s="70">
        <v>85</v>
      </c>
      <c r="S36" s="74"/>
      <c r="T36" s="73"/>
      <c r="U36" s="74"/>
    </row>
    <row r="37" spans="1:21" s="75" customFormat="1" ht="36" customHeight="1" x14ac:dyDescent="0.25">
      <c r="A37" s="146"/>
      <c r="B37" s="147"/>
      <c r="C37" s="68" t="s">
        <v>55</v>
      </c>
      <c r="D37" s="146" t="s">
        <v>58</v>
      </c>
      <c r="E37" s="76" t="s">
        <v>4</v>
      </c>
      <c r="F37" s="340" t="s">
        <v>281</v>
      </c>
      <c r="G37" s="341"/>
      <c r="H37" s="341"/>
      <c r="I37" s="341"/>
      <c r="J37" s="341"/>
      <c r="K37" s="341"/>
      <c r="L37" s="341"/>
      <c r="M37" s="341"/>
      <c r="N37" s="342"/>
      <c r="O37" s="70">
        <v>75</v>
      </c>
      <c r="P37" s="70">
        <v>75</v>
      </c>
      <c r="Q37" s="72"/>
      <c r="R37" s="70">
        <v>75</v>
      </c>
      <c r="S37" s="74"/>
      <c r="T37" s="73"/>
      <c r="U37" s="74"/>
    </row>
    <row r="38" spans="1:21" s="75" customFormat="1" ht="36" customHeight="1" x14ac:dyDescent="0.25">
      <c r="A38" s="66"/>
      <c r="B38" s="67"/>
      <c r="C38" s="68" t="s">
        <v>55</v>
      </c>
      <c r="D38" s="66" t="s">
        <v>58</v>
      </c>
      <c r="E38" s="76" t="s">
        <v>4</v>
      </c>
      <c r="F38" s="345" t="s">
        <v>299</v>
      </c>
      <c r="G38" s="346"/>
      <c r="H38" s="346"/>
      <c r="I38" s="346"/>
      <c r="J38" s="346"/>
      <c r="K38" s="346"/>
      <c r="L38" s="346"/>
      <c r="M38" s="346"/>
      <c r="N38" s="347"/>
      <c r="O38" s="70">
        <v>12648</v>
      </c>
      <c r="P38" s="70">
        <v>12648</v>
      </c>
      <c r="Q38" s="72"/>
      <c r="R38" s="70">
        <v>12648</v>
      </c>
      <c r="S38" s="74"/>
      <c r="T38" s="73"/>
      <c r="U38" s="74"/>
    </row>
    <row r="39" spans="1:21" s="75" customFormat="1" ht="36" customHeight="1" x14ac:dyDescent="0.25">
      <c r="A39" s="66">
        <v>14</v>
      </c>
      <c r="B39" s="67"/>
      <c r="C39" s="68" t="s">
        <v>58</v>
      </c>
      <c r="D39" s="66" t="s">
        <v>58</v>
      </c>
      <c r="E39" s="76" t="s">
        <v>4</v>
      </c>
      <c r="F39" s="340" t="s">
        <v>305</v>
      </c>
      <c r="G39" s="341"/>
      <c r="H39" s="341"/>
      <c r="I39" s="341"/>
      <c r="J39" s="341"/>
      <c r="K39" s="341"/>
      <c r="L39" s="341"/>
      <c r="M39" s="341"/>
      <c r="N39" s="342"/>
      <c r="P39" s="70">
        <v>224</v>
      </c>
      <c r="Q39" s="72"/>
      <c r="R39" s="70">
        <v>224</v>
      </c>
      <c r="S39" s="74"/>
      <c r="T39" s="73"/>
      <c r="U39" s="74"/>
    </row>
    <row r="40" spans="1:21" s="75" customFormat="1" ht="36" customHeight="1" x14ac:dyDescent="0.25">
      <c r="A40" s="66"/>
      <c r="B40" s="67"/>
      <c r="C40" s="68"/>
      <c r="D40" s="66"/>
      <c r="E40" s="76" t="s">
        <v>4</v>
      </c>
      <c r="F40" s="340"/>
      <c r="G40" s="341"/>
      <c r="H40" s="341"/>
      <c r="I40" s="341"/>
      <c r="J40" s="341"/>
      <c r="K40" s="341"/>
      <c r="L40" s="341"/>
      <c r="M40" s="341"/>
      <c r="N40" s="342"/>
      <c r="O40" s="70"/>
      <c r="P40" s="71"/>
      <c r="Q40" s="72"/>
      <c r="R40" s="73"/>
      <c r="S40" s="74"/>
      <c r="T40" s="73"/>
      <c r="U40" s="74"/>
    </row>
    <row r="41" spans="1:21" s="75" customFormat="1" ht="36" customHeight="1" x14ac:dyDescent="0.25">
      <c r="A41" s="66"/>
      <c r="B41" s="67"/>
      <c r="C41" s="68"/>
      <c r="D41" s="66"/>
      <c r="E41" s="76" t="s">
        <v>4</v>
      </c>
      <c r="F41" s="345"/>
      <c r="G41" s="346"/>
      <c r="H41" s="346"/>
      <c r="I41" s="346"/>
      <c r="J41" s="346"/>
      <c r="K41" s="346"/>
      <c r="L41" s="346"/>
      <c r="M41" s="346"/>
      <c r="N41" s="347"/>
      <c r="O41" s="70"/>
      <c r="P41" s="71"/>
      <c r="Q41" s="72"/>
      <c r="R41" s="73"/>
      <c r="S41" s="74"/>
      <c r="T41" s="73"/>
      <c r="U41" s="74"/>
    </row>
    <row r="42" spans="1:21" s="75" customFormat="1" ht="36" customHeight="1" x14ac:dyDescent="0.25">
      <c r="A42" s="66"/>
      <c r="B42" s="67"/>
      <c r="C42" s="68"/>
      <c r="D42" s="66"/>
      <c r="E42" s="76" t="s">
        <v>4</v>
      </c>
      <c r="F42" s="340"/>
      <c r="G42" s="341"/>
      <c r="H42" s="341"/>
      <c r="I42" s="341"/>
      <c r="J42" s="341"/>
      <c r="K42" s="341"/>
      <c r="L42" s="341"/>
      <c r="M42" s="341"/>
      <c r="N42" s="342"/>
      <c r="O42" s="70"/>
      <c r="P42" s="71"/>
      <c r="Q42" s="72"/>
      <c r="R42" s="73"/>
      <c r="S42" s="74"/>
      <c r="T42" s="73"/>
      <c r="U42" s="74"/>
    </row>
    <row r="43" spans="1:21" s="75" customFormat="1" ht="36" customHeight="1" x14ac:dyDescent="0.25">
      <c r="A43" s="66"/>
      <c r="B43" s="67"/>
      <c r="C43" s="68"/>
      <c r="D43" s="66"/>
      <c r="E43" s="76" t="s">
        <v>4</v>
      </c>
      <c r="F43" s="340"/>
      <c r="G43" s="341"/>
      <c r="H43" s="341"/>
      <c r="I43" s="341"/>
      <c r="J43" s="341"/>
      <c r="K43" s="341"/>
      <c r="L43" s="341"/>
      <c r="M43" s="341"/>
      <c r="N43" s="342"/>
      <c r="O43" s="70"/>
      <c r="P43" s="71"/>
      <c r="Q43" s="72"/>
      <c r="R43" s="73"/>
      <c r="S43" s="74"/>
      <c r="T43" s="73"/>
      <c r="U43" s="74"/>
    </row>
    <row r="44" spans="1:21" s="75" customFormat="1" ht="36" customHeight="1" x14ac:dyDescent="0.25">
      <c r="A44" s="66"/>
      <c r="B44" s="67"/>
      <c r="C44" s="68"/>
      <c r="D44" s="66"/>
      <c r="E44" s="76" t="s">
        <v>4</v>
      </c>
      <c r="F44" s="340"/>
      <c r="G44" s="341"/>
      <c r="H44" s="341"/>
      <c r="I44" s="341"/>
      <c r="J44" s="341"/>
      <c r="K44" s="341"/>
      <c r="L44" s="341"/>
      <c r="M44" s="341"/>
      <c r="N44" s="342"/>
      <c r="O44" s="70"/>
      <c r="P44" s="71"/>
      <c r="Q44" s="72"/>
      <c r="R44" s="73"/>
      <c r="S44" s="74"/>
      <c r="T44" s="73"/>
      <c r="U44" s="74"/>
    </row>
    <row r="45" spans="1:21" s="1" customFormat="1" x14ac:dyDescent="0.25">
      <c r="L45" s="29" t="s">
        <v>81</v>
      </c>
      <c r="N45" s="28"/>
      <c r="O45" s="29">
        <f>SUM(O32:O44)</f>
        <v>16613</v>
      </c>
      <c r="P45" s="29">
        <f>SUM(P32:P44)</f>
        <v>16837</v>
      </c>
      <c r="Q45" s="21"/>
      <c r="R45" s="149">
        <f>SUM(R32:R44)</f>
        <v>16457</v>
      </c>
      <c r="S45" s="21"/>
      <c r="T45" s="149">
        <f>SUM(T32:T44)</f>
        <v>0</v>
      </c>
      <c r="U45" s="21"/>
    </row>
    <row r="46" spans="1:21" x14ac:dyDescent="0.25">
      <c r="T46" s="152"/>
    </row>
    <row r="47" spans="1:21" s="1" customFormat="1" ht="15.75" thickBot="1" x14ac:dyDescent="0.3">
      <c r="O47" s="29"/>
      <c r="P47" s="29"/>
      <c r="Q47" s="21"/>
      <c r="R47" s="30"/>
      <c r="S47" s="21"/>
      <c r="T47" s="149"/>
      <c r="U47" s="21"/>
    </row>
    <row r="48" spans="1:21" s="1" customFormat="1" ht="19.5" thickBot="1" x14ac:dyDescent="0.35">
      <c r="K48" s="369" t="s">
        <v>66</v>
      </c>
      <c r="L48" s="370"/>
      <c r="M48" s="370"/>
      <c r="N48" s="371"/>
      <c r="O48" s="29">
        <f>SUM(O28,O45)</f>
        <v>39850</v>
      </c>
      <c r="P48" s="29">
        <f>SUM(P28,P45)</f>
        <v>41250</v>
      </c>
      <c r="Q48" s="29"/>
      <c r="R48" s="29">
        <f>SUM(R28,R45)</f>
        <v>38870</v>
      </c>
      <c r="S48" s="29"/>
      <c r="T48" s="149">
        <f>SUM(T28,T45)</f>
        <v>0</v>
      </c>
      <c r="U48" s="21"/>
    </row>
    <row r="49" spans="1:21" ht="23.25" x14ac:dyDescent="0.35">
      <c r="A49" s="339" t="s">
        <v>87</v>
      </c>
      <c r="B49" s="339"/>
      <c r="C49" s="339"/>
      <c r="D49" s="339"/>
    </row>
    <row r="50" spans="1:21" s="104" customFormat="1" ht="34.5" customHeight="1" x14ac:dyDescent="0.25">
      <c r="A50" s="110" t="s">
        <v>119</v>
      </c>
      <c r="B50" s="111"/>
      <c r="C50" s="111"/>
      <c r="D50" s="111"/>
      <c r="E50" s="112"/>
      <c r="F50" s="112"/>
      <c r="G50" s="112"/>
      <c r="H50" s="112"/>
      <c r="I50" s="112"/>
      <c r="J50" s="112"/>
      <c r="K50" s="112"/>
      <c r="L50" s="112"/>
      <c r="M50" s="112"/>
      <c r="N50" s="113"/>
      <c r="O50" s="114" t="s">
        <v>74</v>
      </c>
      <c r="P50" s="114" t="s">
        <v>37</v>
      </c>
      <c r="Q50" s="115" t="s">
        <v>75</v>
      </c>
      <c r="R50" s="114" t="s">
        <v>38</v>
      </c>
      <c r="S50" s="115" t="s">
        <v>75</v>
      </c>
      <c r="T50" s="114" t="s">
        <v>39</v>
      </c>
      <c r="U50" s="115" t="s">
        <v>75</v>
      </c>
    </row>
    <row r="51" spans="1:21" x14ac:dyDescent="0.25">
      <c r="A51" s="53" t="s">
        <v>70</v>
      </c>
      <c r="B51" s="54"/>
      <c r="C51" s="22" t="s">
        <v>65</v>
      </c>
      <c r="D51" s="22" t="s">
        <v>64</v>
      </c>
      <c r="E51" s="56" t="s">
        <v>32</v>
      </c>
      <c r="F51" s="27" t="s">
        <v>33</v>
      </c>
      <c r="G51" s="44"/>
      <c r="H51" s="44"/>
      <c r="I51" s="44"/>
      <c r="J51" s="44"/>
      <c r="K51" s="44"/>
      <c r="L51" s="44"/>
      <c r="M51" s="44"/>
      <c r="N51" s="44"/>
      <c r="O51" s="19" t="s">
        <v>34</v>
      </c>
      <c r="P51" s="19" t="s">
        <v>34</v>
      </c>
      <c r="Q51" s="25"/>
      <c r="R51" s="19" t="s">
        <v>34</v>
      </c>
      <c r="S51" s="26"/>
      <c r="T51" s="6" t="s">
        <v>34</v>
      </c>
      <c r="U51" s="26"/>
    </row>
    <row r="52" spans="1:21" s="75" customFormat="1" ht="40.5" customHeight="1" x14ac:dyDescent="0.25">
      <c r="A52" s="66">
        <v>1</v>
      </c>
      <c r="B52" s="67"/>
      <c r="C52" s="68" t="s">
        <v>55</v>
      </c>
      <c r="D52" s="66" t="s">
        <v>55</v>
      </c>
      <c r="E52" s="69" t="s">
        <v>10</v>
      </c>
      <c r="F52" s="340" t="s">
        <v>302</v>
      </c>
      <c r="G52" s="341"/>
      <c r="H52" s="341"/>
      <c r="I52" s="341"/>
      <c r="J52" s="341"/>
      <c r="K52" s="341"/>
      <c r="L52" s="341"/>
      <c r="M52" s="341"/>
      <c r="N52" s="342"/>
      <c r="O52" s="71">
        <v>300</v>
      </c>
      <c r="P52" s="71">
        <v>300</v>
      </c>
      <c r="Q52" s="72"/>
      <c r="R52" s="71">
        <v>300</v>
      </c>
      <c r="S52" s="74"/>
      <c r="T52" s="73"/>
      <c r="U52" s="74"/>
    </row>
    <row r="53" spans="1:21" s="75" customFormat="1" ht="40.5" customHeight="1" x14ac:dyDescent="0.25">
      <c r="A53" s="241">
        <v>2</v>
      </c>
      <c r="B53" s="242"/>
      <c r="C53" s="68" t="s">
        <v>56</v>
      </c>
      <c r="D53" s="241" t="s">
        <v>56</v>
      </c>
      <c r="E53" s="69" t="s">
        <v>10</v>
      </c>
      <c r="F53" s="340" t="s">
        <v>303</v>
      </c>
      <c r="G53" s="341"/>
      <c r="H53" s="341"/>
      <c r="I53" s="341"/>
      <c r="J53" s="341"/>
      <c r="K53" s="341"/>
      <c r="L53" s="341"/>
      <c r="M53" s="341"/>
      <c r="N53" s="342"/>
      <c r="O53" s="71">
        <v>100</v>
      </c>
      <c r="P53" s="71">
        <v>100</v>
      </c>
      <c r="Q53" s="72"/>
      <c r="R53" s="71">
        <v>100</v>
      </c>
      <c r="S53" s="74"/>
      <c r="T53" s="73"/>
      <c r="U53" s="74"/>
    </row>
    <row r="54" spans="1:21" s="75" customFormat="1" ht="40.5" customHeight="1" x14ac:dyDescent="0.25">
      <c r="A54" s="66">
        <v>3</v>
      </c>
      <c r="B54" s="67"/>
      <c r="C54" s="68" t="s">
        <v>57</v>
      </c>
      <c r="D54" s="66" t="s">
        <v>57</v>
      </c>
      <c r="E54" s="69" t="s">
        <v>10</v>
      </c>
      <c r="F54" s="340" t="s">
        <v>254</v>
      </c>
      <c r="G54" s="341"/>
      <c r="H54" s="341"/>
      <c r="I54" s="341"/>
      <c r="J54" s="341"/>
      <c r="K54" s="341"/>
      <c r="L54" s="341"/>
      <c r="M54" s="341"/>
      <c r="N54" s="342"/>
      <c r="O54" s="71">
        <v>150</v>
      </c>
      <c r="P54" s="71">
        <v>150</v>
      </c>
      <c r="Q54" s="72"/>
      <c r="R54" s="71">
        <v>150</v>
      </c>
      <c r="S54" s="74"/>
      <c r="T54" s="73"/>
      <c r="U54" s="74"/>
    </row>
    <row r="55" spans="1:21" s="75" customFormat="1" ht="40.5" customHeight="1" x14ac:dyDescent="0.25">
      <c r="A55" s="66">
        <v>14</v>
      </c>
      <c r="B55" s="67"/>
      <c r="C55" s="68" t="s">
        <v>58</v>
      </c>
      <c r="D55" s="66" t="s">
        <v>58</v>
      </c>
      <c r="E55" s="69" t="s">
        <v>10</v>
      </c>
      <c r="F55" s="340" t="s">
        <v>242</v>
      </c>
      <c r="G55" s="341"/>
      <c r="H55" s="341"/>
      <c r="I55" s="341"/>
      <c r="J55" s="341"/>
      <c r="K55" s="341"/>
      <c r="L55" s="341"/>
      <c r="M55" s="341"/>
      <c r="N55" s="342"/>
      <c r="O55" s="71">
        <v>250</v>
      </c>
      <c r="P55" s="71">
        <v>250</v>
      </c>
      <c r="Q55" s="72"/>
      <c r="R55" s="71">
        <v>250</v>
      </c>
      <c r="S55" s="74"/>
      <c r="T55" s="73"/>
      <c r="U55" s="74"/>
    </row>
    <row r="56" spans="1:21" s="75" customFormat="1" ht="40.5" customHeight="1" x14ac:dyDescent="0.25">
      <c r="A56" s="66"/>
      <c r="B56" s="67"/>
      <c r="C56" s="68" t="s">
        <v>55</v>
      </c>
      <c r="D56" s="66" t="s">
        <v>58</v>
      </c>
      <c r="E56" s="69" t="s">
        <v>10</v>
      </c>
      <c r="F56" s="340" t="s">
        <v>243</v>
      </c>
      <c r="G56" s="341"/>
      <c r="H56" s="341"/>
      <c r="I56" s="341"/>
      <c r="J56" s="341"/>
      <c r="K56" s="341"/>
      <c r="L56" s="341"/>
      <c r="M56" s="341"/>
      <c r="N56" s="342"/>
      <c r="O56" s="71">
        <v>145</v>
      </c>
      <c r="P56" s="71">
        <v>145</v>
      </c>
      <c r="Q56" s="72"/>
      <c r="R56" s="71">
        <v>200</v>
      </c>
      <c r="S56" s="74" t="s">
        <v>317</v>
      </c>
      <c r="T56" s="73"/>
      <c r="U56" s="74"/>
    </row>
    <row r="57" spans="1:21" s="75" customFormat="1" ht="40.5" customHeight="1" x14ac:dyDescent="0.25">
      <c r="A57" s="77"/>
      <c r="B57" s="78"/>
      <c r="C57" s="79"/>
      <c r="D57" s="77"/>
      <c r="E57" s="80"/>
      <c r="F57" s="340"/>
      <c r="G57" s="341"/>
      <c r="H57" s="341"/>
      <c r="I57" s="341"/>
      <c r="J57" s="341"/>
      <c r="K57" s="341"/>
      <c r="L57" s="341"/>
      <c r="M57" s="341"/>
      <c r="N57" s="342"/>
      <c r="O57" s="81"/>
      <c r="P57" s="81"/>
      <c r="Q57" s="82"/>
      <c r="R57" s="81"/>
      <c r="S57" s="83"/>
      <c r="T57" s="84"/>
      <c r="U57" s="83"/>
    </row>
    <row r="58" spans="1:21" s="33" customFormat="1" x14ac:dyDescent="0.25">
      <c r="M58" s="33" t="s">
        <v>84</v>
      </c>
      <c r="N58" s="28"/>
      <c r="O58" s="34">
        <f>SUM(O52:O57)</f>
        <v>945</v>
      </c>
      <c r="P58" s="28">
        <f>SUM(P52:P57)</f>
        <v>945</v>
      </c>
      <c r="Q58" s="31"/>
      <c r="R58" s="28">
        <f>SUM(R52:R57)</f>
        <v>1000</v>
      </c>
      <c r="S58" s="31"/>
      <c r="T58" s="155">
        <f>SUM(T52:T57)</f>
        <v>0</v>
      </c>
      <c r="U58" s="31"/>
    </row>
    <row r="59" spans="1:21" s="1" customFormat="1" x14ac:dyDescent="0.25">
      <c r="N59" s="32"/>
      <c r="O59" s="32"/>
      <c r="P59" s="32"/>
      <c r="Q59" s="21"/>
      <c r="R59" s="32"/>
      <c r="S59" s="21"/>
      <c r="T59" s="63"/>
      <c r="U59" s="21"/>
    </row>
    <row r="60" spans="1:21" s="122" customFormat="1" ht="34.5" customHeight="1" x14ac:dyDescent="0.25">
      <c r="A60" s="116" t="s">
        <v>82</v>
      </c>
      <c r="B60" s="117"/>
      <c r="C60" s="117"/>
      <c r="D60" s="117"/>
      <c r="E60" s="118"/>
      <c r="F60" s="118"/>
      <c r="G60" s="118"/>
      <c r="H60" s="118"/>
      <c r="I60" s="118"/>
      <c r="J60" s="118"/>
      <c r="K60" s="118"/>
      <c r="L60" s="118"/>
      <c r="M60" s="118"/>
      <c r="N60" s="119"/>
      <c r="O60" s="120" t="s">
        <v>74</v>
      </c>
      <c r="P60" s="120" t="s">
        <v>37</v>
      </c>
      <c r="Q60" s="121" t="s">
        <v>75</v>
      </c>
      <c r="R60" s="120" t="s">
        <v>38</v>
      </c>
      <c r="S60" s="121" t="s">
        <v>75</v>
      </c>
      <c r="T60" s="120" t="s">
        <v>39</v>
      </c>
      <c r="U60" s="121" t="s">
        <v>75</v>
      </c>
    </row>
    <row r="61" spans="1:21" x14ac:dyDescent="0.25">
      <c r="A61" s="53" t="s">
        <v>70</v>
      </c>
      <c r="B61" s="54"/>
      <c r="C61" s="22" t="s">
        <v>65</v>
      </c>
      <c r="D61" s="22" t="s">
        <v>64</v>
      </c>
      <c r="E61" s="56" t="s">
        <v>32</v>
      </c>
      <c r="F61" s="27" t="s">
        <v>33</v>
      </c>
      <c r="G61" s="44"/>
      <c r="H61" s="44"/>
      <c r="I61" s="44"/>
      <c r="J61" s="44"/>
      <c r="K61" s="44"/>
      <c r="L61" s="44"/>
      <c r="M61" s="44"/>
      <c r="N61" s="44"/>
      <c r="O61" s="19" t="s">
        <v>34</v>
      </c>
      <c r="P61" s="19" t="s">
        <v>34</v>
      </c>
      <c r="Q61" s="25"/>
      <c r="R61" s="19" t="s">
        <v>34</v>
      </c>
      <c r="S61" s="26"/>
      <c r="T61" s="6" t="s">
        <v>34</v>
      </c>
      <c r="U61" s="26"/>
    </row>
    <row r="62" spans="1:21" s="75" customFormat="1" ht="37.5" customHeight="1" x14ac:dyDescent="0.25">
      <c r="A62" s="66"/>
      <c r="B62" s="67"/>
      <c r="C62" s="68"/>
      <c r="D62" s="66"/>
      <c r="E62" s="69"/>
      <c r="F62" s="340"/>
      <c r="G62" s="341"/>
      <c r="H62" s="341"/>
      <c r="I62" s="341"/>
      <c r="J62" s="341"/>
      <c r="K62" s="341"/>
      <c r="L62" s="341"/>
      <c r="M62" s="341"/>
      <c r="N62" s="342"/>
      <c r="O62" s="71"/>
      <c r="P62" s="71"/>
      <c r="Q62" s="72"/>
      <c r="R62" s="71"/>
      <c r="S62" s="74"/>
      <c r="T62" s="73"/>
      <c r="U62" s="74"/>
    </row>
    <row r="63" spans="1:21" s="75" customFormat="1" ht="37.5" customHeight="1" x14ac:dyDescent="0.25">
      <c r="A63" s="66"/>
      <c r="B63" s="67"/>
      <c r="C63" s="68"/>
      <c r="D63" s="66"/>
      <c r="E63" s="69"/>
      <c r="F63" s="340"/>
      <c r="G63" s="341"/>
      <c r="H63" s="341"/>
      <c r="I63" s="341"/>
      <c r="J63" s="341"/>
      <c r="K63" s="341"/>
      <c r="L63" s="341"/>
      <c r="M63" s="341"/>
      <c r="N63" s="342"/>
      <c r="O63" s="71"/>
      <c r="P63" s="71"/>
      <c r="Q63" s="72"/>
      <c r="R63" s="71"/>
      <c r="S63" s="74"/>
      <c r="T63" s="73"/>
      <c r="U63" s="74"/>
    </row>
    <row r="64" spans="1:21" s="1" customFormat="1" x14ac:dyDescent="0.25">
      <c r="L64" s="150" t="s">
        <v>85</v>
      </c>
      <c r="M64" s="46"/>
      <c r="N64" s="46"/>
      <c r="O64" s="29">
        <f>SUM(O62:O63)</f>
        <v>0</v>
      </c>
      <c r="P64" s="29">
        <f>SUM(P62:P63)</f>
        <v>0</v>
      </c>
      <c r="Q64" s="29"/>
      <c r="R64" s="29">
        <f>SUM(R62:R63)</f>
        <v>0</v>
      </c>
      <c r="S64" s="29"/>
      <c r="T64" s="149">
        <f>SUM(T62:T63)</f>
        <v>0</v>
      </c>
      <c r="U64" s="29"/>
    </row>
    <row r="66" spans="1:21" s="104" customFormat="1" ht="37.5" customHeight="1" x14ac:dyDescent="0.25">
      <c r="A66" s="123" t="s">
        <v>36</v>
      </c>
      <c r="B66" s="124"/>
      <c r="C66" s="124"/>
      <c r="D66" s="124"/>
      <c r="E66" s="124"/>
      <c r="F66" s="124"/>
      <c r="G66" s="124"/>
      <c r="H66" s="124"/>
      <c r="I66" s="124"/>
      <c r="J66" s="124"/>
      <c r="K66" s="124"/>
      <c r="L66" s="124"/>
      <c r="M66" s="124"/>
      <c r="N66" s="125"/>
      <c r="O66" s="126" t="s">
        <v>74</v>
      </c>
      <c r="P66" s="126" t="s">
        <v>37</v>
      </c>
      <c r="Q66" s="127" t="s">
        <v>75</v>
      </c>
      <c r="R66" s="126" t="s">
        <v>38</v>
      </c>
      <c r="S66" s="127" t="s">
        <v>75</v>
      </c>
      <c r="T66" s="126" t="s">
        <v>39</v>
      </c>
      <c r="U66" s="127" t="s">
        <v>75</v>
      </c>
    </row>
    <row r="67" spans="1:21" x14ac:dyDescent="0.25">
      <c r="A67" s="53" t="s">
        <v>70</v>
      </c>
      <c r="B67" s="54"/>
      <c r="C67" s="22" t="s">
        <v>65</v>
      </c>
      <c r="D67" s="22" t="s">
        <v>64</v>
      </c>
      <c r="E67" s="56" t="s">
        <v>32</v>
      </c>
      <c r="F67" s="44" t="s">
        <v>33</v>
      </c>
      <c r="G67" s="44"/>
      <c r="H67" s="44"/>
      <c r="I67" s="44"/>
      <c r="J67" s="44"/>
      <c r="K67" s="44"/>
      <c r="L67" s="44"/>
      <c r="M67" s="44"/>
      <c r="N67" s="44"/>
      <c r="O67" s="19" t="s">
        <v>34</v>
      </c>
      <c r="P67" s="27" t="s">
        <v>34</v>
      </c>
      <c r="Q67" s="25"/>
      <c r="R67" s="27" t="s">
        <v>34</v>
      </c>
      <c r="S67" s="26"/>
      <c r="T67" s="64" t="s">
        <v>34</v>
      </c>
      <c r="U67" s="26"/>
    </row>
    <row r="68" spans="1:21" s="75" customFormat="1" ht="36" customHeight="1" x14ac:dyDescent="0.25">
      <c r="A68" s="66"/>
      <c r="B68" s="67"/>
      <c r="C68" s="68" t="s">
        <v>55</v>
      </c>
      <c r="D68" s="68" t="s">
        <v>55</v>
      </c>
      <c r="E68" s="69" t="s">
        <v>14</v>
      </c>
      <c r="F68" s="340" t="s">
        <v>244</v>
      </c>
      <c r="G68" s="341"/>
      <c r="H68" s="341"/>
      <c r="I68" s="341"/>
      <c r="J68" s="341"/>
      <c r="K68" s="341"/>
      <c r="L68" s="341"/>
      <c r="M68" s="341"/>
      <c r="N68" s="342"/>
      <c r="O68" s="71">
        <v>350</v>
      </c>
      <c r="P68" s="71">
        <v>350</v>
      </c>
      <c r="Q68" s="72"/>
      <c r="R68" s="71">
        <v>350</v>
      </c>
      <c r="S68" s="74"/>
      <c r="T68" s="85"/>
      <c r="U68" s="74"/>
    </row>
    <row r="69" spans="1:21" s="75" customFormat="1" ht="36" customHeight="1" x14ac:dyDescent="0.25">
      <c r="A69" s="66"/>
      <c r="B69" s="67"/>
      <c r="C69" s="68" t="s">
        <v>55</v>
      </c>
      <c r="D69" s="68" t="s">
        <v>58</v>
      </c>
      <c r="E69" s="69" t="s">
        <v>12</v>
      </c>
      <c r="F69" s="340" t="s">
        <v>245</v>
      </c>
      <c r="G69" s="341"/>
      <c r="H69" s="341"/>
      <c r="I69" s="341"/>
      <c r="J69" s="341"/>
      <c r="K69" s="341"/>
      <c r="L69" s="341"/>
      <c r="M69" s="341"/>
      <c r="N69" s="342"/>
      <c r="O69" s="71">
        <v>450</v>
      </c>
      <c r="P69" s="71">
        <v>450</v>
      </c>
      <c r="Q69" s="72"/>
      <c r="R69" s="71">
        <v>550</v>
      </c>
      <c r="S69" s="74" t="s">
        <v>317</v>
      </c>
      <c r="T69" s="85"/>
      <c r="U69" s="74"/>
    </row>
    <row r="70" spans="1:21" s="75" customFormat="1" ht="36" customHeight="1" x14ac:dyDescent="0.25">
      <c r="A70" s="66"/>
      <c r="B70" s="67"/>
      <c r="C70" s="68"/>
      <c r="D70" s="68"/>
      <c r="E70" s="69"/>
      <c r="F70" s="340"/>
      <c r="G70" s="341"/>
      <c r="H70" s="341"/>
      <c r="I70" s="341"/>
      <c r="J70" s="341"/>
      <c r="K70" s="341"/>
      <c r="L70" s="341"/>
      <c r="M70" s="341"/>
      <c r="N70" s="342"/>
      <c r="O70" s="71"/>
      <c r="P70" s="70"/>
      <c r="Q70" s="72"/>
      <c r="R70" s="70"/>
      <c r="S70" s="74"/>
      <c r="T70" s="85"/>
      <c r="U70" s="74"/>
    </row>
    <row r="71" spans="1:21" s="75" customFormat="1" ht="36" customHeight="1" x14ac:dyDescent="0.25">
      <c r="A71" s="66"/>
      <c r="B71" s="67"/>
      <c r="C71" s="68"/>
      <c r="D71" s="68"/>
      <c r="E71" s="69"/>
      <c r="F71" s="340"/>
      <c r="G71" s="341"/>
      <c r="H71" s="341"/>
      <c r="I71" s="341"/>
      <c r="J71" s="341"/>
      <c r="K71" s="341"/>
      <c r="L71" s="341"/>
      <c r="M71" s="341"/>
      <c r="N71" s="342"/>
      <c r="O71" s="71"/>
      <c r="P71" s="70"/>
      <c r="Q71" s="82"/>
      <c r="R71" s="70"/>
      <c r="S71" s="83"/>
      <c r="T71" s="85"/>
      <c r="U71" s="74"/>
    </row>
    <row r="72" spans="1:21" s="1" customFormat="1" x14ac:dyDescent="0.25">
      <c r="L72" s="150" t="s">
        <v>67</v>
      </c>
      <c r="M72" s="46"/>
      <c r="N72" s="46"/>
      <c r="O72" s="29">
        <f>SUM(O68:O71)</f>
        <v>800</v>
      </c>
      <c r="P72" s="29">
        <f>SUM(P68:P71)</f>
        <v>800</v>
      </c>
      <c r="Q72" s="31"/>
      <c r="R72" s="29">
        <f>SUM(R68:R71)</f>
        <v>900</v>
      </c>
      <c r="S72" s="31"/>
      <c r="T72" s="149">
        <f>SUM(T68:T71)</f>
        <v>0</v>
      </c>
      <c r="U72" s="25"/>
    </row>
    <row r="74" spans="1:21" s="104" customFormat="1" ht="37.5" customHeight="1" x14ac:dyDescent="0.25">
      <c r="A74" s="128" t="s">
        <v>83</v>
      </c>
      <c r="B74" s="129"/>
      <c r="C74" s="129"/>
      <c r="D74" s="156" t="s">
        <v>147</v>
      </c>
      <c r="E74" s="129"/>
      <c r="F74" s="129"/>
      <c r="G74" s="129"/>
      <c r="H74" s="129"/>
      <c r="I74" s="129"/>
      <c r="J74" s="129"/>
      <c r="K74" s="129"/>
      <c r="L74" s="129"/>
      <c r="M74" s="129"/>
      <c r="N74" s="130"/>
      <c r="O74" s="131" t="s">
        <v>74</v>
      </c>
      <c r="P74" s="131" t="s">
        <v>37</v>
      </c>
      <c r="Q74" s="132" t="s">
        <v>75</v>
      </c>
      <c r="R74" s="131" t="s">
        <v>38</v>
      </c>
      <c r="S74" s="132" t="s">
        <v>75</v>
      </c>
      <c r="T74" s="131" t="s">
        <v>39</v>
      </c>
      <c r="U74" s="132" t="s">
        <v>75</v>
      </c>
    </row>
    <row r="75" spans="1:21" x14ac:dyDescent="0.25">
      <c r="A75" s="53" t="s">
        <v>70</v>
      </c>
      <c r="B75" s="54"/>
      <c r="C75" s="22" t="s">
        <v>65</v>
      </c>
      <c r="D75" s="22" t="s">
        <v>64</v>
      </c>
      <c r="E75" s="56" t="s">
        <v>32</v>
      </c>
      <c r="F75" s="44" t="s">
        <v>33</v>
      </c>
      <c r="G75" s="44"/>
      <c r="H75" s="44"/>
      <c r="I75" s="44"/>
      <c r="J75" s="44"/>
      <c r="K75" s="44"/>
      <c r="L75" s="44"/>
      <c r="M75" s="44"/>
      <c r="N75" s="44"/>
      <c r="O75" s="19" t="s">
        <v>34</v>
      </c>
      <c r="P75" s="19" t="s">
        <v>34</v>
      </c>
      <c r="Q75" s="25"/>
      <c r="R75" s="19" t="s">
        <v>34</v>
      </c>
      <c r="S75" s="26"/>
      <c r="T75" s="6" t="s">
        <v>34</v>
      </c>
      <c r="U75" s="26"/>
    </row>
    <row r="76" spans="1:21" s="75" customFormat="1" ht="33.75" customHeight="1" x14ac:dyDescent="0.25">
      <c r="A76" s="66"/>
      <c r="B76" s="67"/>
      <c r="C76" s="68" t="s">
        <v>56</v>
      </c>
      <c r="D76" s="68" t="s">
        <v>56</v>
      </c>
      <c r="E76" s="76" t="s">
        <v>15</v>
      </c>
      <c r="F76" s="340" t="s">
        <v>256</v>
      </c>
      <c r="G76" s="341"/>
      <c r="H76" s="341"/>
      <c r="I76" s="341"/>
      <c r="J76" s="341"/>
      <c r="K76" s="341"/>
      <c r="L76" s="341"/>
      <c r="M76" s="341"/>
      <c r="N76" s="342"/>
      <c r="O76" s="71">
        <v>200</v>
      </c>
      <c r="P76" s="71">
        <v>0</v>
      </c>
      <c r="Q76" s="261" t="s">
        <v>306</v>
      </c>
      <c r="R76" s="71">
        <v>0</v>
      </c>
      <c r="S76" s="74"/>
      <c r="T76" s="73"/>
      <c r="U76" s="74"/>
    </row>
    <row r="77" spans="1:21" s="75" customFormat="1" ht="33.75" customHeight="1" x14ac:dyDescent="0.25">
      <c r="A77" s="66"/>
      <c r="B77" s="67"/>
      <c r="C77" s="68" t="s">
        <v>56</v>
      </c>
      <c r="D77" s="68" t="s">
        <v>56</v>
      </c>
      <c r="E77" s="76" t="s">
        <v>15</v>
      </c>
      <c r="F77" s="348" t="s">
        <v>248</v>
      </c>
      <c r="G77" s="349"/>
      <c r="H77" s="349"/>
      <c r="I77" s="349"/>
      <c r="J77" s="349"/>
      <c r="K77" s="349"/>
      <c r="L77" s="349"/>
      <c r="M77" s="349"/>
      <c r="N77" s="350"/>
      <c r="O77" s="71">
        <v>58</v>
      </c>
      <c r="P77" s="71">
        <v>0</v>
      </c>
      <c r="Q77" s="261" t="s">
        <v>306</v>
      </c>
      <c r="R77" s="71">
        <v>0</v>
      </c>
      <c r="S77" s="74"/>
      <c r="T77" s="73"/>
      <c r="U77" s="74"/>
    </row>
    <row r="78" spans="1:21" s="75" customFormat="1" ht="33.75" customHeight="1" x14ac:dyDescent="0.25">
      <c r="A78" s="66"/>
      <c r="B78" s="67"/>
      <c r="C78" s="68" t="s">
        <v>56</v>
      </c>
      <c r="D78" s="68" t="s">
        <v>56</v>
      </c>
      <c r="E78" s="76" t="s">
        <v>15</v>
      </c>
      <c r="F78" s="348" t="s">
        <v>249</v>
      </c>
      <c r="G78" s="349"/>
      <c r="H78" s="349"/>
      <c r="I78" s="349"/>
      <c r="J78" s="349"/>
      <c r="K78" s="349"/>
      <c r="L78" s="349"/>
      <c r="M78" s="349"/>
      <c r="N78" s="350"/>
      <c r="O78" s="71">
        <v>158</v>
      </c>
      <c r="P78" s="71">
        <v>0</v>
      </c>
      <c r="Q78" s="261" t="s">
        <v>306</v>
      </c>
      <c r="R78" s="71">
        <v>0</v>
      </c>
      <c r="S78" s="74"/>
      <c r="T78" s="73"/>
      <c r="U78" s="74"/>
    </row>
    <row r="79" spans="1:21" s="75" customFormat="1" ht="33.75" customHeight="1" x14ac:dyDescent="0.25">
      <c r="A79" s="66"/>
      <c r="B79" s="67"/>
      <c r="C79" s="68" t="s">
        <v>56</v>
      </c>
      <c r="D79" s="68" t="s">
        <v>56</v>
      </c>
      <c r="E79" s="76" t="s">
        <v>15</v>
      </c>
      <c r="F79" s="348" t="s">
        <v>252</v>
      </c>
      <c r="G79" s="349"/>
      <c r="H79" s="349"/>
      <c r="I79" s="349"/>
      <c r="J79" s="349"/>
      <c r="K79" s="349"/>
      <c r="L79" s="349"/>
      <c r="M79" s="349"/>
      <c r="N79" s="350"/>
      <c r="O79" s="71">
        <v>810</v>
      </c>
      <c r="P79" s="71">
        <v>0</v>
      </c>
      <c r="Q79" s="72" t="s">
        <v>307</v>
      </c>
      <c r="R79" s="71">
        <v>0</v>
      </c>
      <c r="S79" s="74"/>
      <c r="T79" s="73"/>
      <c r="U79" s="74"/>
    </row>
    <row r="80" spans="1:21" s="75" customFormat="1" ht="33.75" customHeight="1" x14ac:dyDescent="0.25">
      <c r="A80" s="66">
        <v>18</v>
      </c>
      <c r="B80" s="67"/>
      <c r="C80" s="68" t="s">
        <v>56</v>
      </c>
      <c r="D80" s="68" t="s">
        <v>56</v>
      </c>
      <c r="E80" s="76" t="s">
        <v>15</v>
      </c>
      <c r="F80" s="345" t="s">
        <v>282</v>
      </c>
      <c r="G80" s="346"/>
      <c r="H80" s="346"/>
      <c r="I80" s="346"/>
      <c r="J80" s="346"/>
      <c r="K80" s="346"/>
      <c r="L80" s="346"/>
      <c r="M80" s="346"/>
      <c r="N80" s="347"/>
      <c r="O80" s="71">
        <v>960</v>
      </c>
      <c r="P80" s="71">
        <v>767.04</v>
      </c>
      <c r="Q80" s="249" t="s">
        <v>310</v>
      </c>
      <c r="R80" s="71">
        <v>767.04</v>
      </c>
      <c r="S80" s="74"/>
      <c r="T80" s="73"/>
      <c r="U80" s="74"/>
    </row>
    <row r="81" spans="1:21" s="75" customFormat="1" ht="33.75" customHeight="1" x14ac:dyDescent="0.25">
      <c r="A81" s="66">
        <v>18</v>
      </c>
      <c r="B81" s="67"/>
      <c r="C81" s="68" t="s">
        <v>56</v>
      </c>
      <c r="D81" s="68" t="s">
        <v>56</v>
      </c>
      <c r="E81" s="76" t="s">
        <v>15</v>
      </c>
      <c r="F81" s="345" t="s">
        <v>283</v>
      </c>
      <c r="G81" s="346"/>
      <c r="H81" s="346"/>
      <c r="I81" s="346"/>
      <c r="J81" s="346"/>
      <c r="K81" s="346"/>
      <c r="L81" s="346"/>
      <c r="M81" s="346"/>
      <c r="N81" s="347"/>
      <c r="O81" s="71">
        <v>475</v>
      </c>
      <c r="P81" s="71">
        <v>558.6</v>
      </c>
      <c r="Q81" s="72" t="s">
        <v>311</v>
      </c>
      <c r="R81" s="71">
        <v>558.6</v>
      </c>
      <c r="S81" s="74"/>
      <c r="T81" s="73"/>
      <c r="U81" s="74"/>
    </row>
    <row r="82" spans="1:21" s="75" customFormat="1" ht="33.75" customHeight="1" x14ac:dyDescent="0.25">
      <c r="A82" s="66">
        <v>18</v>
      </c>
      <c r="B82" s="67"/>
      <c r="C82" s="68" t="s">
        <v>56</v>
      </c>
      <c r="D82" s="68" t="s">
        <v>56</v>
      </c>
      <c r="E82" s="76" t="s">
        <v>15</v>
      </c>
      <c r="F82" s="345" t="s">
        <v>284</v>
      </c>
      <c r="G82" s="346"/>
      <c r="H82" s="346"/>
      <c r="I82" s="346"/>
      <c r="J82" s="346"/>
      <c r="K82" s="346"/>
      <c r="L82" s="346"/>
      <c r="M82" s="346"/>
      <c r="N82" s="347"/>
      <c r="O82" s="71">
        <v>60</v>
      </c>
      <c r="P82" s="71">
        <v>60</v>
      </c>
      <c r="Q82" s="72"/>
      <c r="R82" s="71">
        <v>60</v>
      </c>
      <c r="S82" s="74"/>
      <c r="T82" s="73"/>
      <c r="U82" s="74"/>
    </row>
    <row r="83" spans="1:21" s="75" customFormat="1" ht="33.75" customHeight="1" x14ac:dyDescent="0.25">
      <c r="A83" s="66">
        <v>18</v>
      </c>
      <c r="B83" s="67"/>
      <c r="C83" s="68" t="s">
        <v>56</v>
      </c>
      <c r="D83" s="68" t="s">
        <v>56</v>
      </c>
      <c r="E83" s="76" t="s">
        <v>15</v>
      </c>
      <c r="F83" s="345" t="s">
        <v>285</v>
      </c>
      <c r="G83" s="346"/>
      <c r="H83" s="346"/>
      <c r="I83" s="346"/>
      <c r="J83" s="346"/>
      <c r="K83" s="346"/>
      <c r="L83" s="346"/>
      <c r="M83" s="346"/>
      <c r="N83" s="347"/>
      <c r="O83" s="71">
        <v>230</v>
      </c>
      <c r="P83" s="71">
        <v>137</v>
      </c>
      <c r="Q83" s="72" t="s">
        <v>312</v>
      </c>
      <c r="R83" s="71">
        <v>137</v>
      </c>
      <c r="S83" s="74"/>
      <c r="T83" s="73"/>
      <c r="U83" s="74"/>
    </row>
    <row r="84" spans="1:21" s="75" customFormat="1" ht="33.75" customHeight="1" x14ac:dyDescent="0.25">
      <c r="A84" s="66"/>
      <c r="B84" s="67"/>
      <c r="C84" s="68" t="s">
        <v>57</v>
      </c>
      <c r="D84" s="68" t="s">
        <v>58</v>
      </c>
      <c r="E84" s="76" t="s">
        <v>15</v>
      </c>
      <c r="F84" s="345" t="s">
        <v>255</v>
      </c>
      <c r="G84" s="346"/>
      <c r="H84" s="346"/>
      <c r="I84" s="346"/>
      <c r="J84" s="346"/>
      <c r="K84" s="346"/>
      <c r="L84" s="346"/>
      <c r="M84" s="346"/>
      <c r="N84" s="347"/>
      <c r="O84" s="71">
        <v>172</v>
      </c>
      <c r="P84" s="71">
        <v>172</v>
      </c>
      <c r="Q84" s="72"/>
      <c r="R84" s="71">
        <v>172</v>
      </c>
      <c r="S84" s="74"/>
      <c r="T84" s="73"/>
      <c r="U84" s="74"/>
    </row>
    <row r="85" spans="1:21" s="75" customFormat="1" ht="33.75" customHeight="1" x14ac:dyDescent="0.25">
      <c r="A85" s="66">
        <v>14</v>
      </c>
      <c r="B85" s="67"/>
      <c r="C85" s="68" t="s">
        <v>58</v>
      </c>
      <c r="D85" s="68" t="s">
        <v>58</v>
      </c>
      <c r="E85" s="76" t="s">
        <v>15</v>
      </c>
      <c r="F85" s="340" t="s">
        <v>250</v>
      </c>
      <c r="G85" s="341"/>
      <c r="H85" s="341"/>
      <c r="I85" s="341"/>
      <c r="J85" s="341"/>
      <c r="K85" s="341"/>
      <c r="L85" s="341"/>
      <c r="M85" s="341"/>
      <c r="N85" s="342"/>
      <c r="O85" s="71">
        <v>2000</v>
      </c>
      <c r="P85" s="71">
        <v>2000</v>
      </c>
      <c r="Q85" s="72"/>
      <c r="R85" s="71">
        <v>2400</v>
      </c>
      <c r="S85" s="74" t="s">
        <v>316</v>
      </c>
      <c r="T85" s="73"/>
      <c r="U85" s="74"/>
    </row>
    <row r="86" spans="1:21" s="75" customFormat="1" ht="33.75" customHeight="1" x14ac:dyDescent="0.25">
      <c r="A86" s="66">
        <v>14</v>
      </c>
      <c r="B86" s="67"/>
      <c r="C86" s="68" t="s">
        <v>58</v>
      </c>
      <c r="D86" s="68" t="s">
        <v>58</v>
      </c>
      <c r="E86" s="76" t="s">
        <v>15</v>
      </c>
      <c r="F86" s="348" t="s">
        <v>251</v>
      </c>
      <c r="G86" s="349"/>
      <c r="H86" s="349"/>
      <c r="I86" s="349"/>
      <c r="J86" s="349"/>
      <c r="K86" s="349"/>
      <c r="L86" s="349"/>
      <c r="M86" s="349"/>
      <c r="N86" s="350"/>
      <c r="O86" s="71">
        <v>1888.92</v>
      </c>
      <c r="P86" s="71">
        <v>1888.92</v>
      </c>
      <c r="Q86" s="72"/>
      <c r="R86" s="71">
        <v>1635.28</v>
      </c>
      <c r="S86" s="74" t="s">
        <v>318</v>
      </c>
      <c r="T86" s="73"/>
      <c r="U86" s="74"/>
    </row>
    <row r="87" spans="1:21" s="75" customFormat="1" ht="33.75" customHeight="1" x14ac:dyDescent="0.25">
      <c r="A87" s="66">
        <v>14</v>
      </c>
      <c r="B87" s="67"/>
      <c r="C87" s="68" t="s">
        <v>58</v>
      </c>
      <c r="D87" s="68" t="s">
        <v>58</v>
      </c>
      <c r="E87" s="76" t="s">
        <v>15</v>
      </c>
      <c r="F87" s="340" t="s">
        <v>253</v>
      </c>
      <c r="G87" s="341"/>
      <c r="H87" s="341"/>
      <c r="I87" s="341"/>
      <c r="J87" s="341"/>
      <c r="K87" s="341"/>
      <c r="L87" s="341"/>
      <c r="M87" s="341"/>
      <c r="N87" s="342"/>
      <c r="O87" s="71">
        <v>460</v>
      </c>
      <c r="P87" s="71">
        <v>460</v>
      </c>
      <c r="Q87" s="72"/>
      <c r="R87" s="71">
        <v>552</v>
      </c>
      <c r="S87" s="74" t="s">
        <v>316</v>
      </c>
      <c r="T87" s="73"/>
      <c r="U87" s="74"/>
    </row>
    <row r="88" spans="1:21" s="75" customFormat="1" ht="33.75" customHeight="1" x14ac:dyDescent="0.25">
      <c r="A88" s="66"/>
      <c r="B88" s="67"/>
      <c r="C88" s="68" t="s">
        <v>58</v>
      </c>
      <c r="D88" s="68" t="s">
        <v>58</v>
      </c>
      <c r="E88" s="76" t="s">
        <v>15</v>
      </c>
      <c r="F88" s="340" t="s">
        <v>257</v>
      </c>
      <c r="G88" s="341"/>
      <c r="H88" s="341"/>
      <c r="I88" s="341"/>
      <c r="J88" s="341"/>
      <c r="K88" s="341"/>
      <c r="L88" s="341"/>
      <c r="M88" s="341"/>
      <c r="N88" s="342"/>
      <c r="O88" s="71">
        <v>200</v>
      </c>
      <c r="P88" s="71">
        <v>200</v>
      </c>
      <c r="Q88" s="72"/>
      <c r="R88" s="71">
        <v>200</v>
      </c>
      <c r="S88" s="74"/>
      <c r="T88" s="73"/>
      <c r="U88" s="74"/>
    </row>
    <row r="89" spans="1:21" s="75" customFormat="1" ht="33.75" customHeight="1" x14ac:dyDescent="0.25">
      <c r="A89" s="66"/>
      <c r="B89" s="67"/>
      <c r="C89" s="68" t="s">
        <v>58</v>
      </c>
      <c r="D89" s="68" t="s">
        <v>58</v>
      </c>
      <c r="E89" s="76" t="s">
        <v>15</v>
      </c>
      <c r="F89" s="340" t="s">
        <v>266</v>
      </c>
      <c r="G89" s="341"/>
      <c r="H89" s="341"/>
      <c r="I89" s="341"/>
      <c r="J89" s="341"/>
      <c r="K89" s="341"/>
      <c r="L89" s="341"/>
      <c r="M89" s="341"/>
      <c r="N89" s="342"/>
      <c r="O89" s="71">
        <v>227</v>
      </c>
      <c r="P89" s="71">
        <v>227</v>
      </c>
      <c r="Q89" s="72"/>
      <c r="R89" s="71">
        <v>227</v>
      </c>
      <c r="S89" s="74"/>
      <c r="T89" s="73"/>
      <c r="U89" s="74"/>
    </row>
    <row r="90" spans="1:21" s="1" customFormat="1" x14ac:dyDescent="0.25">
      <c r="M90" s="46" t="s">
        <v>68</v>
      </c>
      <c r="N90" s="46"/>
      <c r="O90" s="29">
        <f>SUM(O76:O89)</f>
        <v>7898.92</v>
      </c>
      <c r="P90" s="29">
        <f>SUM(P76:P89)</f>
        <v>6470.5599999999995</v>
      </c>
      <c r="Q90" s="21"/>
      <c r="R90" s="29">
        <f>SUM(R76:R89)</f>
        <v>6708.92</v>
      </c>
      <c r="S90" s="21"/>
      <c r="T90" s="149">
        <f>SUM(T76:T89)</f>
        <v>0</v>
      </c>
      <c r="U90" s="21"/>
    </row>
    <row r="92" spans="1:21" s="104" customFormat="1" ht="37.5" customHeight="1" x14ac:dyDescent="0.25">
      <c r="A92" s="133" t="s">
        <v>120</v>
      </c>
      <c r="B92" s="134"/>
      <c r="C92" s="134"/>
      <c r="D92" s="134"/>
      <c r="E92" s="134"/>
      <c r="F92" s="134"/>
      <c r="G92" s="134"/>
      <c r="H92" s="134"/>
      <c r="I92" s="134"/>
      <c r="J92" s="134"/>
      <c r="K92" s="134"/>
      <c r="L92" s="134"/>
      <c r="M92" s="134"/>
      <c r="N92" s="135"/>
      <c r="O92" s="136" t="s">
        <v>74</v>
      </c>
      <c r="P92" s="136" t="s">
        <v>37</v>
      </c>
      <c r="Q92" s="137" t="s">
        <v>75</v>
      </c>
      <c r="R92" s="136" t="s">
        <v>38</v>
      </c>
      <c r="S92" s="137" t="s">
        <v>75</v>
      </c>
      <c r="T92" s="136" t="s">
        <v>39</v>
      </c>
      <c r="U92" s="137" t="s">
        <v>75</v>
      </c>
    </row>
    <row r="93" spans="1:21" x14ac:dyDescent="0.25">
      <c r="A93" s="53" t="s">
        <v>70</v>
      </c>
      <c r="B93" s="54"/>
      <c r="C93" s="22" t="s">
        <v>65</v>
      </c>
      <c r="D93" s="22" t="s">
        <v>64</v>
      </c>
      <c r="E93" s="56" t="s">
        <v>32</v>
      </c>
      <c r="F93" s="44" t="s">
        <v>33</v>
      </c>
      <c r="G93" s="44"/>
      <c r="H93" s="44"/>
      <c r="I93" s="44"/>
      <c r="J93" s="44"/>
      <c r="K93" s="44"/>
      <c r="L93" s="44"/>
      <c r="M93" s="44"/>
      <c r="N93" s="44"/>
      <c r="O93" s="19" t="s">
        <v>34</v>
      </c>
      <c r="P93" s="19" t="s">
        <v>34</v>
      </c>
      <c r="Q93" s="25"/>
      <c r="R93" s="19" t="s">
        <v>34</v>
      </c>
      <c r="S93" s="26"/>
      <c r="T93" s="6" t="s">
        <v>34</v>
      </c>
      <c r="U93" s="26"/>
    </row>
    <row r="94" spans="1:21" s="75" customFormat="1" ht="35.25" customHeight="1" x14ac:dyDescent="0.25">
      <c r="A94" s="66">
        <v>1</v>
      </c>
      <c r="B94" s="67"/>
      <c r="C94" s="68" t="s">
        <v>55</v>
      </c>
      <c r="D94" s="68" t="s">
        <v>55</v>
      </c>
      <c r="E94" s="69" t="s">
        <v>21</v>
      </c>
      <c r="F94" s="340" t="s">
        <v>297</v>
      </c>
      <c r="G94" s="341"/>
      <c r="H94" s="341"/>
      <c r="I94" s="341"/>
      <c r="J94" s="341"/>
      <c r="K94" s="341"/>
      <c r="L94" s="341"/>
      <c r="M94" s="341"/>
      <c r="N94" s="342"/>
      <c r="O94" s="71">
        <v>900</v>
      </c>
      <c r="P94" s="71">
        <v>900</v>
      </c>
      <c r="Q94" s="72"/>
      <c r="R94" s="71">
        <v>900</v>
      </c>
      <c r="S94" s="74"/>
      <c r="T94" s="73"/>
      <c r="U94" s="74"/>
    </row>
    <row r="95" spans="1:21" s="75" customFormat="1" ht="35.25" customHeight="1" x14ac:dyDescent="0.25">
      <c r="A95" s="66">
        <v>4</v>
      </c>
      <c r="B95" s="67"/>
      <c r="C95" s="68" t="s">
        <v>57</v>
      </c>
      <c r="D95" s="68" t="s">
        <v>57</v>
      </c>
      <c r="E95" s="69" t="s">
        <v>21</v>
      </c>
      <c r="F95" s="340" t="s">
        <v>298</v>
      </c>
      <c r="G95" s="341"/>
      <c r="H95" s="341"/>
      <c r="I95" s="341"/>
      <c r="J95" s="341"/>
      <c r="K95" s="341"/>
      <c r="L95" s="341"/>
      <c r="M95" s="341"/>
      <c r="N95" s="342"/>
      <c r="O95" s="71">
        <v>400</v>
      </c>
      <c r="P95" s="71">
        <v>0</v>
      </c>
      <c r="Q95" s="72" t="s">
        <v>308</v>
      </c>
      <c r="R95" s="71">
        <v>0</v>
      </c>
      <c r="S95" s="74"/>
      <c r="T95" s="73"/>
      <c r="U95" s="74"/>
    </row>
    <row r="96" spans="1:21" s="75" customFormat="1" ht="35.25" customHeight="1" x14ac:dyDescent="0.25">
      <c r="A96" s="66"/>
      <c r="B96" s="67"/>
      <c r="C96" s="68" t="s">
        <v>55</v>
      </c>
      <c r="D96" s="68" t="s">
        <v>56</v>
      </c>
      <c r="E96" s="69" t="s">
        <v>19</v>
      </c>
      <c r="F96" s="351" t="s">
        <v>259</v>
      </c>
      <c r="G96" s="352"/>
      <c r="H96" s="352"/>
      <c r="I96" s="352"/>
      <c r="J96" s="352"/>
      <c r="K96" s="352"/>
      <c r="L96" s="352"/>
      <c r="M96" s="352"/>
      <c r="N96" s="353"/>
      <c r="O96" s="71">
        <v>80</v>
      </c>
      <c r="P96" s="71">
        <v>80</v>
      </c>
      <c r="Q96" s="72"/>
      <c r="R96" s="71">
        <v>80</v>
      </c>
      <c r="S96" s="74"/>
      <c r="T96" s="73"/>
      <c r="U96" s="74"/>
    </row>
    <row r="97" spans="1:21" s="75" customFormat="1" ht="35.25" customHeight="1" x14ac:dyDescent="0.25">
      <c r="A97" s="66"/>
      <c r="B97" s="67"/>
      <c r="C97" s="68" t="s">
        <v>55</v>
      </c>
      <c r="D97" s="68" t="s">
        <v>56</v>
      </c>
      <c r="E97" s="69" t="s">
        <v>20</v>
      </c>
      <c r="F97" s="351" t="s">
        <v>246</v>
      </c>
      <c r="G97" s="352"/>
      <c r="H97" s="352"/>
      <c r="I97" s="352"/>
      <c r="J97" s="352"/>
      <c r="K97" s="352"/>
      <c r="L97" s="352"/>
      <c r="M97" s="352"/>
      <c r="N97" s="353"/>
      <c r="O97" s="71">
        <v>135</v>
      </c>
      <c r="P97" s="71">
        <v>0</v>
      </c>
      <c r="Q97" s="261" t="s">
        <v>306</v>
      </c>
      <c r="R97" s="71">
        <v>0</v>
      </c>
      <c r="S97" s="74"/>
      <c r="T97" s="73"/>
      <c r="U97" s="74"/>
    </row>
    <row r="98" spans="1:21" s="75" customFormat="1" ht="35.25" customHeight="1" x14ac:dyDescent="0.25">
      <c r="A98" s="66">
        <v>18</v>
      </c>
      <c r="B98" s="67"/>
      <c r="C98" s="68" t="s">
        <v>56</v>
      </c>
      <c r="D98" s="68" t="s">
        <v>56</v>
      </c>
      <c r="E98" s="69" t="s">
        <v>20</v>
      </c>
      <c r="F98" s="351" t="s">
        <v>247</v>
      </c>
      <c r="G98" s="352"/>
      <c r="H98" s="352"/>
      <c r="I98" s="352"/>
      <c r="J98" s="352"/>
      <c r="K98" s="352"/>
      <c r="L98" s="352"/>
      <c r="M98" s="352"/>
      <c r="N98" s="353"/>
      <c r="O98" s="71">
        <v>495</v>
      </c>
      <c r="P98" s="71">
        <v>545</v>
      </c>
      <c r="Q98" s="249" t="s">
        <v>309</v>
      </c>
      <c r="R98" s="71">
        <v>545</v>
      </c>
      <c r="S98" s="74"/>
      <c r="T98" s="73"/>
      <c r="U98" s="74"/>
    </row>
    <row r="99" spans="1:21" s="75" customFormat="1" ht="35.25" customHeight="1" x14ac:dyDescent="0.25">
      <c r="A99" s="66">
        <v>18</v>
      </c>
      <c r="B99" s="67"/>
      <c r="C99" s="68" t="s">
        <v>57</v>
      </c>
      <c r="D99" s="68" t="s">
        <v>57</v>
      </c>
      <c r="E99" s="69" t="s">
        <v>19</v>
      </c>
      <c r="F99" s="351" t="s">
        <v>258</v>
      </c>
      <c r="G99" s="352"/>
      <c r="H99" s="352"/>
      <c r="I99" s="352"/>
      <c r="J99" s="352"/>
      <c r="K99" s="352"/>
      <c r="L99" s="352"/>
      <c r="M99" s="352"/>
      <c r="N99" s="353"/>
      <c r="O99" s="71">
        <v>560</v>
      </c>
      <c r="P99" s="71">
        <v>560</v>
      </c>
      <c r="Q99" s="72"/>
      <c r="R99" s="71">
        <v>560</v>
      </c>
      <c r="S99" s="74"/>
      <c r="T99" s="73"/>
      <c r="U99" s="74"/>
    </row>
    <row r="100" spans="1:21" s="75" customFormat="1" ht="35.25" customHeight="1" x14ac:dyDescent="0.25">
      <c r="A100" s="66"/>
      <c r="B100" s="67"/>
      <c r="C100" s="68"/>
      <c r="D100" s="68"/>
      <c r="E100" s="69"/>
      <c r="F100" s="351"/>
      <c r="G100" s="352"/>
      <c r="H100" s="352"/>
      <c r="I100" s="352"/>
      <c r="J100" s="352"/>
      <c r="K100" s="352"/>
      <c r="L100" s="352"/>
      <c r="M100" s="352"/>
      <c r="N100" s="353"/>
      <c r="O100" s="71"/>
      <c r="P100" s="71"/>
      <c r="Q100" s="72"/>
      <c r="R100" s="71"/>
      <c r="S100" s="74"/>
      <c r="T100" s="73"/>
      <c r="U100" s="74"/>
    </row>
    <row r="101" spans="1:21" s="75" customFormat="1" ht="35.25" customHeight="1" x14ac:dyDescent="0.25">
      <c r="A101" s="66"/>
      <c r="B101" s="67"/>
      <c r="C101" s="68"/>
      <c r="D101" s="68"/>
      <c r="E101" s="69"/>
      <c r="F101" s="351"/>
      <c r="G101" s="352"/>
      <c r="H101" s="352"/>
      <c r="I101" s="352"/>
      <c r="J101" s="352"/>
      <c r="K101" s="352"/>
      <c r="L101" s="352"/>
      <c r="M101" s="352"/>
      <c r="N101" s="353"/>
      <c r="O101" s="71"/>
      <c r="P101" s="71"/>
      <c r="Q101" s="72"/>
      <c r="R101" s="71"/>
      <c r="S101" s="74"/>
      <c r="T101" s="73"/>
      <c r="U101" s="74"/>
    </row>
    <row r="102" spans="1:21" s="75" customFormat="1" ht="35.25" customHeight="1" x14ac:dyDescent="0.25">
      <c r="A102" s="66"/>
      <c r="B102" s="67"/>
      <c r="C102" s="68"/>
      <c r="D102" s="68"/>
      <c r="E102" s="69"/>
      <c r="F102" s="351"/>
      <c r="G102" s="352"/>
      <c r="H102" s="352"/>
      <c r="I102" s="352"/>
      <c r="J102" s="352"/>
      <c r="K102" s="352"/>
      <c r="L102" s="352"/>
      <c r="M102" s="352"/>
      <c r="N102" s="353"/>
      <c r="O102" s="71"/>
      <c r="P102" s="71"/>
      <c r="Q102" s="72"/>
      <c r="R102" s="71"/>
      <c r="S102" s="74"/>
      <c r="T102" s="73"/>
      <c r="U102" s="74"/>
    </row>
    <row r="103" spans="1:21" s="1" customFormat="1" x14ac:dyDescent="0.25">
      <c r="L103" s="150" t="s">
        <v>86</v>
      </c>
      <c r="M103" s="46"/>
      <c r="N103" s="46"/>
      <c r="O103" s="29">
        <f>SUM(O94:O102)</f>
        <v>2570</v>
      </c>
      <c r="P103" s="29">
        <f t="shared" ref="P103:T103" si="0">SUM(P94:P102)</f>
        <v>2085</v>
      </c>
      <c r="Q103" s="29"/>
      <c r="R103" s="29">
        <f t="shared" si="0"/>
        <v>2085</v>
      </c>
      <c r="S103" s="29"/>
      <c r="T103" s="149">
        <f t="shared" si="0"/>
        <v>0</v>
      </c>
      <c r="U103" s="29"/>
    </row>
    <row r="104" spans="1:21" s="1" customFormat="1" x14ac:dyDescent="0.25">
      <c r="N104" s="32"/>
      <c r="O104" s="29"/>
      <c r="P104" s="29"/>
      <c r="Q104" s="21"/>
      <c r="R104" s="29"/>
      <c r="S104" s="21"/>
      <c r="T104" s="30"/>
      <c r="U104" s="21"/>
    </row>
    <row r="105" spans="1:21" s="1" customFormat="1" x14ac:dyDescent="0.25">
      <c r="L105" s="1" t="s">
        <v>121</v>
      </c>
      <c r="N105" s="32"/>
      <c r="O105" s="29">
        <f>SUM(O90,O72,O103,O64,O58)</f>
        <v>12213.92</v>
      </c>
      <c r="P105" s="29">
        <f>SUM(P90,P72,P103,P64,P58)</f>
        <v>10300.56</v>
      </c>
      <c r="Q105" s="29"/>
      <c r="R105" s="29">
        <f>SUM(R90,R72,R103,R64,R58)</f>
        <v>10693.92</v>
      </c>
      <c r="S105" s="29"/>
      <c r="T105" s="29">
        <f>SUM(T90,T72,T103,T64,T58)</f>
        <v>0</v>
      </c>
      <c r="U105" s="21"/>
    </row>
    <row r="106" spans="1:21" s="1" customFormat="1" ht="15.75" thickBot="1" x14ac:dyDescent="0.3">
      <c r="N106" s="32"/>
      <c r="O106" s="29"/>
      <c r="P106" s="29"/>
      <c r="Q106" s="21"/>
      <c r="R106" s="29"/>
      <c r="S106" s="21"/>
      <c r="T106" s="30"/>
      <c r="U106" s="21"/>
    </row>
    <row r="107" spans="1:21" s="1" customFormat="1" ht="21.75" thickBot="1" x14ac:dyDescent="0.4">
      <c r="E107" s="354" t="s">
        <v>89</v>
      </c>
      <c r="F107" s="355"/>
      <c r="G107" s="355"/>
      <c r="H107" s="355"/>
      <c r="I107" s="355"/>
      <c r="J107" s="355"/>
      <c r="K107" s="355"/>
      <c r="L107" s="355"/>
      <c r="M107" s="355"/>
      <c r="N107" s="356"/>
      <c r="O107" s="39">
        <f>SUM(O90,O72,O103,O64,O58,O48)</f>
        <v>52063.92</v>
      </c>
      <c r="P107" s="39">
        <f>SUM(P90,P72,P103,P64,P58,P48)</f>
        <v>51550.559999999998</v>
      </c>
      <c r="Q107" s="29"/>
      <c r="R107" s="39">
        <f>SUM(R90,R72,R103,R64,R58,R48)</f>
        <v>49563.92</v>
      </c>
      <c r="S107" s="29"/>
      <c r="T107" s="151">
        <f>SUM(T90,T72,T103,T64,T58,T48)</f>
        <v>0</v>
      </c>
      <c r="U107" s="29"/>
    </row>
    <row r="108" spans="1:21" s="36" customFormat="1" ht="15.75" customHeight="1" x14ac:dyDescent="0.35">
      <c r="G108" s="37"/>
      <c r="H108" s="37"/>
      <c r="I108" s="37"/>
      <c r="J108" s="37"/>
      <c r="K108" s="37"/>
      <c r="L108" s="37"/>
      <c r="M108" s="37"/>
      <c r="N108" s="37"/>
      <c r="O108" s="38"/>
      <c r="P108" s="38"/>
      <c r="Q108" s="38"/>
      <c r="R108" s="38"/>
      <c r="S108" s="38"/>
      <c r="T108" s="65"/>
      <c r="U108" s="38"/>
    </row>
    <row r="110" spans="1:21" s="104" customFormat="1" ht="37.5" customHeight="1" x14ac:dyDescent="0.25">
      <c r="A110" s="138" t="s">
        <v>35</v>
      </c>
      <c r="B110" s="139"/>
      <c r="C110" s="139"/>
      <c r="D110" s="140"/>
      <c r="E110" s="141"/>
      <c r="F110" s="141"/>
      <c r="G110" s="141"/>
      <c r="H110" s="141"/>
      <c r="I110" s="141"/>
      <c r="J110" s="141"/>
      <c r="K110" s="141"/>
      <c r="L110" s="141"/>
      <c r="M110" s="141"/>
      <c r="N110" s="142"/>
      <c r="O110" s="143" t="s">
        <v>74</v>
      </c>
      <c r="P110" s="143" t="s">
        <v>37</v>
      </c>
      <c r="Q110" s="144" t="s">
        <v>75</v>
      </c>
      <c r="R110" s="143" t="s">
        <v>38</v>
      </c>
      <c r="S110" s="144" t="s">
        <v>75</v>
      </c>
      <c r="T110" s="143" t="s">
        <v>39</v>
      </c>
      <c r="U110" s="144" t="s">
        <v>75</v>
      </c>
    </row>
    <row r="111" spans="1:21" x14ac:dyDescent="0.25">
      <c r="A111" s="53" t="s">
        <v>70</v>
      </c>
      <c r="B111" s="54"/>
      <c r="C111" s="22" t="s">
        <v>65</v>
      </c>
      <c r="D111" s="22" t="s">
        <v>64</v>
      </c>
      <c r="E111" s="56" t="s">
        <v>32</v>
      </c>
      <c r="F111" s="44" t="s">
        <v>33</v>
      </c>
      <c r="G111" s="44"/>
      <c r="H111" s="44"/>
      <c r="I111" s="44"/>
      <c r="J111" s="44"/>
      <c r="K111" s="44"/>
      <c r="L111" s="44"/>
      <c r="M111" s="44"/>
      <c r="N111" s="44"/>
      <c r="O111" s="19" t="s">
        <v>34</v>
      </c>
      <c r="P111" s="19" t="s">
        <v>34</v>
      </c>
      <c r="Q111" s="25"/>
      <c r="R111" s="19" t="s">
        <v>34</v>
      </c>
      <c r="S111" s="26"/>
      <c r="T111" s="6" t="s">
        <v>34</v>
      </c>
      <c r="U111" s="26"/>
    </row>
    <row r="112" spans="1:21" s="75" customFormat="1" ht="37.5" customHeight="1" x14ac:dyDescent="0.25">
      <c r="A112" s="66"/>
      <c r="B112" s="67"/>
      <c r="C112" s="68"/>
      <c r="D112" s="68"/>
      <c r="E112" s="76" t="s">
        <v>60</v>
      </c>
      <c r="F112" s="340"/>
      <c r="G112" s="341"/>
      <c r="H112" s="341"/>
      <c r="I112" s="341"/>
      <c r="J112" s="341"/>
      <c r="K112" s="341"/>
      <c r="L112" s="341"/>
      <c r="M112" s="341"/>
      <c r="N112" s="342"/>
      <c r="O112" s="71"/>
      <c r="P112" s="71"/>
      <c r="Q112" s="72"/>
      <c r="R112" s="71"/>
      <c r="S112" s="74"/>
      <c r="T112" s="73"/>
      <c r="U112" s="74"/>
    </row>
    <row r="113" spans="1:21" s="75" customFormat="1" ht="37.5" customHeight="1" x14ac:dyDescent="0.25">
      <c r="A113" s="66"/>
      <c r="B113" s="67"/>
      <c r="C113" s="68"/>
      <c r="D113" s="68"/>
      <c r="E113" s="76" t="s">
        <v>60</v>
      </c>
      <c r="F113" s="340"/>
      <c r="G113" s="341"/>
      <c r="H113" s="341"/>
      <c r="I113" s="341"/>
      <c r="J113" s="341"/>
      <c r="K113" s="341"/>
      <c r="L113" s="341"/>
      <c r="M113" s="341"/>
      <c r="N113" s="342"/>
      <c r="O113" s="71"/>
      <c r="P113" s="71"/>
      <c r="Q113" s="72"/>
      <c r="R113" s="71"/>
      <c r="S113" s="86"/>
      <c r="T113" s="73"/>
      <c r="U113" s="86"/>
    </row>
    <row r="114" spans="1:21" s="75" customFormat="1" ht="37.5" customHeight="1" x14ac:dyDescent="0.25">
      <c r="A114" s="66"/>
      <c r="B114" s="67"/>
      <c r="C114" s="68"/>
      <c r="D114" s="68"/>
      <c r="E114" s="76" t="s">
        <v>60</v>
      </c>
      <c r="F114" s="340"/>
      <c r="G114" s="341"/>
      <c r="H114" s="341"/>
      <c r="I114" s="341"/>
      <c r="J114" s="341"/>
      <c r="K114" s="341"/>
      <c r="L114" s="341"/>
      <c r="M114" s="341"/>
      <c r="N114" s="342"/>
      <c r="O114" s="71"/>
      <c r="P114" s="71"/>
      <c r="Q114" s="72"/>
      <c r="R114" s="71"/>
      <c r="S114" s="74"/>
      <c r="T114" s="73"/>
      <c r="U114" s="74"/>
    </row>
    <row r="115" spans="1:21" s="75" customFormat="1" ht="37.5" customHeight="1" x14ac:dyDescent="0.25">
      <c r="A115" s="66"/>
      <c r="B115" s="67"/>
      <c r="C115" s="68"/>
      <c r="D115" s="68"/>
      <c r="E115" s="76" t="s">
        <v>60</v>
      </c>
      <c r="F115" s="340"/>
      <c r="G115" s="341"/>
      <c r="H115" s="341"/>
      <c r="I115" s="341"/>
      <c r="J115" s="341"/>
      <c r="K115" s="341"/>
      <c r="L115" s="341"/>
      <c r="M115" s="341"/>
      <c r="N115" s="342"/>
      <c r="O115" s="71"/>
      <c r="P115" s="71"/>
      <c r="Q115" s="72"/>
      <c r="R115" s="71"/>
      <c r="S115" s="74"/>
      <c r="T115" s="73"/>
      <c r="U115" s="74"/>
    </row>
    <row r="116" spans="1:21" s="1" customFormat="1" ht="15.75" x14ac:dyDescent="0.25">
      <c r="M116" s="45"/>
      <c r="N116" s="45" t="s">
        <v>69</v>
      </c>
      <c r="O116" s="29">
        <f>SUM(O112:O115)</f>
        <v>0</v>
      </c>
      <c r="P116" s="29">
        <f>SUM(P112:P115)</f>
        <v>0</v>
      </c>
      <c r="Q116" s="21"/>
      <c r="R116" s="29">
        <f>SUM(R112:R115)</f>
        <v>0</v>
      </c>
      <c r="S116" s="21"/>
      <c r="T116" s="149">
        <f>SUM(T112:T115)</f>
        <v>0</v>
      </c>
      <c r="U116" s="21"/>
    </row>
    <row r="117" spans="1:21" x14ac:dyDescent="0.25">
      <c r="T117" s="152"/>
    </row>
    <row r="118" spans="1:21" x14ac:dyDescent="0.25">
      <c r="T118" s="152"/>
    </row>
    <row r="119" spans="1:21" ht="15.75" thickBot="1" x14ac:dyDescent="0.3">
      <c r="T119" s="152"/>
    </row>
    <row r="120" spans="1:21" s="1" customFormat="1" ht="51.75" customHeight="1" thickBot="1" x14ac:dyDescent="0.4">
      <c r="G120" s="58"/>
      <c r="H120" s="354" t="s">
        <v>88</v>
      </c>
      <c r="I120" s="355"/>
      <c r="J120" s="355"/>
      <c r="K120" s="355"/>
      <c r="L120" s="355"/>
      <c r="M120" s="355"/>
      <c r="N120" s="356"/>
      <c r="O120" s="87">
        <v>0</v>
      </c>
      <c r="P120" s="87">
        <v>513.36</v>
      </c>
      <c r="Q120" s="262" t="s">
        <v>313</v>
      </c>
      <c r="R120" s="87">
        <v>2500</v>
      </c>
      <c r="S120" s="262" t="s">
        <v>315</v>
      </c>
      <c r="T120" s="153">
        <v>0</v>
      </c>
      <c r="U120" s="29"/>
    </row>
    <row r="121" spans="1:21" x14ac:dyDescent="0.25">
      <c r="T121" s="152"/>
    </row>
    <row r="122" spans="1:21" ht="15.75" thickBot="1" x14ac:dyDescent="0.3">
      <c r="T122" s="152"/>
    </row>
    <row r="123" spans="1:21" s="40" customFormat="1" ht="24" thickBot="1" x14ac:dyDescent="0.4">
      <c r="E123" s="357" t="s">
        <v>90</v>
      </c>
      <c r="F123" s="358"/>
      <c r="G123" s="358"/>
      <c r="H123" s="358"/>
      <c r="I123" s="358"/>
      <c r="J123" s="358"/>
      <c r="K123" s="358"/>
      <c r="L123" s="358"/>
      <c r="M123" s="358"/>
      <c r="N123" s="359"/>
      <c r="O123" s="42">
        <f>SUM(O120,O116,O107)</f>
        <v>52063.92</v>
      </c>
      <c r="P123" s="42">
        <f>SUM(P120,P116,P107)</f>
        <v>52063.92</v>
      </c>
      <c r="Q123" s="42"/>
      <c r="R123" s="42">
        <f>SUM(R120,R116,R107)</f>
        <v>52063.92</v>
      </c>
      <c r="S123" s="42"/>
      <c r="T123" s="154">
        <f>SUM(T120,T116,T107)</f>
        <v>0</v>
      </c>
      <c r="U123" s="41"/>
    </row>
  </sheetData>
  <customSheetViews>
    <customSheetView guid="{08C97B7F-67EE-4463-AA3D-5024C5CFCC42}" topLeftCell="A22">
      <selection activeCell="X58" sqref="X58"/>
      <pageMargins left="0.7" right="0.7" top="0.75" bottom="0.75" header="0.3" footer="0.3"/>
      <pageSetup orientation="portrait" r:id="rId1"/>
    </customSheetView>
  </customSheetViews>
  <mergeCells count="65">
    <mergeCell ref="E123:N123"/>
    <mergeCell ref="A11:Q15"/>
    <mergeCell ref="F97:N97"/>
    <mergeCell ref="F98:N98"/>
    <mergeCell ref="F114:N114"/>
    <mergeCell ref="F115:N115"/>
    <mergeCell ref="K48:N48"/>
    <mergeCell ref="F62:N62"/>
    <mergeCell ref="F63:N63"/>
    <mergeCell ref="F95:N95"/>
    <mergeCell ref="F100:N100"/>
    <mergeCell ref="F101:N101"/>
    <mergeCell ref="F96:N96"/>
    <mergeCell ref="H120:N120"/>
    <mergeCell ref="F80:N80"/>
    <mergeCell ref="F112:N112"/>
    <mergeCell ref="F113:N113"/>
    <mergeCell ref="F99:N99"/>
    <mergeCell ref="F81:N81"/>
    <mergeCell ref="F82:N82"/>
    <mergeCell ref="E107:N107"/>
    <mergeCell ref="F102:N102"/>
    <mergeCell ref="F83:N83"/>
    <mergeCell ref="F84:N84"/>
    <mergeCell ref="F85:N85"/>
    <mergeCell ref="F86:N86"/>
    <mergeCell ref="F87:N87"/>
    <mergeCell ref="F88:N88"/>
    <mergeCell ref="F89:N89"/>
    <mergeCell ref="F94:N94"/>
    <mergeCell ref="F57:N57"/>
    <mergeCell ref="F68:N68"/>
    <mergeCell ref="F69:N69"/>
    <mergeCell ref="F70:N70"/>
    <mergeCell ref="F34:N34"/>
    <mergeCell ref="F38:N38"/>
    <mergeCell ref="F39:N39"/>
    <mergeCell ref="F40:N40"/>
    <mergeCell ref="F41:N41"/>
    <mergeCell ref="F42:N42"/>
    <mergeCell ref="F54:N54"/>
    <mergeCell ref="F44:N44"/>
    <mergeCell ref="F43:N43"/>
    <mergeCell ref="A49:D49"/>
    <mergeCell ref="F52:N52"/>
    <mergeCell ref="F53:N53"/>
    <mergeCell ref="F55:N55"/>
    <mergeCell ref="F56:N56"/>
    <mergeCell ref="F71:N71"/>
    <mergeCell ref="F76:N76"/>
    <mergeCell ref="F77:N77"/>
    <mergeCell ref="F78:N78"/>
    <mergeCell ref="F79:N79"/>
    <mergeCell ref="A20:D20"/>
    <mergeCell ref="F36:N36"/>
    <mergeCell ref="F37:N37"/>
    <mergeCell ref="D1:E1"/>
    <mergeCell ref="F23:N23"/>
    <mergeCell ref="F24:N24"/>
    <mergeCell ref="F25:N25"/>
    <mergeCell ref="F32:N32"/>
    <mergeCell ref="F26:N26"/>
    <mergeCell ref="F27:N27"/>
    <mergeCell ref="F33:N33"/>
    <mergeCell ref="F35:N35"/>
  </mergeCells>
  <dataValidations count="10">
    <dataValidation type="list" allowBlank="1" showInputMessage="1" showErrorMessage="1" sqref="C76:D89 C94:D102 C32:D44 C112:D115 C68:D71 C62:D63 C23:D27 C52:D57">
      <formula1>Quarter1</formula1>
    </dataValidation>
    <dataValidation type="list" allowBlank="1" showInputMessage="1" showErrorMessage="1" sqref="H8">
      <formula1>YesNo</formula1>
    </dataValidation>
    <dataValidation type="list" allowBlank="1" showInputMessage="1" showErrorMessage="1" sqref="E94:E102">
      <formula1>Other</formula1>
    </dataValidation>
    <dataValidation allowBlank="1" showInputMessage="1" showErrorMessage="1" error="Please select from the drop down menu" sqref="E32:E44"/>
    <dataValidation type="list" allowBlank="1" showInputMessage="1" showErrorMessage="1" error="Please Select from the Drop Down Menu" sqref="E52:E57">
      <formula1>ContractedServices</formula1>
    </dataValidation>
    <dataValidation allowBlank="1" showInputMessage="1" showErrorMessage="1" error="Please Select from the Drop Down Menu" sqref="E76:E89"/>
    <dataValidation type="list" allowBlank="1" showInputMessage="1" showErrorMessage="1" sqref="E112:E115">
      <formula1>Salaries</formula1>
    </dataValidation>
    <dataValidation type="list" allowBlank="1" showInputMessage="1" showErrorMessage="1" error="Please Select from the Drop Down Menu" sqref="E68:E71">
      <formula1>Telephone</formula1>
    </dataValidation>
    <dataValidation type="list" allowBlank="1" showInputMessage="1" showErrorMessage="1" error="Please Select from the Drop Down Menu" sqref="E62:E63">
      <formula1>Supplies</formula1>
    </dataValidation>
    <dataValidation type="list" allowBlank="1" showInputMessage="1" showErrorMessage="1" error="Please select from the drop down menu" sqref="E23:E27">
      <formula1>Salary</formula1>
    </dataValidation>
  </dataValidation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topLeftCell="A16" workbookViewId="0">
      <selection activeCell="H33" sqref="H33"/>
    </sheetView>
  </sheetViews>
  <sheetFormatPr defaultRowHeight="15" x14ac:dyDescent="0.25"/>
  <cols>
    <col min="1" max="1" width="3" bestFit="1" customWidth="1"/>
    <col min="2" max="2" width="28.85546875" customWidth="1"/>
    <col min="3" max="3" width="16.5703125" customWidth="1"/>
    <col min="4" max="4" width="6.7109375" customWidth="1"/>
    <col min="5" max="5" width="3" bestFit="1" customWidth="1"/>
    <col min="6" max="6" width="28.140625" customWidth="1"/>
    <col min="7" max="7" width="16.85546875" customWidth="1"/>
    <col min="8" max="8" width="6.85546875" customWidth="1"/>
    <col min="9" max="9" width="3" bestFit="1" customWidth="1"/>
    <col min="10" max="10" width="27.42578125" bestFit="1" customWidth="1"/>
    <col min="11" max="11" width="16.85546875" customWidth="1"/>
    <col min="12" max="12" width="6.5703125" customWidth="1"/>
    <col min="13" max="13" width="3" bestFit="1" customWidth="1"/>
    <col min="14" max="14" width="27.42578125" bestFit="1" customWidth="1"/>
    <col min="15" max="15" width="16.5703125" customWidth="1"/>
    <col min="16" max="16" width="6.7109375" customWidth="1"/>
    <col min="18" max="18" width="3" bestFit="1" customWidth="1"/>
    <col min="19" max="19" width="27.42578125" bestFit="1" customWidth="1"/>
    <col min="22" max="22" width="27.42578125" bestFit="1" customWidth="1"/>
  </cols>
  <sheetData>
    <row r="1" spans="1:15" ht="18.75" x14ac:dyDescent="0.3">
      <c r="A1" s="374" t="s">
        <v>41</v>
      </c>
      <c r="B1" s="374"/>
      <c r="C1" s="374"/>
      <c r="E1" s="374" t="s">
        <v>37</v>
      </c>
      <c r="F1" s="374"/>
      <c r="G1" s="374"/>
      <c r="I1" s="374" t="s">
        <v>38</v>
      </c>
      <c r="J1" s="374"/>
      <c r="K1" s="374"/>
      <c r="M1" s="374" t="s">
        <v>39</v>
      </c>
      <c r="N1" s="374"/>
      <c r="O1" s="374"/>
    </row>
    <row r="2" spans="1:15" x14ac:dyDescent="0.25">
      <c r="A2" s="295" t="s">
        <v>2</v>
      </c>
      <c r="B2" s="295"/>
      <c r="C2" s="1" t="s">
        <v>0</v>
      </c>
      <c r="E2" s="295" t="s">
        <v>2</v>
      </c>
      <c r="F2" s="295"/>
      <c r="G2" s="1" t="s">
        <v>0</v>
      </c>
      <c r="I2" s="295" t="s">
        <v>2</v>
      </c>
      <c r="J2" s="295"/>
      <c r="K2" s="1" t="s">
        <v>0</v>
      </c>
      <c r="M2" s="295" t="s">
        <v>2</v>
      </c>
      <c r="N2" s="295"/>
      <c r="O2" s="1" t="s">
        <v>0</v>
      </c>
    </row>
    <row r="3" spans="1:15" x14ac:dyDescent="0.25">
      <c r="A3" s="372" t="s">
        <v>5</v>
      </c>
      <c r="B3" s="373"/>
      <c r="C3" s="59"/>
      <c r="E3" s="372" t="s">
        <v>5</v>
      </c>
      <c r="F3" s="373"/>
      <c r="G3" s="59"/>
      <c r="I3" s="372" t="s">
        <v>5</v>
      </c>
      <c r="J3" s="373"/>
      <c r="K3" s="59"/>
      <c r="M3" s="372" t="s">
        <v>5</v>
      </c>
      <c r="N3" s="373"/>
      <c r="O3" s="59"/>
    </row>
    <row r="4" spans="1:15" x14ac:dyDescent="0.25">
      <c r="A4" s="4">
        <v>1</v>
      </c>
      <c r="B4" s="5" t="s">
        <v>1</v>
      </c>
      <c r="C4" s="59">
        <f>SUMIF('Budget Detail &amp; Amendments'!E23:E27, B4, 'Budget Detail &amp; Amendments'!O23:O27)</f>
        <v>23237</v>
      </c>
      <c r="E4" s="4">
        <v>1</v>
      </c>
      <c r="F4" s="5" t="s">
        <v>1</v>
      </c>
      <c r="G4" s="59">
        <f>SUMIF('Budget Detail &amp; Amendments'!E23:E27, 'Budget Roll-Up'!F4, 'Budget Detail &amp; Amendments'!P23:P27)</f>
        <v>24413</v>
      </c>
      <c r="I4" s="4">
        <v>1</v>
      </c>
      <c r="J4" s="5" t="s">
        <v>1</v>
      </c>
      <c r="K4" s="59">
        <f>SUMIF('Budget Detail &amp; Amendments'!E23:E27, 'Budget Roll-Up'!J4, 'Budget Detail &amp; Amendments'!R23:R27)</f>
        <v>22413</v>
      </c>
      <c r="M4" s="4">
        <v>1</v>
      </c>
      <c r="N4" s="5" t="s">
        <v>1</v>
      </c>
      <c r="O4" s="59">
        <f>SUMIF('Budget Detail &amp; Amendments'!E23:E27, 'Budget Roll-Up'!N4, 'Budget Detail &amp; Amendments'!T23:T27)</f>
        <v>0</v>
      </c>
    </row>
    <row r="5" spans="1:15" x14ac:dyDescent="0.25">
      <c r="A5" s="4">
        <v>2</v>
      </c>
      <c r="B5" s="5" t="s">
        <v>3</v>
      </c>
      <c r="C5" s="59">
        <f>SUMIF('Budget Detail &amp; Amendments'!E23:E27, B5, 'Budget Detail &amp; Amendments'!O23:O27)</f>
        <v>0</v>
      </c>
      <c r="E5" s="4">
        <v>2</v>
      </c>
      <c r="F5" s="5" t="s">
        <v>3</v>
      </c>
      <c r="G5" s="59">
        <f>SUMIF('Budget Detail &amp; Amendments'!E23:E27, 'Budget Roll-Up'!F5, 'Budget Detail &amp; Amendments'!P23:P27)</f>
        <v>0</v>
      </c>
      <c r="I5" s="4">
        <v>2</v>
      </c>
      <c r="J5" s="5" t="s">
        <v>3</v>
      </c>
      <c r="K5" s="59">
        <f>SUMIF('Budget Detail &amp; Amendments'!E23:E27, 'Budget Roll-Up'!J5, 'Budget Detail &amp; Amendments'!R23:R27)</f>
        <v>0</v>
      </c>
      <c r="M5" s="4">
        <v>2</v>
      </c>
      <c r="N5" s="5" t="s">
        <v>3</v>
      </c>
      <c r="O5" s="59">
        <f>SUMIF('Budget Detail &amp; Amendments'!E23:E27, 'Budget Roll-Up'!N5, 'Budget Detail &amp; Amendments'!T23:T27)</f>
        <v>0</v>
      </c>
    </row>
    <row r="6" spans="1:15" x14ac:dyDescent="0.25">
      <c r="A6" s="4">
        <v>3</v>
      </c>
      <c r="B6" s="5" t="s">
        <v>4</v>
      </c>
      <c r="C6" s="59">
        <f>'Budget Detail &amp; Amendments'!O45</f>
        <v>16613</v>
      </c>
      <c r="E6" s="4">
        <v>3</v>
      </c>
      <c r="F6" s="5" t="s">
        <v>4</v>
      </c>
      <c r="G6" s="59">
        <f>'Budget Detail &amp; Amendments'!P45</f>
        <v>16837</v>
      </c>
      <c r="I6" s="4">
        <v>3</v>
      </c>
      <c r="J6" s="5" t="s">
        <v>4</v>
      </c>
      <c r="K6" s="59">
        <f>'Budget Detail &amp; Amendments'!R45</f>
        <v>16457</v>
      </c>
      <c r="M6" s="4">
        <v>3</v>
      </c>
      <c r="N6" s="5" t="s">
        <v>4</v>
      </c>
      <c r="O6" s="59">
        <f>'Budget Detail &amp; Amendments'!T45</f>
        <v>0</v>
      </c>
    </row>
    <row r="7" spans="1:15" x14ac:dyDescent="0.25">
      <c r="A7" s="6">
        <v>4</v>
      </c>
      <c r="B7" s="7" t="s">
        <v>6</v>
      </c>
      <c r="C7" s="60">
        <f>SUM(C4:C6)</f>
        <v>39850</v>
      </c>
      <c r="E7" s="6">
        <v>4</v>
      </c>
      <c r="F7" s="7" t="s">
        <v>6</v>
      </c>
      <c r="G7" s="60">
        <f>SUM(G4:G6)</f>
        <v>41250</v>
      </c>
      <c r="I7" s="6">
        <v>4</v>
      </c>
      <c r="J7" s="7" t="s">
        <v>6</v>
      </c>
      <c r="K7" s="60">
        <f>SUM(K4:K6)</f>
        <v>38870</v>
      </c>
      <c r="M7" s="6">
        <v>4</v>
      </c>
      <c r="N7" s="7" t="s">
        <v>6</v>
      </c>
      <c r="O7" s="60">
        <f>SUM(O4:O6)</f>
        <v>0</v>
      </c>
    </row>
    <row r="8" spans="1:15" x14ac:dyDescent="0.25">
      <c r="G8" s="61"/>
      <c r="K8" s="61"/>
      <c r="O8" s="61"/>
    </row>
    <row r="9" spans="1:15" x14ac:dyDescent="0.25">
      <c r="A9" s="295" t="s">
        <v>7</v>
      </c>
      <c r="B9" s="295"/>
      <c r="E9" s="295" t="s">
        <v>7</v>
      </c>
      <c r="F9" s="295"/>
      <c r="G9" s="61"/>
      <c r="I9" s="295" t="s">
        <v>7</v>
      </c>
      <c r="J9" s="295"/>
      <c r="K9" s="61"/>
      <c r="M9" s="295" t="s">
        <v>7</v>
      </c>
      <c r="N9" s="295"/>
      <c r="O9" s="61"/>
    </row>
    <row r="10" spans="1:15" x14ac:dyDescent="0.25">
      <c r="A10" s="4">
        <v>5</v>
      </c>
      <c r="B10" s="5" t="s">
        <v>8</v>
      </c>
      <c r="C10" s="59">
        <f>SUMIF('Budget Detail &amp; Amendments'!E52:E57, B10, 'Budget Detail &amp; Amendments'!O52:O57)</f>
        <v>0</v>
      </c>
      <c r="E10" s="4">
        <v>5</v>
      </c>
      <c r="F10" s="5" t="s">
        <v>8</v>
      </c>
      <c r="G10" s="59">
        <f>SUMIF('Budget Detail &amp; Amendments'!E52:E57, 'Budget Roll-Up'!F10, 'Budget Detail &amp; Amendments'!P52:P57)</f>
        <v>0</v>
      </c>
      <c r="I10" s="4">
        <v>5</v>
      </c>
      <c r="J10" s="5" t="s">
        <v>8</v>
      </c>
      <c r="K10" s="59">
        <f>SUMIF('Budget Detail &amp; Amendments'!E52:E57, 'Budget Roll-Up'!J10, 'Budget Detail &amp; Amendments'!R52:R57)</f>
        <v>0</v>
      </c>
      <c r="M10" s="4">
        <v>5</v>
      </c>
      <c r="N10" s="5" t="s">
        <v>8</v>
      </c>
      <c r="O10" s="59">
        <f>SUMIF('Budget Detail &amp; Amendments'!E52:E57, 'Budget Roll-Up'!N10, 'Budget Detail &amp; Amendments'!T52:T57)</f>
        <v>0</v>
      </c>
    </row>
    <row r="11" spans="1:15" x14ac:dyDescent="0.25">
      <c r="A11" s="4">
        <v>6</v>
      </c>
      <c r="B11" s="5" t="s">
        <v>9</v>
      </c>
      <c r="C11" s="59"/>
      <c r="E11" s="4">
        <v>6</v>
      </c>
      <c r="F11" s="5" t="s">
        <v>9</v>
      </c>
      <c r="G11" s="59"/>
      <c r="I11" s="4">
        <v>6</v>
      </c>
      <c r="J11" s="5" t="s">
        <v>9</v>
      </c>
      <c r="K11" s="59"/>
      <c r="M11" s="4">
        <v>6</v>
      </c>
      <c r="N11" s="5" t="s">
        <v>9</v>
      </c>
      <c r="O11" s="59"/>
    </row>
    <row r="12" spans="1:15" x14ac:dyDescent="0.25">
      <c r="A12" s="4">
        <v>7</v>
      </c>
      <c r="B12" s="5" t="s">
        <v>10</v>
      </c>
      <c r="C12" s="59">
        <f>SUMIF('Budget Detail &amp; Amendments'!E52:E57, 'Budget Roll-Up'!B12, 'Budget Detail &amp; Amendments'!O52:O57)</f>
        <v>945</v>
      </c>
      <c r="E12" s="4">
        <v>7</v>
      </c>
      <c r="F12" s="5" t="s">
        <v>10</v>
      </c>
      <c r="G12" s="59">
        <f>SUMIF('Budget Detail &amp; Amendments'!E52:E57, 'Budget Roll-Up'!F12, 'Budget Detail &amp; Amendments'!P52:P57)</f>
        <v>945</v>
      </c>
      <c r="I12" s="4">
        <v>7</v>
      </c>
      <c r="J12" s="5" t="s">
        <v>10</v>
      </c>
      <c r="K12" s="59">
        <f>SUMIF('Budget Detail &amp; Amendments'!E52:E57, 'Budget Roll-Up'!J12, 'Budget Detail &amp; Amendments'!R52:R57)</f>
        <v>1000</v>
      </c>
      <c r="M12" s="4">
        <v>7</v>
      </c>
      <c r="N12" s="5" t="s">
        <v>10</v>
      </c>
      <c r="O12" s="59">
        <f>SUMIF('Budget Detail &amp; Amendments'!E52:E57, 'Budget Roll-Up'!N12, 'Budget Detail &amp; Amendments'!T52:T57)</f>
        <v>0</v>
      </c>
    </row>
    <row r="13" spans="1:15" x14ac:dyDescent="0.25">
      <c r="A13" s="4">
        <v>8</v>
      </c>
      <c r="B13" s="5" t="s">
        <v>13</v>
      </c>
      <c r="C13" s="59">
        <f>SUMIF('Budget Detail &amp; Amendments'!E62:E63, 'Budget Roll-Up'!B13, 'Budget Detail &amp; Amendments'!O62:O63)</f>
        <v>0</v>
      </c>
      <c r="E13" s="4">
        <v>8</v>
      </c>
      <c r="F13" s="5" t="s">
        <v>13</v>
      </c>
      <c r="G13" s="59">
        <f>SUMIF('Budget Detail &amp; Amendments'!E62:E63, 'Budget Roll-Up'!F13, 'Budget Detail &amp; Amendments'!P62:P63)</f>
        <v>0</v>
      </c>
      <c r="I13" s="4">
        <v>8</v>
      </c>
      <c r="J13" s="5" t="s">
        <v>13</v>
      </c>
      <c r="K13" s="59">
        <f>SUMIF('Budget Detail &amp; Amendments'!E62:E63, 'Budget Roll-Up'!J13, 'Budget Detail &amp; Amendments'!R62:R63)</f>
        <v>0</v>
      </c>
      <c r="M13" s="4">
        <v>8</v>
      </c>
      <c r="N13" s="5" t="s">
        <v>13</v>
      </c>
      <c r="O13" s="59">
        <f>SUMIF('Budget Detail &amp; Amendments'!E62:E63, 'Budget Roll-Up'!N13, 'Budget Detail &amp; Amendments'!T62:T63)</f>
        <v>0</v>
      </c>
    </row>
    <row r="14" spans="1:15" x14ac:dyDescent="0.25">
      <c r="A14" s="4">
        <v>9</v>
      </c>
      <c r="B14" s="5" t="s">
        <v>11</v>
      </c>
      <c r="C14" s="59">
        <f>SUMIF('Budget Detail &amp; Amendments'!E62:E63, 'Budget Roll-Up'!B14, 'Budget Detail &amp; Amendments'!O62:O63)</f>
        <v>0</v>
      </c>
      <c r="E14" s="4">
        <v>9</v>
      </c>
      <c r="F14" s="5" t="s">
        <v>11</v>
      </c>
      <c r="G14" s="59">
        <f>SUMIF('Budget Detail &amp; Amendments'!E62:E63, 'Budget Roll-Up'!F14, 'Budget Detail &amp; Amendments'!P62:P63)</f>
        <v>0</v>
      </c>
      <c r="I14" s="4">
        <v>9</v>
      </c>
      <c r="J14" s="5" t="s">
        <v>11</v>
      </c>
      <c r="K14" s="59">
        <f>SUMIF('Budget Detail &amp; Amendments'!E62:E63, 'Budget Roll-Up'!J14, 'Budget Detail &amp; Amendments'!R62:R63)</f>
        <v>0</v>
      </c>
      <c r="M14" s="4">
        <v>9</v>
      </c>
      <c r="N14" s="5" t="s">
        <v>11</v>
      </c>
      <c r="O14" s="59">
        <f>SUMIF('Budget Detail &amp; Amendments'!E62:E63, 'Budget Roll-Up'!N14, 'Budget Detail &amp; Amendments'!T62:T63)</f>
        <v>0</v>
      </c>
    </row>
    <row r="15" spans="1:15" x14ac:dyDescent="0.25">
      <c r="A15" s="4">
        <v>10</v>
      </c>
      <c r="B15" s="5" t="s">
        <v>12</v>
      </c>
      <c r="C15" s="59">
        <f>SUMIF('Budget Detail &amp; Amendments'!E68:E71, 'Budget Roll-Up'!B15, 'Budget Detail &amp; Amendments'!O68:O71)</f>
        <v>450</v>
      </c>
      <c r="E15" s="4">
        <v>10</v>
      </c>
      <c r="F15" s="5" t="s">
        <v>12</v>
      </c>
      <c r="G15" s="59">
        <f>SUMIF('Budget Detail &amp; Amendments'!E68:E71, 'Budget Roll-Up'!F15, 'Budget Detail &amp; Amendments'!P68:P71)</f>
        <v>450</v>
      </c>
      <c r="I15" s="4">
        <v>10</v>
      </c>
      <c r="J15" s="5" t="s">
        <v>12</v>
      </c>
      <c r="K15" s="59">
        <f>SUMIF('Budget Detail &amp; Amendments'!E68:E71, 'Budget Roll-Up'!J15, 'Budget Detail &amp; Amendments'!R68:R71)</f>
        <v>550</v>
      </c>
      <c r="M15" s="4">
        <v>10</v>
      </c>
      <c r="N15" s="5" t="s">
        <v>12</v>
      </c>
      <c r="O15" s="59">
        <f>SUMIF('Budget Detail &amp; Amendments'!E68:E71, 'Budget Roll-Up'!N15, 'Budget Detail &amp; Amendments'!T68:T71)</f>
        <v>0</v>
      </c>
    </row>
    <row r="16" spans="1:15" x14ac:dyDescent="0.25">
      <c r="A16" s="4">
        <v>11</v>
      </c>
      <c r="B16" s="5" t="s">
        <v>14</v>
      </c>
      <c r="C16" s="59">
        <f>SUMIF('Budget Detail &amp; Amendments'!E68:E71, 'Budget Roll-Up'!B16, 'Budget Detail &amp; Amendments'!O68:O71)</f>
        <v>350</v>
      </c>
      <c r="E16" s="4">
        <v>11</v>
      </c>
      <c r="F16" s="5" t="s">
        <v>14</v>
      </c>
      <c r="G16" s="59">
        <f>SUMIF('Budget Detail &amp; Amendments'!E68:E71, 'Budget Roll-Up'!F16, 'Budget Detail &amp; Amendments'!P68:P71)</f>
        <v>350</v>
      </c>
      <c r="I16" s="4">
        <v>11</v>
      </c>
      <c r="J16" s="5" t="s">
        <v>14</v>
      </c>
      <c r="K16" s="59">
        <f>SUMIF('Budget Detail &amp; Amendments'!E68:E71, 'Budget Roll-Up'!J16, 'Budget Detail &amp; Amendments'!R68:R71)</f>
        <v>350</v>
      </c>
      <c r="M16" s="4">
        <v>11</v>
      </c>
      <c r="N16" s="5" t="s">
        <v>14</v>
      </c>
      <c r="O16" s="59">
        <f>SUMIF('Budget Detail &amp; Amendments'!E68:E71, 'Budget Roll-Up'!N16, 'Budget Detail &amp; Amendments'!T68:T71)</f>
        <v>0</v>
      </c>
    </row>
    <row r="17" spans="1:15" x14ac:dyDescent="0.25">
      <c r="A17" s="4">
        <v>12</v>
      </c>
      <c r="B17" s="8" t="s">
        <v>15</v>
      </c>
      <c r="C17" s="59">
        <f>'Budget Detail &amp; Amendments'!O90</f>
        <v>7898.92</v>
      </c>
      <c r="E17" s="4">
        <v>12</v>
      </c>
      <c r="F17" s="8" t="s">
        <v>15</v>
      </c>
      <c r="G17" s="59">
        <f>SUM('Budget Detail &amp; Amendments'!P90)</f>
        <v>6470.5599999999995</v>
      </c>
      <c r="I17" s="4">
        <v>12</v>
      </c>
      <c r="J17" s="8" t="s">
        <v>15</v>
      </c>
      <c r="K17" s="59">
        <f>SUM('Budget Detail &amp; Amendments'!R90)</f>
        <v>6708.92</v>
      </c>
      <c r="M17" s="4">
        <v>12</v>
      </c>
      <c r="N17" s="8" t="s">
        <v>15</v>
      </c>
      <c r="O17" s="59">
        <f>SUM('Budget Detail &amp; Amendments'!T90)</f>
        <v>0</v>
      </c>
    </row>
    <row r="18" spans="1:15" x14ac:dyDescent="0.25">
      <c r="A18" s="4">
        <v>13</v>
      </c>
      <c r="B18" s="8" t="s">
        <v>16</v>
      </c>
      <c r="C18" s="59"/>
      <c r="E18" s="4">
        <v>13</v>
      </c>
      <c r="F18" s="8" t="s">
        <v>16</v>
      </c>
      <c r="G18" s="59"/>
      <c r="I18" s="4">
        <v>13</v>
      </c>
      <c r="J18" s="8" t="s">
        <v>16</v>
      </c>
      <c r="K18" s="59"/>
      <c r="M18" s="4">
        <v>13</v>
      </c>
      <c r="N18" s="8" t="s">
        <v>16</v>
      </c>
      <c r="O18" s="59"/>
    </row>
    <row r="19" spans="1:15" x14ac:dyDescent="0.25">
      <c r="A19" s="4">
        <v>14</v>
      </c>
      <c r="B19" s="8" t="s">
        <v>17</v>
      </c>
      <c r="C19" s="59"/>
      <c r="E19" s="4">
        <v>14</v>
      </c>
      <c r="F19" s="8" t="s">
        <v>17</v>
      </c>
      <c r="G19" s="59"/>
      <c r="I19" s="4">
        <v>14</v>
      </c>
      <c r="J19" s="8" t="s">
        <v>17</v>
      </c>
      <c r="K19" s="59"/>
      <c r="M19" s="4">
        <v>14</v>
      </c>
      <c r="N19" s="8" t="s">
        <v>17</v>
      </c>
      <c r="O19" s="59"/>
    </row>
    <row r="20" spans="1:15" x14ac:dyDescent="0.25">
      <c r="A20" s="4">
        <v>15</v>
      </c>
      <c r="B20" s="8" t="s">
        <v>18</v>
      </c>
      <c r="C20" s="59"/>
      <c r="E20" s="4">
        <v>15</v>
      </c>
      <c r="F20" s="8" t="s">
        <v>18</v>
      </c>
      <c r="G20" s="59"/>
      <c r="I20" s="4">
        <v>15</v>
      </c>
      <c r="J20" s="8" t="s">
        <v>18</v>
      </c>
      <c r="K20" s="59"/>
      <c r="M20" s="4">
        <v>15</v>
      </c>
      <c r="N20" s="8" t="s">
        <v>18</v>
      </c>
      <c r="O20" s="59"/>
    </row>
    <row r="21" spans="1:15" x14ac:dyDescent="0.25">
      <c r="A21" s="4">
        <v>16</v>
      </c>
      <c r="B21" s="8" t="s">
        <v>19</v>
      </c>
      <c r="C21" s="59">
        <f>SUMIF('Budget Detail &amp; Amendments'!E94:E102, 'Budget Roll-Up'!B21, 'Budget Detail &amp; Amendments'!O94:O102)</f>
        <v>640</v>
      </c>
      <c r="E21" s="4">
        <v>16</v>
      </c>
      <c r="F21" s="8" t="s">
        <v>19</v>
      </c>
      <c r="G21" s="59">
        <f>SUMIF('Budget Detail &amp; Amendments'!E94:E102, 'Budget Roll-Up'!F21, 'Budget Detail &amp; Amendments'!P94:P102)</f>
        <v>640</v>
      </c>
      <c r="I21" s="4">
        <v>16</v>
      </c>
      <c r="J21" s="8" t="s">
        <v>19</v>
      </c>
      <c r="K21" s="59">
        <f>SUMIF('Budget Detail &amp; Amendments'!E94:E102, 'Budget Roll-Up'!J21, 'Budget Detail &amp; Amendments'!R94:R102)</f>
        <v>640</v>
      </c>
      <c r="M21" s="4">
        <v>16</v>
      </c>
      <c r="N21" s="8" t="s">
        <v>19</v>
      </c>
      <c r="O21" s="59">
        <f>SUMIF('Budget Detail &amp; Amendments'!E94:E102, 'Budget Roll-Up'!N21, 'Budget Detail &amp; Amendments'!T94:T102)</f>
        <v>0</v>
      </c>
    </row>
    <row r="22" spans="1:15" x14ac:dyDescent="0.25">
      <c r="A22" s="4">
        <v>17</v>
      </c>
      <c r="B22" s="8" t="s">
        <v>20</v>
      </c>
      <c r="C22" s="59">
        <f>SUMIF('Budget Detail &amp; Amendments'!E94:E102, 'Budget Roll-Up'!B22, 'Budget Detail &amp; Amendments'!O94:O102)</f>
        <v>630</v>
      </c>
      <c r="E22" s="4">
        <v>17</v>
      </c>
      <c r="F22" s="8" t="s">
        <v>20</v>
      </c>
      <c r="G22" s="59">
        <f>SUMIF('Budget Detail &amp; Amendments'!E94:E102, 'Budget Roll-Up'!F22, 'Budget Detail &amp; Amendments'!P94:P102)</f>
        <v>545</v>
      </c>
      <c r="I22" s="4">
        <v>17</v>
      </c>
      <c r="J22" s="8" t="s">
        <v>20</v>
      </c>
      <c r="K22" s="59">
        <f>SUMIF('Budget Detail &amp; Amendments'!E94:E102, 'Budget Roll-Up'!J22, 'Budget Detail &amp; Amendments'!R94:R102)</f>
        <v>545</v>
      </c>
      <c r="M22" s="4">
        <v>17</v>
      </c>
      <c r="N22" s="8" t="s">
        <v>20</v>
      </c>
      <c r="O22" s="59">
        <f>SUMIF('Budget Detail &amp; Amendments'!E94:E102, 'Budget Roll-Up'!N22, 'Budget Detail &amp; Amendments'!T94:T102)</f>
        <v>0</v>
      </c>
    </row>
    <row r="23" spans="1:15" x14ac:dyDescent="0.25">
      <c r="A23" s="4">
        <v>18</v>
      </c>
      <c r="B23" s="8" t="s">
        <v>21</v>
      </c>
      <c r="C23" s="59">
        <f>SUMIF('Budget Detail &amp; Amendments'!E94:E102, 'Budget Roll-Up'!B23, 'Budget Detail &amp; Amendments'!O94:O102)</f>
        <v>1300</v>
      </c>
      <c r="E23" s="4">
        <v>18</v>
      </c>
      <c r="F23" s="8" t="s">
        <v>21</v>
      </c>
      <c r="G23" s="59">
        <f>SUMIF('Budget Detail &amp; Amendments'!E94:E102, 'Budget Roll-Up'!F23, 'Budget Detail &amp; Amendments'!P94:P102)</f>
        <v>900</v>
      </c>
      <c r="I23" s="4">
        <v>18</v>
      </c>
      <c r="J23" s="8" t="s">
        <v>21</v>
      </c>
      <c r="K23" s="59">
        <f>SUMIF('Budget Detail &amp; Amendments'!E94:E102, 'Budget Roll-Up'!J23, 'Budget Detail &amp; Amendments'!R94:R102)</f>
        <v>900</v>
      </c>
      <c r="M23" s="4">
        <v>18</v>
      </c>
      <c r="N23" s="8" t="s">
        <v>21</v>
      </c>
      <c r="O23" s="59">
        <f>SUMIF('Budget Detail &amp; Amendments'!E94:E102, 'Budget Roll-Up'!N23, 'Budget Detail &amp; Amendments'!T94:T102)</f>
        <v>0</v>
      </c>
    </row>
    <row r="24" spans="1:15" x14ac:dyDescent="0.25">
      <c r="A24" s="6">
        <v>19</v>
      </c>
      <c r="B24" s="7" t="s">
        <v>22</v>
      </c>
      <c r="C24" s="59">
        <f>SUM(C10:C23)</f>
        <v>12213.92</v>
      </c>
      <c r="E24" s="6">
        <v>19</v>
      </c>
      <c r="F24" s="7" t="s">
        <v>22</v>
      </c>
      <c r="G24" s="59">
        <f>SUM(G10:G23)</f>
        <v>10300.56</v>
      </c>
      <c r="I24" s="6">
        <v>19</v>
      </c>
      <c r="J24" s="7" t="s">
        <v>22</v>
      </c>
      <c r="K24" s="59">
        <f>SUM(K10:K23)</f>
        <v>10693.92</v>
      </c>
      <c r="M24" s="6">
        <v>19</v>
      </c>
      <c r="N24" s="7" t="s">
        <v>22</v>
      </c>
      <c r="O24" s="59">
        <f>SUM(O10:O23)</f>
        <v>0</v>
      </c>
    </row>
    <row r="25" spans="1:15" x14ac:dyDescent="0.25">
      <c r="C25" s="61"/>
      <c r="G25" s="61"/>
      <c r="K25" s="61"/>
      <c r="O25" s="61"/>
    </row>
    <row r="26" spans="1:15" x14ac:dyDescent="0.25">
      <c r="A26" s="9">
        <v>20</v>
      </c>
      <c r="B26" s="7" t="s">
        <v>23</v>
      </c>
      <c r="C26" s="59">
        <f>'Budget Detail &amp; Amendments'!O120</f>
        <v>0</v>
      </c>
      <c r="E26" s="9">
        <v>20</v>
      </c>
      <c r="F26" s="7" t="s">
        <v>23</v>
      </c>
      <c r="G26" s="59">
        <f>'Budget Detail &amp; Amendments'!P120</f>
        <v>513.36</v>
      </c>
      <c r="I26" s="9">
        <v>20</v>
      </c>
      <c r="J26" s="7" t="s">
        <v>23</v>
      </c>
      <c r="K26" s="59">
        <f>SUM('Budget Detail &amp; Amendments'!R120)</f>
        <v>2500</v>
      </c>
      <c r="M26" s="9">
        <v>20</v>
      </c>
      <c r="N26" s="7" t="s">
        <v>23</v>
      </c>
      <c r="O26" s="59">
        <f>SUM('Budget Detail &amp; Amendments'!T120)</f>
        <v>0</v>
      </c>
    </row>
    <row r="27" spans="1:15" x14ac:dyDescent="0.25">
      <c r="A27" s="1"/>
      <c r="B27" s="1"/>
      <c r="C27" s="61"/>
      <c r="E27" s="1"/>
      <c r="F27" s="1"/>
      <c r="G27" s="61"/>
      <c r="I27" s="1"/>
      <c r="J27" s="1"/>
      <c r="K27" s="61"/>
      <c r="M27" s="1"/>
      <c r="N27" s="1"/>
      <c r="O27" s="61"/>
    </row>
    <row r="28" spans="1:15" x14ac:dyDescent="0.25">
      <c r="A28" s="6">
        <v>21</v>
      </c>
      <c r="B28" s="7" t="s">
        <v>24</v>
      </c>
      <c r="C28" s="59">
        <f>'Budget Detail &amp; Amendments'!O116</f>
        <v>0</v>
      </c>
      <c r="E28" s="6">
        <v>21</v>
      </c>
      <c r="F28" s="7" t="s">
        <v>24</v>
      </c>
      <c r="G28" s="59">
        <f>SUM('Budget Detail &amp; Amendments'!P116)</f>
        <v>0</v>
      </c>
      <c r="I28" s="6">
        <v>21</v>
      </c>
      <c r="J28" s="7" t="s">
        <v>24</v>
      </c>
      <c r="K28" s="59">
        <f>SUM('Budget Detail &amp; Amendments'!R116)</f>
        <v>0</v>
      </c>
      <c r="M28" s="6">
        <v>21</v>
      </c>
      <c r="N28" s="7" t="s">
        <v>24</v>
      </c>
      <c r="O28" s="59">
        <f>SUM('Budget Detail &amp; Amendments'!T116)</f>
        <v>0</v>
      </c>
    </row>
    <row r="29" spans="1:15" x14ac:dyDescent="0.25">
      <c r="A29" s="2"/>
      <c r="B29" s="1"/>
      <c r="C29" s="61"/>
      <c r="E29" s="2"/>
      <c r="F29" s="1"/>
      <c r="G29" s="61"/>
      <c r="I29" s="2"/>
      <c r="J29" s="1"/>
      <c r="K29" s="61"/>
      <c r="M29" s="2"/>
      <c r="N29" s="1"/>
      <c r="O29" s="61"/>
    </row>
    <row r="30" spans="1:15" x14ac:dyDescent="0.25">
      <c r="A30" s="6">
        <v>22</v>
      </c>
      <c r="B30" s="7" t="s">
        <v>25</v>
      </c>
      <c r="C30" s="59">
        <f>SUM(C7,C24,C26,C28)</f>
        <v>52063.92</v>
      </c>
      <c r="E30" s="6">
        <v>22</v>
      </c>
      <c r="F30" s="7" t="s">
        <v>25</v>
      </c>
      <c r="G30" s="59">
        <f>SUM(G7,G24,G26,G28)</f>
        <v>52063.92</v>
      </c>
      <c r="I30" s="6">
        <v>22</v>
      </c>
      <c r="J30" s="7" t="s">
        <v>25</v>
      </c>
      <c r="K30" s="59">
        <f>SUM(K7,K24,K26,K28)</f>
        <v>52063.92</v>
      </c>
      <c r="M30" s="6">
        <v>22</v>
      </c>
      <c r="N30" s="7" t="s">
        <v>25</v>
      </c>
      <c r="O30" s="59">
        <f>SUM(O7,O24,O26,O28)</f>
        <v>0</v>
      </c>
    </row>
    <row r="33" spans="1:7" ht="15.75" thickBot="1" x14ac:dyDescent="0.3"/>
    <row r="34" spans="1:7" ht="15" customHeight="1" thickBot="1" x14ac:dyDescent="0.3">
      <c r="A34" s="375" t="s">
        <v>71</v>
      </c>
      <c r="B34" s="376"/>
      <c r="C34" s="376"/>
      <c r="D34" s="376"/>
      <c r="E34" s="376"/>
      <c r="F34" s="376"/>
      <c r="G34" s="377"/>
    </row>
    <row r="35" spans="1:7" x14ac:dyDescent="0.25">
      <c r="A35" s="23"/>
      <c r="B35" s="12"/>
      <c r="C35" s="23"/>
      <c r="D35" s="23"/>
      <c r="E35" s="23"/>
      <c r="F35" s="23"/>
    </row>
    <row r="52" ht="15" customHeight="1" x14ac:dyDescent="0.25"/>
  </sheetData>
  <sheetProtection algorithmName="SHA-512" hashValue="4O8TFfC37Y6L+qlUYdexmqR7wcHfYacIbo6y5gUbV5AstauCF4BmmkW5p7rJf4K9Y4Uwt+55RhVdqPIHI0syYg==" saltValue="KKaljmJGfHJaOixRxx2J0g==" spinCount="100000" sheet="1" objects="1" scenarios="1"/>
  <mergeCells count="17">
    <mergeCell ref="A9:B9"/>
    <mergeCell ref="A1:C1"/>
    <mergeCell ref="A2:B2"/>
    <mergeCell ref="A3:B3"/>
    <mergeCell ref="A34:G34"/>
    <mergeCell ref="M3:N3"/>
    <mergeCell ref="M9:N9"/>
    <mergeCell ref="E1:G1"/>
    <mergeCell ref="I1:K1"/>
    <mergeCell ref="M1:O1"/>
    <mergeCell ref="I2:J2"/>
    <mergeCell ref="I3:J3"/>
    <mergeCell ref="E2:F2"/>
    <mergeCell ref="E3:F3"/>
    <mergeCell ref="E9:F9"/>
    <mergeCell ref="I9:J9"/>
    <mergeCell ref="M2:N2"/>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26"/>
  <sheetViews>
    <sheetView workbookViewId="0">
      <selection activeCell="A2" sqref="A2:Y26"/>
    </sheetView>
  </sheetViews>
  <sheetFormatPr defaultRowHeight="15" x14ac:dyDescent="0.25"/>
  <sheetData>
    <row r="2" spans="1:25" ht="15.75" customHeight="1" x14ac:dyDescent="0.25">
      <c r="A2" s="378" t="s">
        <v>122</v>
      </c>
      <c r="B2" s="378"/>
      <c r="C2" s="378"/>
      <c r="D2" s="378"/>
      <c r="E2" s="378"/>
      <c r="F2" s="378"/>
      <c r="G2" s="378"/>
      <c r="H2" s="378"/>
      <c r="I2" s="378"/>
      <c r="J2" s="378"/>
      <c r="K2" s="378"/>
      <c r="L2" s="378"/>
      <c r="M2" s="378"/>
      <c r="N2" s="378"/>
      <c r="O2" s="378"/>
      <c r="P2" s="378"/>
      <c r="Q2" s="378"/>
      <c r="R2" s="378"/>
      <c r="S2" s="378"/>
      <c r="T2" s="378"/>
      <c r="U2" s="378"/>
      <c r="V2" s="378"/>
      <c r="W2" s="378"/>
      <c r="X2" s="378"/>
      <c r="Y2" s="378"/>
    </row>
    <row r="3" spans="1:25" ht="15" customHeight="1" x14ac:dyDescent="0.25">
      <c r="A3" s="378"/>
      <c r="B3" s="378"/>
      <c r="C3" s="378"/>
      <c r="D3" s="378"/>
      <c r="E3" s="378"/>
      <c r="F3" s="378"/>
      <c r="G3" s="378"/>
      <c r="H3" s="378"/>
      <c r="I3" s="378"/>
      <c r="J3" s="378"/>
      <c r="K3" s="378"/>
      <c r="L3" s="378"/>
      <c r="M3" s="378"/>
      <c r="N3" s="378"/>
      <c r="O3" s="378"/>
      <c r="P3" s="378"/>
      <c r="Q3" s="378"/>
      <c r="R3" s="378"/>
      <c r="S3" s="378"/>
      <c r="T3" s="378"/>
      <c r="U3" s="378"/>
      <c r="V3" s="378"/>
      <c r="W3" s="378"/>
      <c r="X3" s="378"/>
      <c r="Y3" s="378"/>
    </row>
    <row r="4" spans="1:25" ht="15" customHeight="1" x14ac:dyDescent="0.25">
      <c r="A4" s="378"/>
      <c r="B4" s="378"/>
      <c r="C4" s="378"/>
      <c r="D4" s="378"/>
      <c r="E4" s="378"/>
      <c r="F4" s="378"/>
      <c r="G4" s="378"/>
      <c r="H4" s="378"/>
      <c r="I4" s="378"/>
      <c r="J4" s="378"/>
      <c r="K4" s="378"/>
      <c r="L4" s="378"/>
      <c r="M4" s="378"/>
      <c r="N4" s="378"/>
      <c r="O4" s="378"/>
      <c r="P4" s="378"/>
      <c r="Q4" s="378"/>
      <c r="R4" s="378"/>
      <c r="S4" s="378"/>
      <c r="T4" s="378"/>
      <c r="U4" s="378"/>
      <c r="V4" s="378"/>
      <c r="W4" s="378"/>
      <c r="X4" s="378"/>
      <c r="Y4" s="378"/>
    </row>
    <row r="5" spans="1:25" ht="15" customHeight="1" x14ac:dyDescent="0.25">
      <c r="A5" s="378"/>
      <c r="B5" s="378"/>
      <c r="C5" s="378"/>
      <c r="D5" s="378"/>
      <c r="E5" s="378"/>
      <c r="F5" s="378"/>
      <c r="G5" s="378"/>
      <c r="H5" s="378"/>
      <c r="I5" s="378"/>
      <c r="J5" s="378"/>
      <c r="K5" s="378"/>
      <c r="L5" s="378"/>
      <c r="M5" s="378"/>
      <c r="N5" s="378"/>
      <c r="O5" s="378"/>
      <c r="P5" s="378"/>
      <c r="Q5" s="378"/>
      <c r="R5" s="378"/>
      <c r="S5" s="378"/>
      <c r="T5" s="378"/>
      <c r="U5" s="378"/>
      <c r="V5" s="378"/>
      <c r="W5" s="378"/>
      <c r="X5" s="378"/>
      <c r="Y5" s="378"/>
    </row>
    <row r="6" spans="1:25" ht="15" customHeight="1" x14ac:dyDescent="0.25">
      <c r="A6" s="378"/>
      <c r="B6" s="378"/>
      <c r="C6" s="378"/>
      <c r="D6" s="378"/>
      <c r="E6" s="378"/>
      <c r="F6" s="378"/>
      <c r="G6" s="378"/>
      <c r="H6" s="378"/>
      <c r="I6" s="378"/>
      <c r="J6" s="378"/>
      <c r="K6" s="378"/>
      <c r="L6" s="378"/>
      <c r="M6" s="378"/>
      <c r="N6" s="378"/>
      <c r="O6" s="378"/>
      <c r="P6" s="378"/>
      <c r="Q6" s="378"/>
      <c r="R6" s="378"/>
      <c r="S6" s="378"/>
      <c r="T6" s="378"/>
      <c r="U6" s="378"/>
      <c r="V6" s="378"/>
      <c r="W6" s="378"/>
      <c r="X6" s="378"/>
      <c r="Y6" s="378"/>
    </row>
    <row r="7" spans="1:25" ht="15" customHeight="1" x14ac:dyDescent="0.25">
      <c r="A7" s="378"/>
      <c r="B7" s="378"/>
      <c r="C7" s="378"/>
      <c r="D7" s="378"/>
      <c r="E7" s="378"/>
      <c r="F7" s="378"/>
      <c r="G7" s="378"/>
      <c r="H7" s="378"/>
      <c r="I7" s="378"/>
      <c r="J7" s="378"/>
      <c r="K7" s="378"/>
      <c r="L7" s="378"/>
      <c r="M7" s="378"/>
      <c r="N7" s="378"/>
      <c r="O7" s="378"/>
      <c r="P7" s="378"/>
      <c r="Q7" s="378"/>
      <c r="R7" s="378"/>
      <c r="S7" s="378"/>
      <c r="T7" s="378"/>
      <c r="U7" s="378"/>
      <c r="V7" s="378"/>
      <c r="W7" s="378"/>
      <c r="X7" s="378"/>
      <c r="Y7" s="378"/>
    </row>
    <row r="8" spans="1:25" ht="15" customHeight="1" x14ac:dyDescent="0.25">
      <c r="A8" s="378"/>
      <c r="B8" s="378"/>
      <c r="C8" s="378"/>
      <c r="D8" s="378"/>
      <c r="E8" s="378"/>
      <c r="F8" s="378"/>
      <c r="G8" s="378"/>
      <c r="H8" s="378"/>
      <c r="I8" s="378"/>
      <c r="J8" s="378"/>
      <c r="K8" s="378"/>
      <c r="L8" s="378"/>
      <c r="M8" s="378"/>
      <c r="N8" s="378"/>
      <c r="O8" s="378"/>
      <c r="P8" s="378"/>
      <c r="Q8" s="378"/>
      <c r="R8" s="378"/>
      <c r="S8" s="378"/>
      <c r="T8" s="378"/>
      <c r="U8" s="378"/>
      <c r="V8" s="378"/>
      <c r="W8" s="378"/>
      <c r="X8" s="378"/>
      <c r="Y8" s="378"/>
    </row>
    <row r="9" spans="1:25" ht="15" customHeight="1" x14ac:dyDescent="0.25">
      <c r="A9" s="378"/>
      <c r="B9" s="378"/>
      <c r="C9" s="378"/>
      <c r="D9" s="378"/>
      <c r="E9" s="378"/>
      <c r="F9" s="378"/>
      <c r="G9" s="378"/>
      <c r="H9" s="378"/>
      <c r="I9" s="378"/>
      <c r="J9" s="378"/>
      <c r="K9" s="378"/>
      <c r="L9" s="378"/>
      <c r="M9" s="378"/>
      <c r="N9" s="378"/>
      <c r="O9" s="378"/>
      <c r="P9" s="378"/>
      <c r="Q9" s="378"/>
      <c r="R9" s="378"/>
      <c r="S9" s="378"/>
      <c r="T9" s="378"/>
      <c r="U9" s="378"/>
      <c r="V9" s="378"/>
      <c r="W9" s="378"/>
      <c r="X9" s="378"/>
      <c r="Y9" s="378"/>
    </row>
    <row r="10" spans="1:25" ht="15" customHeight="1" x14ac:dyDescent="0.25">
      <c r="A10" s="378"/>
      <c r="B10" s="378"/>
      <c r="C10" s="378"/>
      <c r="D10" s="378"/>
      <c r="E10" s="378"/>
      <c r="F10" s="378"/>
      <c r="G10" s="378"/>
      <c r="H10" s="378"/>
      <c r="I10" s="378"/>
      <c r="J10" s="378"/>
      <c r="K10" s="378"/>
      <c r="L10" s="378"/>
      <c r="M10" s="378"/>
      <c r="N10" s="378"/>
      <c r="O10" s="378"/>
      <c r="P10" s="378"/>
      <c r="Q10" s="378"/>
      <c r="R10" s="378"/>
      <c r="S10" s="378"/>
      <c r="T10" s="378"/>
      <c r="U10" s="378"/>
      <c r="V10" s="378"/>
      <c r="W10" s="378"/>
      <c r="X10" s="378"/>
      <c r="Y10" s="378"/>
    </row>
    <row r="11" spans="1:25" ht="15" customHeight="1" x14ac:dyDescent="0.25">
      <c r="A11" s="378"/>
      <c r="B11" s="378"/>
      <c r="C11" s="378"/>
      <c r="D11" s="378"/>
      <c r="E11" s="378"/>
      <c r="F11" s="378"/>
      <c r="G11" s="378"/>
      <c r="H11" s="378"/>
      <c r="I11" s="378"/>
      <c r="J11" s="378"/>
      <c r="K11" s="378"/>
      <c r="L11" s="378"/>
      <c r="M11" s="378"/>
      <c r="N11" s="378"/>
      <c r="O11" s="378"/>
      <c r="P11" s="378"/>
      <c r="Q11" s="378"/>
      <c r="R11" s="378"/>
      <c r="S11" s="378"/>
      <c r="T11" s="378"/>
      <c r="U11" s="378"/>
      <c r="V11" s="378"/>
      <c r="W11" s="378"/>
      <c r="X11" s="378"/>
      <c r="Y11" s="378"/>
    </row>
    <row r="12" spans="1:25" ht="15" customHeight="1" x14ac:dyDescent="0.25">
      <c r="A12" s="378"/>
      <c r="B12" s="378"/>
      <c r="C12" s="378"/>
      <c r="D12" s="378"/>
      <c r="E12" s="378"/>
      <c r="F12" s="378"/>
      <c r="G12" s="378"/>
      <c r="H12" s="378"/>
      <c r="I12" s="378"/>
      <c r="J12" s="378"/>
      <c r="K12" s="378"/>
      <c r="L12" s="378"/>
      <c r="M12" s="378"/>
      <c r="N12" s="378"/>
      <c r="O12" s="378"/>
      <c r="P12" s="378"/>
      <c r="Q12" s="378"/>
      <c r="R12" s="378"/>
      <c r="S12" s="378"/>
      <c r="T12" s="378"/>
      <c r="U12" s="378"/>
      <c r="V12" s="378"/>
      <c r="W12" s="378"/>
      <c r="X12" s="378"/>
      <c r="Y12" s="378"/>
    </row>
    <row r="13" spans="1:25" ht="15" customHeight="1" x14ac:dyDescent="0.25">
      <c r="A13" s="378"/>
      <c r="B13" s="378"/>
      <c r="C13" s="378"/>
      <c r="D13" s="378"/>
      <c r="E13" s="378"/>
      <c r="F13" s="378"/>
      <c r="G13" s="378"/>
      <c r="H13" s="378"/>
      <c r="I13" s="378"/>
      <c r="J13" s="378"/>
      <c r="K13" s="378"/>
      <c r="L13" s="378"/>
      <c r="M13" s="378"/>
      <c r="N13" s="378"/>
      <c r="O13" s="378"/>
      <c r="P13" s="378"/>
      <c r="Q13" s="378"/>
      <c r="R13" s="378"/>
      <c r="S13" s="378"/>
      <c r="T13" s="378"/>
      <c r="U13" s="378"/>
      <c r="V13" s="378"/>
      <c r="W13" s="378"/>
      <c r="X13" s="378"/>
      <c r="Y13" s="378"/>
    </row>
    <row r="14" spans="1:25" ht="15" customHeight="1" x14ac:dyDescent="0.25">
      <c r="A14" s="378"/>
      <c r="B14" s="378"/>
      <c r="C14" s="378"/>
      <c r="D14" s="378"/>
      <c r="E14" s="378"/>
      <c r="F14" s="378"/>
      <c r="G14" s="378"/>
      <c r="H14" s="378"/>
      <c r="I14" s="378"/>
      <c r="J14" s="378"/>
      <c r="K14" s="378"/>
      <c r="L14" s="378"/>
      <c r="M14" s="378"/>
      <c r="N14" s="378"/>
      <c r="O14" s="378"/>
      <c r="P14" s="378"/>
      <c r="Q14" s="378"/>
      <c r="R14" s="378"/>
      <c r="S14" s="378"/>
      <c r="T14" s="378"/>
      <c r="U14" s="378"/>
      <c r="V14" s="378"/>
      <c r="W14" s="378"/>
      <c r="X14" s="378"/>
      <c r="Y14" s="378"/>
    </row>
    <row r="15" spans="1:25" ht="15" customHeight="1" x14ac:dyDescent="0.25">
      <c r="A15" s="378"/>
      <c r="B15" s="378"/>
      <c r="C15" s="378"/>
      <c r="D15" s="378"/>
      <c r="E15" s="378"/>
      <c r="F15" s="378"/>
      <c r="G15" s="378"/>
      <c r="H15" s="378"/>
      <c r="I15" s="378"/>
      <c r="J15" s="378"/>
      <c r="K15" s="378"/>
      <c r="L15" s="378"/>
      <c r="M15" s="378"/>
      <c r="N15" s="378"/>
      <c r="O15" s="378"/>
      <c r="P15" s="378"/>
      <c r="Q15" s="378"/>
      <c r="R15" s="378"/>
      <c r="S15" s="378"/>
      <c r="T15" s="378"/>
      <c r="U15" s="378"/>
      <c r="V15" s="378"/>
      <c r="W15" s="378"/>
      <c r="X15" s="378"/>
      <c r="Y15" s="378"/>
    </row>
    <row r="16" spans="1:25" ht="15" customHeight="1" x14ac:dyDescent="0.25">
      <c r="A16" s="378"/>
      <c r="B16" s="378"/>
      <c r="C16" s="378"/>
      <c r="D16" s="378"/>
      <c r="E16" s="378"/>
      <c r="F16" s="378"/>
      <c r="G16" s="378"/>
      <c r="H16" s="378"/>
      <c r="I16" s="378"/>
      <c r="J16" s="378"/>
      <c r="K16" s="378"/>
      <c r="L16" s="378"/>
      <c r="M16" s="378"/>
      <c r="N16" s="378"/>
      <c r="O16" s="378"/>
      <c r="P16" s="378"/>
      <c r="Q16" s="378"/>
      <c r="R16" s="378"/>
      <c r="S16" s="378"/>
      <c r="T16" s="378"/>
      <c r="U16" s="378"/>
      <c r="V16" s="378"/>
      <c r="W16" s="378"/>
      <c r="X16" s="378"/>
      <c r="Y16" s="378"/>
    </row>
    <row r="17" spans="1:25" ht="15" customHeight="1" x14ac:dyDescent="0.25">
      <c r="A17" s="378"/>
      <c r="B17" s="378"/>
      <c r="C17" s="378"/>
      <c r="D17" s="378"/>
      <c r="E17" s="378"/>
      <c r="F17" s="378"/>
      <c r="G17" s="378"/>
      <c r="H17" s="378"/>
      <c r="I17" s="378"/>
      <c r="J17" s="378"/>
      <c r="K17" s="378"/>
      <c r="L17" s="378"/>
      <c r="M17" s="378"/>
      <c r="N17" s="378"/>
      <c r="O17" s="378"/>
      <c r="P17" s="378"/>
      <c r="Q17" s="378"/>
      <c r="R17" s="378"/>
      <c r="S17" s="378"/>
      <c r="T17" s="378"/>
      <c r="U17" s="378"/>
      <c r="V17" s="378"/>
      <c r="W17" s="378"/>
      <c r="X17" s="378"/>
      <c r="Y17" s="378"/>
    </row>
    <row r="18" spans="1:25" ht="15" customHeight="1" x14ac:dyDescent="0.25">
      <c r="A18" s="378"/>
      <c r="B18" s="378"/>
      <c r="C18" s="378"/>
      <c r="D18" s="378"/>
      <c r="E18" s="378"/>
      <c r="F18" s="378"/>
      <c r="G18" s="378"/>
      <c r="H18" s="378"/>
      <c r="I18" s="378"/>
      <c r="J18" s="378"/>
      <c r="K18" s="378"/>
      <c r="L18" s="378"/>
      <c r="M18" s="378"/>
      <c r="N18" s="378"/>
      <c r="O18" s="378"/>
      <c r="P18" s="378"/>
      <c r="Q18" s="378"/>
      <c r="R18" s="378"/>
      <c r="S18" s="378"/>
      <c r="T18" s="378"/>
      <c r="U18" s="378"/>
      <c r="V18" s="378"/>
      <c r="W18" s="378"/>
      <c r="X18" s="378"/>
      <c r="Y18" s="378"/>
    </row>
    <row r="19" spans="1:25" ht="15" customHeight="1" x14ac:dyDescent="0.25">
      <c r="A19" s="378"/>
      <c r="B19" s="378"/>
      <c r="C19" s="378"/>
      <c r="D19" s="378"/>
      <c r="E19" s="378"/>
      <c r="F19" s="378"/>
      <c r="G19" s="378"/>
      <c r="H19" s="378"/>
      <c r="I19" s="378"/>
      <c r="J19" s="378"/>
      <c r="K19" s="378"/>
      <c r="L19" s="378"/>
      <c r="M19" s="378"/>
      <c r="N19" s="378"/>
      <c r="O19" s="378"/>
      <c r="P19" s="378"/>
      <c r="Q19" s="378"/>
      <c r="R19" s="378"/>
      <c r="S19" s="378"/>
      <c r="T19" s="378"/>
      <c r="U19" s="378"/>
      <c r="V19" s="378"/>
      <c r="W19" s="378"/>
      <c r="X19" s="378"/>
      <c r="Y19" s="378"/>
    </row>
    <row r="20" spans="1:25" ht="15" customHeight="1" x14ac:dyDescent="0.25">
      <c r="A20" s="378"/>
      <c r="B20" s="378"/>
      <c r="C20" s="378"/>
      <c r="D20" s="378"/>
      <c r="E20" s="378"/>
      <c r="F20" s="378"/>
      <c r="G20" s="378"/>
      <c r="H20" s="378"/>
      <c r="I20" s="378"/>
      <c r="J20" s="378"/>
      <c r="K20" s="378"/>
      <c r="L20" s="378"/>
      <c r="M20" s="378"/>
      <c r="N20" s="378"/>
      <c r="O20" s="378"/>
      <c r="P20" s="378"/>
      <c r="Q20" s="378"/>
      <c r="R20" s="378"/>
      <c r="S20" s="378"/>
      <c r="T20" s="378"/>
      <c r="U20" s="378"/>
      <c r="V20" s="378"/>
      <c r="W20" s="378"/>
      <c r="X20" s="378"/>
      <c r="Y20" s="378"/>
    </row>
    <row r="21" spans="1:25" ht="15" customHeight="1" x14ac:dyDescent="0.25">
      <c r="A21" s="378"/>
      <c r="B21" s="378"/>
      <c r="C21" s="378"/>
      <c r="D21" s="378"/>
      <c r="E21" s="378"/>
      <c r="F21" s="378"/>
      <c r="G21" s="378"/>
      <c r="H21" s="378"/>
      <c r="I21" s="378"/>
      <c r="J21" s="378"/>
      <c r="K21" s="378"/>
      <c r="L21" s="378"/>
      <c r="M21" s="378"/>
      <c r="N21" s="378"/>
      <c r="O21" s="378"/>
      <c r="P21" s="378"/>
      <c r="Q21" s="378"/>
      <c r="R21" s="378"/>
      <c r="S21" s="378"/>
      <c r="T21" s="378"/>
      <c r="U21" s="378"/>
      <c r="V21" s="378"/>
      <c r="W21" s="378"/>
      <c r="X21" s="378"/>
      <c r="Y21" s="378"/>
    </row>
    <row r="22" spans="1:25" ht="15" customHeight="1" x14ac:dyDescent="0.25">
      <c r="A22" s="378"/>
      <c r="B22" s="378"/>
      <c r="C22" s="378"/>
      <c r="D22" s="378"/>
      <c r="E22" s="378"/>
      <c r="F22" s="378"/>
      <c r="G22" s="378"/>
      <c r="H22" s="378"/>
      <c r="I22" s="378"/>
      <c r="J22" s="378"/>
      <c r="K22" s="378"/>
      <c r="L22" s="378"/>
      <c r="M22" s="378"/>
      <c r="N22" s="378"/>
      <c r="O22" s="378"/>
      <c r="P22" s="378"/>
      <c r="Q22" s="378"/>
      <c r="R22" s="378"/>
      <c r="S22" s="378"/>
      <c r="T22" s="378"/>
      <c r="U22" s="378"/>
      <c r="V22" s="378"/>
      <c r="W22" s="378"/>
      <c r="X22" s="378"/>
      <c r="Y22" s="378"/>
    </row>
    <row r="23" spans="1:25" ht="15" customHeight="1" x14ac:dyDescent="0.25">
      <c r="A23" s="378"/>
      <c r="B23" s="378"/>
      <c r="C23" s="378"/>
      <c r="D23" s="378"/>
      <c r="E23" s="378"/>
      <c r="F23" s="378"/>
      <c r="G23" s="378"/>
      <c r="H23" s="378"/>
      <c r="I23" s="378"/>
      <c r="J23" s="378"/>
      <c r="K23" s="378"/>
      <c r="L23" s="378"/>
      <c r="M23" s="378"/>
      <c r="N23" s="378"/>
      <c r="O23" s="378"/>
      <c r="P23" s="378"/>
      <c r="Q23" s="378"/>
      <c r="R23" s="378"/>
      <c r="S23" s="378"/>
      <c r="T23" s="378"/>
      <c r="U23" s="378"/>
      <c r="V23" s="378"/>
      <c r="W23" s="378"/>
      <c r="X23" s="378"/>
      <c r="Y23" s="378"/>
    </row>
    <row r="24" spans="1:25" ht="15" customHeight="1" x14ac:dyDescent="0.25">
      <c r="A24" s="378"/>
      <c r="B24" s="378"/>
      <c r="C24" s="378"/>
      <c r="D24" s="378"/>
      <c r="E24" s="378"/>
      <c r="F24" s="378"/>
      <c r="G24" s="378"/>
      <c r="H24" s="378"/>
      <c r="I24" s="378"/>
      <c r="J24" s="378"/>
      <c r="K24" s="378"/>
      <c r="L24" s="378"/>
      <c r="M24" s="378"/>
      <c r="N24" s="378"/>
      <c r="O24" s="378"/>
      <c r="P24" s="378"/>
      <c r="Q24" s="378"/>
      <c r="R24" s="378"/>
      <c r="S24" s="378"/>
      <c r="T24" s="378"/>
      <c r="U24" s="378"/>
      <c r="V24" s="378"/>
      <c r="W24" s="378"/>
      <c r="X24" s="378"/>
      <c r="Y24" s="378"/>
    </row>
    <row r="25" spans="1:25" ht="15" customHeight="1" x14ac:dyDescent="0.25">
      <c r="A25" s="378"/>
      <c r="B25" s="378"/>
      <c r="C25" s="378"/>
      <c r="D25" s="378"/>
      <c r="E25" s="378"/>
      <c r="F25" s="378"/>
      <c r="G25" s="378"/>
      <c r="H25" s="378"/>
      <c r="I25" s="378"/>
      <c r="J25" s="378"/>
      <c r="K25" s="378"/>
      <c r="L25" s="378"/>
      <c r="M25" s="378"/>
      <c r="N25" s="378"/>
      <c r="O25" s="378"/>
      <c r="P25" s="378"/>
      <c r="Q25" s="378"/>
      <c r="R25" s="378"/>
      <c r="S25" s="378"/>
      <c r="T25" s="378"/>
      <c r="U25" s="378"/>
      <c r="V25" s="378"/>
      <c r="W25" s="378"/>
      <c r="X25" s="378"/>
      <c r="Y25" s="378"/>
    </row>
    <row r="26" spans="1:25" ht="15" customHeight="1" x14ac:dyDescent="0.25">
      <c r="A26" s="378"/>
      <c r="B26" s="378"/>
      <c r="C26" s="378"/>
      <c r="D26" s="378"/>
      <c r="E26" s="378"/>
      <c r="F26" s="378"/>
      <c r="G26" s="378"/>
      <c r="H26" s="378"/>
      <c r="I26" s="378"/>
      <c r="J26" s="378"/>
      <c r="K26" s="378"/>
      <c r="L26" s="378"/>
      <c r="M26" s="378"/>
      <c r="N26" s="378"/>
      <c r="O26" s="378"/>
      <c r="P26" s="378"/>
      <c r="Q26" s="378"/>
      <c r="R26" s="378"/>
      <c r="S26" s="378"/>
      <c r="T26" s="378"/>
      <c r="U26" s="378"/>
      <c r="V26" s="378"/>
      <c r="W26" s="378"/>
      <c r="X26" s="378"/>
      <c r="Y26" s="378"/>
    </row>
  </sheetData>
  <sheetProtection algorithmName="SHA-512" hashValue="sUKpFUQ6FPHN+U1wz+vLqmZVj6/UJCkWxxlmIF04qcuPLU4DIV79NN3fUN0YeSm+fUeLF7GHBWnxtZrdr3/3gQ==" saltValue="Sasoe6F5B6wNdMU4olfFNA==" spinCount="100000" sheet="1" objects="1" scenarios="1"/>
  <mergeCells count="1">
    <mergeCell ref="A2:Y2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77"/>
  <sheetViews>
    <sheetView showGridLines="0" topLeftCell="A22" zoomScale="85" zoomScaleNormal="85" workbookViewId="0">
      <selection activeCell="AE49" sqref="AE49"/>
    </sheetView>
  </sheetViews>
  <sheetFormatPr defaultColWidth="9.140625" defaultRowHeight="12.75" x14ac:dyDescent="0.2"/>
  <cols>
    <col min="1" max="1" width="3.140625" style="88" customWidth="1"/>
    <col min="2" max="8" width="3.85546875" style="88" customWidth="1"/>
    <col min="9" max="9" width="1.85546875" style="88" customWidth="1"/>
    <col min="10" max="10" width="8.42578125" style="89" bestFit="1" customWidth="1"/>
    <col min="11" max="11" width="32" style="88" bestFit="1" customWidth="1"/>
    <col min="12" max="12" width="4.85546875" style="88" customWidth="1"/>
    <col min="13" max="19" width="3.85546875" style="88" customWidth="1"/>
    <col min="20" max="20" width="1.85546875" style="88" customWidth="1"/>
    <col min="21" max="21" width="4.42578125" style="88" customWidth="1"/>
    <col min="22" max="22" width="30.7109375" style="88" bestFit="1" customWidth="1"/>
    <col min="23" max="23" width="2.85546875" style="88" customWidth="1"/>
    <col min="24" max="24" width="3.140625" style="88" customWidth="1"/>
    <col min="25" max="25" width="7.85546875" style="88" customWidth="1"/>
    <col min="26" max="16384" width="9.140625" style="88"/>
  </cols>
  <sheetData>
    <row r="1" spans="1:28" ht="18" x14ac:dyDescent="0.25">
      <c r="A1" s="391" t="s">
        <v>143</v>
      </c>
      <c r="B1" s="391"/>
      <c r="C1" s="391"/>
      <c r="D1" s="391"/>
      <c r="E1" s="391"/>
      <c r="F1" s="391"/>
      <c r="G1" s="391"/>
      <c r="H1" s="391"/>
      <c r="I1" s="391"/>
      <c r="J1" s="391"/>
      <c r="K1" s="391"/>
      <c r="L1" s="157"/>
      <c r="M1" s="157"/>
      <c r="N1" s="157"/>
      <c r="O1" s="157"/>
      <c r="P1" s="157"/>
      <c r="Q1" s="157"/>
      <c r="R1" s="157"/>
      <c r="S1" s="157"/>
      <c r="T1" s="157"/>
      <c r="U1" s="157"/>
      <c r="V1" s="157"/>
      <c r="W1" s="158"/>
      <c r="X1" s="159"/>
      <c r="Y1" s="160"/>
      <c r="Z1" s="159"/>
      <c r="AA1" s="159"/>
    </row>
    <row r="2" spans="1:28" x14ac:dyDescent="0.2">
      <c r="A2" s="392" t="s">
        <v>96</v>
      </c>
      <c r="B2" s="392"/>
      <c r="C2" s="392"/>
      <c r="D2" s="392"/>
      <c r="E2" s="392"/>
      <c r="F2" s="392"/>
      <c r="G2" s="392"/>
      <c r="H2" s="392"/>
      <c r="I2" s="392"/>
      <c r="J2" s="392"/>
      <c r="K2" s="392"/>
      <c r="L2" s="161"/>
      <c r="M2" s="90"/>
      <c r="N2" s="90"/>
      <c r="O2" s="90"/>
      <c r="P2" s="90"/>
      <c r="Q2" s="90"/>
      <c r="R2" s="90"/>
      <c r="S2" s="90"/>
      <c r="T2" s="90"/>
      <c r="U2" s="161"/>
      <c r="V2" s="162" t="s">
        <v>97</v>
      </c>
      <c r="W2" s="158"/>
      <c r="X2" s="159"/>
      <c r="Y2" s="163"/>
      <c r="Z2" s="159"/>
      <c r="AA2" s="159"/>
    </row>
    <row r="3" spans="1:28" x14ac:dyDescent="0.2">
      <c r="A3" s="161"/>
      <c r="B3" s="161"/>
      <c r="C3" s="161"/>
      <c r="D3" s="164"/>
      <c r="E3" s="164"/>
      <c r="F3" s="161"/>
      <c r="G3" s="161"/>
      <c r="H3" s="161"/>
      <c r="I3" s="165"/>
      <c r="J3" s="166"/>
      <c r="K3" s="161"/>
      <c r="L3" s="161"/>
      <c r="M3" s="161"/>
      <c r="N3" s="161"/>
      <c r="O3" s="164"/>
      <c r="P3" s="164"/>
      <c r="Q3" s="161"/>
      <c r="R3" s="161"/>
      <c r="S3" s="161"/>
      <c r="T3" s="165"/>
      <c r="U3" s="91"/>
      <c r="V3" s="161"/>
      <c r="W3" s="158"/>
      <c r="X3" s="159"/>
      <c r="Y3" s="160"/>
      <c r="Z3" s="159"/>
      <c r="AA3" s="159"/>
    </row>
    <row r="4" spans="1:28" x14ac:dyDescent="0.2">
      <c r="A4" s="161"/>
      <c r="B4" s="161"/>
      <c r="C4" s="161"/>
      <c r="D4" s="393" t="s">
        <v>98</v>
      </c>
      <c r="E4" s="394"/>
      <c r="F4" s="386">
        <v>2018</v>
      </c>
      <c r="G4" s="395"/>
      <c r="H4" s="387"/>
      <c r="I4" s="161"/>
      <c r="J4" s="166"/>
      <c r="K4" s="393" t="s">
        <v>99</v>
      </c>
      <c r="L4" s="394"/>
      <c r="M4" s="386">
        <v>1</v>
      </c>
      <c r="N4" s="387"/>
      <c r="O4" s="383"/>
      <c r="P4" s="384"/>
      <c r="Q4" s="384"/>
      <c r="R4" s="384"/>
      <c r="S4" s="384"/>
      <c r="T4" s="161"/>
      <c r="U4" s="161"/>
      <c r="V4" s="161"/>
      <c r="W4" s="158"/>
      <c r="X4" s="159"/>
      <c r="Y4" s="163"/>
      <c r="Z4" s="159"/>
      <c r="AA4" s="159"/>
    </row>
    <row r="5" spans="1:28" x14ac:dyDescent="0.2">
      <c r="A5" s="161"/>
      <c r="B5" s="161"/>
      <c r="C5" s="161"/>
      <c r="D5" s="161"/>
      <c r="E5" s="161"/>
      <c r="F5" s="161"/>
      <c r="G5" s="161"/>
      <c r="H5" s="161"/>
      <c r="I5" s="161"/>
      <c r="J5" s="166"/>
      <c r="K5" s="161"/>
      <c r="L5" s="161"/>
      <c r="M5" s="161"/>
      <c r="N5" s="161"/>
      <c r="O5" s="161"/>
      <c r="P5" s="161"/>
      <c r="Q5" s="161"/>
      <c r="R5" s="161"/>
      <c r="S5" s="161"/>
      <c r="T5" s="161"/>
      <c r="U5" s="161"/>
      <c r="V5" s="161"/>
      <c r="W5" s="158"/>
      <c r="X5" s="159"/>
      <c r="Y5" s="167"/>
      <c r="Z5" s="159"/>
      <c r="AA5" s="159"/>
    </row>
    <row r="6" spans="1:28" x14ac:dyDescent="0.2">
      <c r="A6" s="159"/>
      <c r="B6" s="159"/>
      <c r="C6" s="159"/>
      <c r="D6" s="159"/>
      <c r="E6" s="159"/>
      <c r="F6" s="159"/>
      <c r="G6" s="159"/>
      <c r="H6" s="159"/>
      <c r="I6" s="159"/>
      <c r="J6" s="160"/>
      <c r="K6" s="159"/>
      <c r="L6" s="159"/>
      <c r="M6" s="159"/>
      <c r="N6" s="159"/>
      <c r="O6" s="159"/>
      <c r="P6" s="159"/>
      <c r="Q6" s="159"/>
      <c r="R6" s="159"/>
      <c r="S6" s="159"/>
      <c r="T6" s="159"/>
      <c r="U6" s="159"/>
      <c r="V6" s="159"/>
      <c r="W6" s="159"/>
      <c r="X6" s="159"/>
      <c r="Y6" s="168"/>
      <c r="Z6" s="159"/>
      <c r="AA6" s="159"/>
    </row>
    <row r="7" spans="1:28" s="92" customFormat="1" ht="18" customHeight="1" x14ac:dyDescent="0.2">
      <c r="A7" s="169"/>
      <c r="B7" s="385" t="s">
        <v>100</v>
      </c>
      <c r="C7" s="385"/>
      <c r="D7" s="385"/>
      <c r="E7" s="385"/>
      <c r="F7" s="385"/>
      <c r="G7" s="385"/>
      <c r="H7" s="385"/>
      <c r="I7" s="385"/>
      <c r="J7" s="385"/>
      <c r="K7" s="385"/>
      <c r="L7" s="385"/>
      <c r="M7" s="385"/>
      <c r="N7" s="385"/>
      <c r="O7" s="385"/>
      <c r="P7" s="385"/>
      <c r="Q7" s="385"/>
      <c r="R7" s="385"/>
      <c r="S7" s="385"/>
      <c r="T7" s="385"/>
      <c r="U7" s="385"/>
      <c r="V7" s="385"/>
      <c r="W7" s="169"/>
      <c r="X7" s="169"/>
      <c r="Y7" s="382"/>
      <c r="Z7" s="169"/>
      <c r="AA7" s="169"/>
    </row>
    <row r="8" spans="1:28" s="93" customFormat="1" ht="6" customHeight="1" x14ac:dyDescent="0.2">
      <c r="A8" s="170"/>
      <c r="B8" s="171"/>
      <c r="C8" s="171"/>
      <c r="D8" s="171"/>
      <c r="E8" s="171"/>
      <c r="F8" s="171"/>
      <c r="G8" s="171"/>
      <c r="H8" s="171"/>
      <c r="I8" s="171"/>
      <c r="J8" s="172"/>
      <c r="K8" s="171"/>
      <c r="L8" s="173"/>
      <c r="M8" s="171"/>
      <c r="N8" s="171"/>
      <c r="O8" s="171"/>
      <c r="P8" s="171"/>
      <c r="Q8" s="171"/>
      <c r="R8" s="171"/>
      <c r="S8" s="171"/>
      <c r="T8" s="171"/>
      <c r="U8" s="171"/>
      <c r="V8" s="171"/>
      <c r="W8" s="170"/>
      <c r="X8" s="170"/>
      <c r="Y8" s="382"/>
      <c r="Z8" s="170"/>
      <c r="AA8" s="170"/>
    </row>
    <row r="9" spans="1:28" s="95" customFormat="1" ht="13.5" x14ac:dyDescent="0.3">
      <c r="A9" s="174"/>
      <c r="B9" s="379">
        <f>DATE(year,7,1)</f>
        <v>43282</v>
      </c>
      <c r="C9" s="380"/>
      <c r="D9" s="380"/>
      <c r="E9" s="380"/>
      <c r="F9" s="380"/>
      <c r="G9" s="380"/>
      <c r="H9" s="380"/>
      <c r="I9" s="175"/>
      <c r="J9" s="381" t="s">
        <v>101</v>
      </c>
      <c r="K9" s="381"/>
      <c r="L9" s="176"/>
      <c r="M9" s="379">
        <f>DATE(year+1,1,1)</f>
        <v>43466</v>
      </c>
      <c r="N9" s="380"/>
      <c r="O9" s="380"/>
      <c r="P9" s="380"/>
      <c r="Q9" s="380"/>
      <c r="R9" s="380"/>
      <c r="S9" s="380"/>
      <c r="T9" s="176"/>
      <c r="U9" s="381" t="s">
        <v>102</v>
      </c>
      <c r="V9" s="381"/>
      <c r="W9" s="174"/>
      <c r="X9" s="174"/>
      <c r="Y9" s="382"/>
      <c r="Z9" s="177"/>
      <c r="AA9" s="177"/>
      <c r="AB9" s="97"/>
    </row>
    <row r="10" spans="1:28" s="94" customFormat="1" x14ac:dyDescent="0.2">
      <c r="A10" s="173"/>
      <c r="B10" s="178" t="str">
        <f>IF(startday=1,INDEX(weekDayNames,1),INDEX(weekDayNames,2))</f>
        <v>Su</v>
      </c>
      <c r="C10" s="179" t="str">
        <f>IF(startday=1,INDEX(weekDayNames,2),INDEX(weekDayNames,3))</f>
        <v>M</v>
      </c>
      <c r="D10" s="179" t="str">
        <f>IF(startday=1,INDEX(weekDayNames,3),INDEX(weekDayNames,4))</f>
        <v>Tu</v>
      </c>
      <c r="E10" s="179" t="str">
        <f>IF(startday=1,INDEX(weekDayNames,4),INDEX(weekDayNames,5))</f>
        <v>W</v>
      </c>
      <c r="F10" s="179" t="str">
        <f>IF(startday=1,INDEX(weekDayNames,5),INDEX(weekDayNames,6))</f>
        <v>Th</v>
      </c>
      <c r="G10" s="179" t="str">
        <f>IF(startday=1,INDEX(weekDayNames,6),INDEX(weekDayNames,7))</f>
        <v>F</v>
      </c>
      <c r="H10" s="178" t="str">
        <f>IF(startday=1,INDEX(weekDayNames,7),INDEX(weekDayNames,1))</f>
        <v>Sa</v>
      </c>
      <c r="I10" s="176"/>
      <c r="J10" s="389" t="s">
        <v>103</v>
      </c>
      <c r="K10" s="389"/>
      <c r="L10" s="176"/>
      <c r="M10" s="178" t="str">
        <f>IF(startday=1,INDEX(weekDayNames,1),INDEX(weekDayNames,2))</f>
        <v>Su</v>
      </c>
      <c r="N10" s="179" t="str">
        <f>IF(startday=1,INDEX(weekDayNames,2),INDEX(weekDayNames,3))</f>
        <v>M</v>
      </c>
      <c r="O10" s="179" t="str">
        <f>IF(startday=1,INDEX(weekDayNames,3),INDEX(weekDayNames,4))</f>
        <v>Tu</v>
      </c>
      <c r="P10" s="179" t="str">
        <f>IF(startday=1,INDEX(weekDayNames,4),INDEX(weekDayNames,5))</f>
        <v>W</v>
      </c>
      <c r="Q10" s="179" t="str">
        <f>IF(startday=1,INDEX(weekDayNames,5),INDEX(weekDayNames,6))</f>
        <v>Th</v>
      </c>
      <c r="R10" s="179" t="str">
        <f>IF(startday=1,INDEX(weekDayNames,6),INDEX(weekDayNames,7))</f>
        <v>F</v>
      </c>
      <c r="S10" s="178" t="str">
        <f>IF(startday=1,INDEX(weekDayNames,7),INDEX(weekDayNames,1))</f>
        <v>Sa</v>
      </c>
      <c r="T10" s="176"/>
      <c r="U10" s="180">
        <v>9</v>
      </c>
      <c r="V10" s="181" t="s">
        <v>123</v>
      </c>
      <c r="W10" s="173"/>
      <c r="X10" s="173"/>
      <c r="Y10" s="382"/>
      <c r="Z10" s="173"/>
      <c r="AA10" s="173"/>
    </row>
    <row r="11" spans="1:28" s="94" customFormat="1" x14ac:dyDescent="0.2">
      <c r="A11" s="173"/>
      <c r="B11" s="182">
        <f t="array" ref="B11:H16">IF(MONTH(B9)&lt;&gt;MONTH(DATE(YEAR(B9),MONTH(B9),1)-WEEKDAY(DATE(YEAR(B9),MONTH(B9),1),startday)+(WeekNo-1)*7+WeekDay),"",DATE(YEAR(B9),MONTH(B9),1)-WEEKDAY(DATE(YEAR(B9),MONTH(B9),1),startday)+(WeekNo-1)*7+WeekDay)</f>
        <v>43282</v>
      </c>
      <c r="C11" s="183">
        <v>43283</v>
      </c>
      <c r="D11" s="184">
        <v>43284</v>
      </c>
      <c r="E11" s="185">
        <v>43285</v>
      </c>
      <c r="F11" s="185">
        <v>43286</v>
      </c>
      <c r="G11" s="185">
        <v>43287</v>
      </c>
      <c r="H11" s="182">
        <v>43288</v>
      </c>
      <c r="I11" s="176"/>
      <c r="J11" s="390" t="s">
        <v>124</v>
      </c>
      <c r="K11" s="390"/>
      <c r="L11" s="176"/>
      <c r="M11" s="182" t="str">
        <f t="array" ref="M11:S16">IF(MONTH(M9)&lt;&gt;MONTH(DATE(YEAR(M9),MONTH(M9),1)-WEEKDAY(DATE(YEAR(M9),MONTH(M9),1),startday)+(WeekNo-1)*7+WeekDay),"",DATE(YEAR(M9),MONTH(M9),1)-WEEKDAY(DATE(YEAR(M9),MONTH(M9),1),startday)+(WeekNo-1)*7+WeekDay)</f>
        <v/>
      </c>
      <c r="N11" s="185" t="str">
        <v/>
      </c>
      <c r="O11" s="185">
        <v>43466</v>
      </c>
      <c r="P11" s="185">
        <v>43467</v>
      </c>
      <c r="Q11" s="185">
        <v>43468</v>
      </c>
      <c r="R11" s="185">
        <v>43469</v>
      </c>
      <c r="S11" s="182">
        <v>43470</v>
      </c>
      <c r="T11" s="176"/>
      <c r="U11" s="186">
        <v>15</v>
      </c>
      <c r="V11" s="187" t="s">
        <v>104</v>
      </c>
      <c r="W11" s="173"/>
      <c r="X11" s="173"/>
      <c r="Y11" s="382"/>
      <c r="Z11" s="173"/>
      <c r="AA11" s="173"/>
    </row>
    <row r="12" spans="1:28" s="94" customFormat="1" x14ac:dyDescent="0.2">
      <c r="A12" s="173"/>
      <c r="B12" s="182">
        <v>43289</v>
      </c>
      <c r="C12" s="185">
        <v>43290</v>
      </c>
      <c r="D12" s="185">
        <v>43291</v>
      </c>
      <c r="E12" s="188">
        <v>43292</v>
      </c>
      <c r="F12" s="185">
        <v>43293</v>
      </c>
      <c r="G12" s="185">
        <v>43294</v>
      </c>
      <c r="H12" s="182">
        <v>43295</v>
      </c>
      <c r="I12" s="176"/>
      <c r="J12" s="388" t="s">
        <v>125</v>
      </c>
      <c r="K12" s="388"/>
      <c r="L12" s="176"/>
      <c r="M12" s="182">
        <v>43471</v>
      </c>
      <c r="N12" s="185">
        <v>43472</v>
      </c>
      <c r="O12" s="185">
        <v>43473</v>
      </c>
      <c r="P12" s="188">
        <v>43474</v>
      </c>
      <c r="Q12" s="185">
        <v>43475</v>
      </c>
      <c r="R12" s="185">
        <v>43476</v>
      </c>
      <c r="S12" s="182">
        <v>43477</v>
      </c>
      <c r="T12" s="176"/>
      <c r="U12" s="180">
        <v>23</v>
      </c>
      <c r="V12" s="181" t="s">
        <v>123</v>
      </c>
      <c r="W12" s="173"/>
      <c r="X12" s="173"/>
      <c r="Y12" s="189"/>
      <c r="Z12" s="190"/>
      <c r="AA12" s="190"/>
      <c r="AB12" s="98"/>
    </row>
    <row r="13" spans="1:28" s="94" customFormat="1" ht="11.25" customHeight="1" x14ac:dyDescent="0.2">
      <c r="A13" s="173"/>
      <c r="B13" s="182">
        <v>43296</v>
      </c>
      <c r="C13" s="185">
        <v>43297</v>
      </c>
      <c r="D13" s="184">
        <v>43298</v>
      </c>
      <c r="E13" s="185">
        <v>43299</v>
      </c>
      <c r="F13" s="185">
        <v>43300</v>
      </c>
      <c r="G13" s="185">
        <v>43301</v>
      </c>
      <c r="H13" s="182">
        <v>43302</v>
      </c>
      <c r="I13" s="176"/>
      <c r="J13" s="191"/>
      <c r="K13" s="192"/>
      <c r="L13" s="176"/>
      <c r="M13" s="182">
        <v>43478</v>
      </c>
      <c r="N13" s="185">
        <v>43479</v>
      </c>
      <c r="O13" s="184">
        <v>43480</v>
      </c>
      <c r="P13" s="185">
        <v>43481</v>
      </c>
      <c r="Q13" s="185">
        <v>43482</v>
      </c>
      <c r="R13" s="184">
        <v>43483</v>
      </c>
      <c r="S13" s="182">
        <v>43484</v>
      </c>
      <c r="T13" s="176"/>
      <c r="U13" s="186">
        <v>29</v>
      </c>
      <c r="V13" s="187" t="s">
        <v>104</v>
      </c>
      <c r="W13" s="173"/>
      <c r="X13" s="173"/>
      <c r="Y13" s="191"/>
      <c r="Z13" s="192"/>
      <c r="AA13" s="190"/>
      <c r="AB13" s="98"/>
    </row>
    <row r="14" spans="1:28" s="94" customFormat="1" ht="11.25" x14ac:dyDescent="0.2">
      <c r="A14" s="173"/>
      <c r="B14" s="182">
        <v>43303</v>
      </c>
      <c r="C14" s="185">
        <v>43304</v>
      </c>
      <c r="D14" s="185">
        <v>43305</v>
      </c>
      <c r="E14" s="188">
        <v>43306</v>
      </c>
      <c r="F14" s="185">
        <v>43307</v>
      </c>
      <c r="G14" s="185">
        <v>43308</v>
      </c>
      <c r="H14" s="182">
        <v>43309</v>
      </c>
      <c r="I14" s="176"/>
      <c r="J14" s="193">
        <v>2</v>
      </c>
      <c r="K14" s="192" t="s">
        <v>126</v>
      </c>
      <c r="L14" s="176"/>
      <c r="M14" s="182">
        <v>43485</v>
      </c>
      <c r="N14" s="185">
        <v>43486</v>
      </c>
      <c r="O14" s="185">
        <v>43487</v>
      </c>
      <c r="P14" s="188">
        <v>43488</v>
      </c>
      <c r="Q14" s="185">
        <v>43489</v>
      </c>
      <c r="R14" s="185">
        <v>43490</v>
      </c>
      <c r="S14" s="182">
        <v>43491</v>
      </c>
      <c r="T14" s="176"/>
      <c r="U14" s="194">
        <v>31</v>
      </c>
      <c r="V14" s="195" t="s">
        <v>127</v>
      </c>
      <c r="W14" s="173"/>
      <c r="X14" s="173"/>
      <c r="Y14" s="191"/>
      <c r="Z14" s="192"/>
      <c r="AA14" s="190"/>
      <c r="AB14" s="98"/>
    </row>
    <row r="15" spans="1:28" s="94" customFormat="1" ht="11.25" x14ac:dyDescent="0.2">
      <c r="A15" s="173"/>
      <c r="B15" s="182">
        <v>43310</v>
      </c>
      <c r="C15" s="185">
        <v>43311</v>
      </c>
      <c r="D15" s="184">
        <v>43312</v>
      </c>
      <c r="E15" s="188" t="str">
        <v/>
      </c>
      <c r="F15" s="196" t="str">
        <v/>
      </c>
      <c r="G15" s="185" t="str">
        <v/>
      </c>
      <c r="H15" s="182" t="str">
        <v/>
      </c>
      <c r="I15" s="176"/>
      <c r="J15" s="197" t="s">
        <v>128</v>
      </c>
      <c r="K15" s="173" t="s">
        <v>129</v>
      </c>
      <c r="L15" s="176"/>
      <c r="M15" s="182">
        <v>43492</v>
      </c>
      <c r="N15" s="185">
        <v>43493</v>
      </c>
      <c r="O15" s="184">
        <v>43494</v>
      </c>
      <c r="P15" s="185">
        <v>43495</v>
      </c>
      <c r="Q15" s="183">
        <v>43496</v>
      </c>
      <c r="R15" s="198" t="str">
        <v/>
      </c>
      <c r="S15" s="182" t="str">
        <v/>
      </c>
      <c r="T15" s="176"/>
      <c r="U15" s="199"/>
      <c r="V15" s="187"/>
      <c r="W15" s="173"/>
      <c r="X15" s="173"/>
      <c r="Y15" s="191"/>
      <c r="Z15" s="192"/>
      <c r="AA15" s="190"/>
      <c r="AB15" s="98"/>
    </row>
    <row r="16" spans="1:28" s="94" customFormat="1" ht="11.25" x14ac:dyDescent="0.2">
      <c r="A16" s="173"/>
      <c r="B16" s="182" t="str">
        <v/>
      </c>
      <c r="C16" s="184" t="str">
        <v/>
      </c>
      <c r="D16" s="185" t="str">
        <v/>
      </c>
      <c r="E16" s="185" t="str">
        <v/>
      </c>
      <c r="F16" s="185" t="str">
        <v/>
      </c>
      <c r="G16" s="185" t="str">
        <v/>
      </c>
      <c r="H16" s="182" t="str">
        <v/>
      </c>
      <c r="I16" s="176"/>
      <c r="J16" s="186" t="s">
        <v>130</v>
      </c>
      <c r="K16" s="192" t="s">
        <v>131</v>
      </c>
      <c r="L16" s="176"/>
      <c r="M16" s="182" t="str">
        <v/>
      </c>
      <c r="N16" s="185" t="str">
        <v/>
      </c>
      <c r="O16" s="185" t="str">
        <v/>
      </c>
      <c r="P16" s="185" t="str">
        <v/>
      </c>
      <c r="Q16" s="185" t="str">
        <v/>
      </c>
      <c r="R16" s="185" t="str">
        <v/>
      </c>
      <c r="S16" s="182" t="str">
        <v/>
      </c>
      <c r="T16" s="176"/>
      <c r="U16" s="173"/>
      <c r="V16" s="173"/>
      <c r="W16" s="173"/>
      <c r="X16" s="173"/>
      <c r="Y16" s="191"/>
      <c r="Z16" s="192"/>
      <c r="AA16" s="190"/>
      <c r="AB16" s="98"/>
    </row>
    <row r="17" spans="1:40" s="94" customFormat="1" ht="11.25" x14ac:dyDescent="0.2">
      <c r="A17" s="173"/>
      <c r="B17" s="200"/>
      <c r="C17" s="201"/>
      <c r="D17" s="202"/>
      <c r="E17" s="202"/>
      <c r="F17" s="202"/>
      <c r="G17" s="202"/>
      <c r="H17" s="200"/>
      <c r="I17" s="176"/>
      <c r="J17" s="173"/>
      <c r="K17" s="192"/>
      <c r="L17" s="176"/>
      <c r="M17" s="200"/>
      <c r="N17" s="202"/>
      <c r="O17" s="202"/>
      <c r="P17" s="202"/>
      <c r="Q17" s="202"/>
      <c r="R17" s="202"/>
      <c r="S17" s="200"/>
      <c r="T17" s="176"/>
      <c r="U17" s="173"/>
      <c r="V17" s="173"/>
      <c r="W17" s="173"/>
      <c r="X17" s="173"/>
      <c r="Y17" s="191"/>
      <c r="Z17" s="192"/>
      <c r="AA17" s="190"/>
      <c r="AB17" s="98"/>
    </row>
    <row r="18" spans="1:40" s="94" customFormat="1" ht="4.5" customHeight="1" x14ac:dyDescent="0.3">
      <c r="A18" s="173"/>
      <c r="B18" s="176"/>
      <c r="C18" s="176"/>
      <c r="D18" s="176"/>
      <c r="E18" s="176"/>
      <c r="F18" s="176"/>
      <c r="G18" s="176"/>
      <c r="H18" s="176"/>
      <c r="I18" s="176"/>
      <c r="J18" s="203"/>
      <c r="K18" s="176"/>
      <c r="L18" s="176"/>
      <c r="M18" s="176"/>
      <c r="N18" s="176"/>
      <c r="O18" s="176"/>
      <c r="P18" s="176"/>
      <c r="Q18" s="176"/>
      <c r="R18" s="176"/>
      <c r="S18" s="176"/>
      <c r="T18" s="176"/>
      <c r="U18" s="174"/>
      <c r="V18" s="174"/>
      <c r="W18" s="173"/>
      <c r="X18" s="173"/>
      <c r="Y18" s="191"/>
      <c r="Z18" s="192"/>
      <c r="AA18" s="190"/>
      <c r="AB18" s="98"/>
      <c r="AF18" s="100"/>
      <c r="AG18" s="96"/>
      <c r="AM18" s="100"/>
      <c r="AN18" s="96"/>
    </row>
    <row r="19" spans="1:40" s="95" customFormat="1" ht="13.5" x14ac:dyDescent="0.3">
      <c r="A19" s="174"/>
      <c r="B19" s="379">
        <f>DATE(year,8,1)</f>
        <v>43313</v>
      </c>
      <c r="C19" s="380"/>
      <c r="D19" s="380"/>
      <c r="E19" s="380"/>
      <c r="F19" s="380"/>
      <c r="G19" s="380"/>
      <c r="H19" s="380"/>
      <c r="I19" s="175"/>
      <c r="J19" s="381" t="s">
        <v>105</v>
      </c>
      <c r="K19" s="381"/>
      <c r="L19" s="176"/>
      <c r="M19" s="379">
        <f>DATE(year+1,2,1)</f>
        <v>43497</v>
      </c>
      <c r="N19" s="380"/>
      <c r="O19" s="380"/>
      <c r="P19" s="380"/>
      <c r="Q19" s="380"/>
      <c r="R19" s="380"/>
      <c r="S19" s="380"/>
      <c r="T19" s="176"/>
      <c r="U19" s="381" t="s">
        <v>106</v>
      </c>
      <c r="V19" s="381"/>
      <c r="W19" s="174"/>
      <c r="X19" s="174"/>
      <c r="Y19" s="191"/>
      <c r="Z19" s="192"/>
      <c r="AA19" s="190"/>
      <c r="AB19" s="101"/>
      <c r="AC19" s="102"/>
    </row>
    <row r="20" spans="1:40" s="94" customFormat="1" ht="11.25" x14ac:dyDescent="0.2">
      <c r="A20" s="173"/>
      <c r="B20" s="178" t="str">
        <f>IF(startday=1,INDEX(weekDayNames,1),INDEX(weekDayNames,2))</f>
        <v>Su</v>
      </c>
      <c r="C20" s="179" t="str">
        <f>IF(startday=1,INDEX(weekDayNames,2),INDEX(weekDayNames,3))</f>
        <v>M</v>
      </c>
      <c r="D20" s="179" t="str">
        <f>IF(startday=1,INDEX(weekDayNames,3),INDEX(weekDayNames,4))</f>
        <v>Tu</v>
      </c>
      <c r="E20" s="179" t="str">
        <f>IF(startday=1,INDEX(weekDayNames,4),INDEX(weekDayNames,5))</f>
        <v>W</v>
      </c>
      <c r="F20" s="179" t="str">
        <f>IF(startday=1,INDEX(weekDayNames,5),INDEX(weekDayNames,6))</f>
        <v>Th</v>
      </c>
      <c r="G20" s="179" t="str">
        <f>IF(startday=1,INDEX(weekDayNames,6),INDEX(weekDayNames,7))</f>
        <v>F</v>
      </c>
      <c r="H20" s="178" t="str">
        <f>IF(startday=1,INDEX(weekDayNames,7),INDEX(weekDayNames,1))</f>
        <v>Sa</v>
      </c>
      <c r="I20" s="176"/>
      <c r="J20" s="204">
        <v>8</v>
      </c>
      <c r="K20" s="181" t="s">
        <v>123</v>
      </c>
      <c r="L20" s="173"/>
      <c r="M20" s="178" t="str">
        <f>IF(startday=1,INDEX(weekDayNames,1),INDEX(weekDayNames,2))</f>
        <v>Su</v>
      </c>
      <c r="N20" s="179" t="str">
        <f>IF(startday=1,INDEX(weekDayNames,2),INDEX(weekDayNames,3))</f>
        <v>M</v>
      </c>
      <c r="O20" s="179" t="str">
        <f>IF(startday=1,INDEX(weekDayNames,3),INDEX(weekDayNames,4))</f>
        <v>Tu</v>
      </c>
      <c r="P20" s="179" t="str">
        <f>IF(startday=1,INDEX(weekDayNames,4),INDEX(weekDayNames,5))</f>
        <v>W</v>
      </c>
      <c r="Q20" s="179" t="str">
        <f>IF(startday=1,INDEX(weekDayNames,5),INDEX(weekDayNames,6))</f>
        <v>Th</v>
      </c>
      <c r="R20" s="179" t="str">
        <f>IF(startday=1,INDEX(weekDayNames,6),INDEX(weekDayNames,7))</f>
        <v>F</v>
      </c>
      <c r="S20" s="178" t="str">
        <f>IF(startday=1,INDEX(weekDayNames,7),INDEX(weekDayNames,1))</f>
        <v>Sa</v>
      </c>
      <c r="T20" s="176"/>
      <c r="U20" s="205">
        <v>6</v>
      </c>
      <c r="V20" s="181" t="s">
        <v>123</v>
      </c>
      <c r="W20" s="173"/>
      <c r="X20" s="173"/>
      <c r="Y20" s="206"/>
      <c r="Z20" s="173"/>
      <c r="AA20" s="190"/>
      <c r="AB20" s="98"/>
    </row>
    <row r="21" spans="1:40" s="94" customFormat="1" ht="11.25" x14ac:dyDescent="0.2">
      <c r="A21" s="173"/>
      <c r="B21" s="182" t="str">
        <f t="array" ref="B21:H26">IF(MONTH(B19)&lt;&gt;MONTH(DATE(YEAR(B19),MONTH(B19),1)-WEEKDAY(DATE(YEAR(B19),MONTH(B19),1),startday)+(WeekNo-1)*7+WeekDay),"",DATE(YEAR(B19),MONTH(B19),1)-WEEKDAY(DATE(YEAR(B19),MONTH(B19),1),startday)+(WeekNo-1)*7+WeekDay)</f>
        <v/>
      </c>
      <c r="C21" s="185" t="str">
        <v/>
      </c>
      <c r="D21" s="185" t="str">
        <v/>
      </c>
      <c r="E21" s="185">
        <v>43313</v>
      </c>
      <c r="F21" s="185">
        <v>43314</v>
      </c>
      <c r="G21" s="185">
        <v>43315</v>
      </c>
      <c r="H21" s="182">
        <v>43316</v>
      </c>
      <c r="I21" s="176"/>
      <c r="J21" s="186">
        <v>14</v>
      </c>
      <c r="K21" s="207" t="s">
        <v>104</v>
      </c>
      <c r="L21" s="173"/>
      <c r="M21" s="182" t="str">
        <f t="array" ref="M21:S26">IF(MONTH(M19)&lt;&gt;MONTH(DATE(YEAR(M19),MONTH(M19),1)-WEEKDAY(DATE(YEAR(M19),MONTH(M19),1),startday)+(WeekNo-1)*7+WeekDay),"",DATE(YEAR(M19),MONTH(M19),1)-WEEKDAY(DATE(YEAR(M19),MONTH(M19),1),startday)+(WeekNo-1)*7+WeekDay)</f>
        <v/>
      </c>
      <c r="N21" s="185" t="str">
        <v/>
      </c>
      <c r="O21" s="185" t="str">
        <v/>
      </c>
      <c r="P21" s="185" t="str">
        <v/>
      </c>
      <c r="Q21" s="185" t="str">
        <v/>
      </c>
      <c r="R21" s="185">
        <v>43497</v>
      </c>
      <c r="S21" s="182">
        <v>43498</v>
      </c>
      <c r="T21" s="176"/>
      <c r="U21" s="186">
        <v>12</v>
      </c>
      <c r="V21" s="187" t="s">
        <v>104</v>
      </c>
      <c r="W21" s="173"/>
      <c r="X21" s="173"/>
      <c r="Y21" s="206"/>
      <c r="Z21" s="173"/>
      <c r="AA21" s="173"/>
    </row>
    <row r="22" spans="1:40" s="94" customFormat="1" ht="13.5" x14ac:dyDescent="0.3">
      <c r="A22" s="173"/>
      <c r="B22" s="182">
        <v>43317</v>
      </c>
      <c r="C22" s="185">
        <v>43318</v>
      </c>
      <c r="D22" s="185">
        <v>43319</v>
      </c>
      <c r="E22" s="188">
        <v>43320</v>
      </c>
      <c r="F22" s="185">
        <v>43321</v>
      </c>
      <c r="G22" s="185">
        <v>43322</v>
      </c>
      <c r="H22" s="182">
        <v>43323</v>
      </c>
      <c r="I22" s="176"/>
      <c r="J22" s="204">
        <v>22</v>
      </c>
      <c r="K22" s="181" t="s">
        <v>123</v>
      </c>
      <c r="L22" s="176"/>
      <c r="M22" s="182">
        <v>43499</v>
      </c>
      <c r="N22" s="185">
        <v>43500</v>
      </c>
      <c r="O22" s="185">
        <v>43501</v>
      </c>
      <c r="P22" s="188">
        <v>43502</v>
      </c>
      <c r="Q22" s="185">
        <v>43503</v>
      </c>
      <c r="R22" s="185">
        <v>43504</v>
      </c>
      <c r="S22" s="182">
        <v>43505</v>
      </c>
      <c r="T22" s="176"/>
      <c r="U22" s="205">
        <v>20</v>
      </c>
      <c r="V22" s="181" t="s">
        <v>123</v>
      </c>
      <c r="W22" s="173"/>
      <c r="X22" s="173"/>
      <c r="Y22" s="206"/>
      <c r="Z22" s="173"/>
      <c r="AA22" s="174"/>
      <c r="AB22" s="95"/>
    </row>
    <row r="23" spans="1:40" s="94" customFormat="1" ht="11.25" customHeight="1" x14ac:dyDescent="0.2">
      <c r="A23" s="173"/>
      <c r="B23" s="182">
        <v>43324</v>
      </c>
      <c r="C23" s="185">
        <v>43325</v>
      </c>
      <c r="D23" s="184">
        <v>43326</v>
      </c>
      <c r="E23" s="185">
        <v>43327</v>
      </c>
      <c r="F23" s="185">
        <v>43328</v>
      </c>
      <c r="G23" s="185">
        <v>43329</v>
      </c>
      <c r="H23" s="182">
        <v>43330</v>
      </c>
      <c r="I23" s="176"/>
      <c r="J23" s="186">
        <v>28</v>
      </c>
      <c r="K23" s="207" t="s">
        <v>104</v>
      </c>
      <c r="L23" s="176"/>
      <c r="M23" s="182">
        <v>43506</v>
      </c>
      <c r="N23" s="185">
        <v>43507</v>
      </c>
      <c r="O23" s="184">
        <v>43508</v>
      </c>
      <c r="P23" s="185">
        <v>43509</v>
      </c>
      <c r="Q23" s="185">
        <v>43510</v>
      </c>
      <c r="R23" s="185">
        <v>43511</v>
      </c>
      <c r="S23" s="182">
        <v>43512</v>
      </c>
      <c r="T23" s="176"/>
      <c r="U23" s="186">
        <v>26</v>
      </c>
      <c r="V23" s="187" t="s">
        <v>104</v>
      </c>
      <c r="W23" s="173"/>
      <c r="X23" s="173"/>
      <c r="Y23" s="206"/>
      <c r="Z23" s="173"/>
      <c r="AA23" s="173"/>
    </row>
    <row r="24" spans="1:40" s="94" customFormat="1" ht="11.25" customHeight="1" x14ac:dyDescent="0.2">
      <c r="A24" s="173"/>
      <c r="B24" s="182">
        <v>43331</v>
      </c>
      <c r="C24" s="185">
        <v>43332</v>
      </c>
      <c r="D24" s="185">
        <v>43333</v>
      </c>
      <c r="E24" s="188">
        <v>43334</v>
      </c>
      <c r="F24" s="185">
        <v>43335</v>
      </c>
      <c r="G24" s="185">
        <v>43336</v>
      </c>
      <c r="H24" s="182">
        <v>43337</v>
      </c>
      <c r="I24" s="176"/>
      <c r="J24" s="193">
        <v>31</v>
      </c>
      <c r="K24" s="208" t="s">
        <v>107</v>
      </c>
      <c r="L24" s="176"/>
      <c r="M24" s="182">
        <v>43513</v>
      </c>
      <c r="N24" s="185">
        <v>43514</v>
      </c>
      <c r="O24" s="185">
        <v>43515</v>
      </c>
      <c r="P24" s="188">
        <v>43516</v>
      </c>
      <c r="Q24" s="185">
        <v>43517</v>
      </c>
      <c r="R24" s="185">
        <v>43518</v>
      </c>
      <c r="S24" s="182">
        <v>43519</v>
      </c>
      <c r="T24" s="176"/>
      <c r="U24" s="173"/>
      <c r="V24" s="173"/>
      <c r="W24" s="173"/>
      <c r="X24" s="173"/>
      <c r="Y24" s="173"/>
      <c r="Z24" s="173"/>
      <c r="AA24" s="191"/>
    </row>
    <row r="25" spans="1:40" s="94" customFormat="1" ht="12.75" customHeight="1" x14ac:dyDescent="0.2">
      <c r="A25" s="173"/>
      <c r="B25" s="182">
        <v>43338</v>
      </c>
      <c r="C25" s="185">
        <v>43339</v>
      </c>
      <c r="D25" s="184">
        <v>43340</v>
      </c>
      <c r="E25" s="185">
        <v>43341</v>
      </c>
      <c r="F25" s="183">
        <v>43342</v>
      </c>
      <c r="G25" s="196">
        <v>43343</v>
      </c>
      <c r="H25" s="182" t="str">
        <v/>
      </c>
      <c r="I25" s="176"/>
      <c r="J25" s="173"/>
      <c r="K25" s="208" t="s">
        <v>132</v>
      </c>
      <c r="L25" s="176"/>
      <c r="M25" s="182">
        <v>43520</v>
      </c>
      <c r="N25" s="185">
        <v>43521</v>
      </c>
      <c r="O25" s="184">
        <v>43522</v>
      </c>
      <c r="P25" s="185">
        <v>43523</v>
      </c>
      <c r="Q25" s="185">
        <v>43524</v>
      </c>
      <c r="R25" s="185" t="str">
        <v/>
      </c>
      <c r="S25" s="182" t="str">
        <v/>
      </c>
      <c r="T25" s="176"/>
      <c r="U25" s="173"/>
      <c r="V25" s="173"/>
      <c r="W25" s="173"/>
      <c r="X25" s="173"/>
      <c r="Y25" s="173"/>
      <c r="Z25" s="173"/>
      <c r="AA25" s="173"/>
    </row>
    <row r="26" spans="1:40" s="94" customFormat="1" ht="10.5" customHeight="1" x14ac:dyDescent="0.2">
      <c r="A26" s="173"/>
      <c r="B26" s="182" t="str">
        <v/>
      </c>
      <c r="C26" s="185" t="str">
        <v/>
      </c>
      <c r="D26" s="185" t="str">
        <v/>
      </c>
      <c r="E26" s="185" t="str">
        <v/>
      </c>
      <c r="F26" s="185" t="str">
        <v/>
      </c>
      <c r="G26" s="185" t="str">
        <v/>
      </c>
      <c r="H26" s="182" t="str">
        <v/>
      </c>
      <c r="I26" s="176"/>
      <c r="J26" s="173"/>
      <c r="K26" s="173"/>
      <c r="L26" s="173"/>
      <c r="M26" s="182" t="str">
        <v/>
      </c>
      <c r="N26" s="185" t="str">
        <v/>
      </c>
      <c r="O26" s="185" t="str">
        <v/>
      </c>
      <c r="P26" s="185" t="str">
        <v/>
      </c>
      <c r="Q26" s="185" t="str">
        <v/>
      </c>
      <c r="R26" s="185" t="str">
        <v/>
      </c>
      <c r="S26" s="182" t="str">
        <v/>
      </c>
      <c r="T26" s="176"/>
      <c r="U26" s="173"/>
      <c r="V26" s="173"/>
      <c r="W26" s="173"/>
      <c r="X26" s="173"/>
      <c r="Y26" s="173"/>
      <c r="Z26" s="173"/>
      <c r="AA26" s="173"/>
    </row>
    <row r="27" spans="1:40" s="94" customFormat="1" ht="4.5" customHeight="1" x14ac:dyDescent="0.2">
      <c r="A27" s="173"/>
      <c r="B27" s="176"/>
      <c r="C27" s="176"/>
      <c r="D27" s="176"/>
      <c r="E27" s="176"/>
      <c r="F27" s="176"/>
      <c r="G27" s="176"/>
      <c r="H27" s="176"/>
      <c r="I27" s="176"/>
      <c r="J27" s="173"/>
      <c r="K27" s="173"/>
      <c r="L27" s="176"/>
      <c r="M27" s="176"/>
      <c r="N27" s="176"/>
      <c r="O27" s="176"/>
      <c r="P27" s="176"/>
      <c r="Q27" s="176"/>
      <c r="R27" s="176"/>
      <c r="S27" s="176"/>
      <c r="T27" s="176"/>
      <c r="U27" s="173"/>
      <c r="V27" s="173"/>
      <c r="W27" s="173"/>
      <c r="X27" s="173"/>
      <c r="Y27" s="209"/>
      <c r="Z27" s="173"/>
      <c r="AA27" s="173"/>
    </row>
    <row r="28" spans="1:40" s="94" customFormat="1" ht="11.25" x14ac:dyDescent="0.2">
      <c r="A28" s="173"/>
      <c r="B28" s="379">
        <f>DATE(year,9,1)</f>
        <v>43344</v>
      </c>
      <c r="C28" s="380"/>
      <c r="D28" s="380"/>
      <c r="E28" s="380"/>
      <c r="F28" s="380"/>
      <c r="G28" s="380"/>
      <c r="H28" s="380"/>
      <c r="I28" s="176"/>
      <c r="J28" s="381" t="s">
        <v>108</v>
      </c>
      <c r="K28" s="381"/>
      <c r="L28" s="176"/>
      <c r="M28" s="379">
        <f>DATE(year+1,3,1)</f>
        <v>43525</v>
      </c>
      <c r="N28" s="380"/>
      <c r="O28" s="380"/>
      <c r="P28" s="380"/>
      <c r="Q28" s="380"/>
      <c r="R28" s="380"/>
      <c r="S28" s="380"/>
      <c r="T28" s="176"/>
      <c r="U28" s="381" t="s">
        <v>109</v>
      </c>
      <c r="V28" s="381"/>
      <c r="W28" s="173"/>
      <c r="X28" s="173"/>
      <c r="Y28" s="206"/>
      <c r="Z28" s="173"/>
      <c r="AA28" s="173"/>
    </row>
    <row r="29" spans="1:40" s="94" customFormat="1" ht="11.25" x14ac:dyDescent="0.2">
      <c r="A29" s="173"/>
      <c r="B29" s="178" t="str">
        <f>IF(startday=1,INDEX(weekDayNames,1),INDEX(weekDayNames,2))</f>
        <v>Su</v>
      </c>
      <c r="C29" s="179" t="str">
        <f>IF(startday=1,INDEX(weekDayNames,2),INDEX(weekDayNames,3))</f>
        <v>M</v>
      </c>
      <c r="D29" s="179" t="str">
        <f>IF(startday=1,INDEX(weekDayNames,3),INDEX(weekDayNames,4))</f>
        <v>Tu</v>
      </c>
      <c r="E29" s="179" t="str">
        <f>IF(startday=1,INDEX(weekDayNames,4),INDEX(weekDayNames,5))</f>
        <v>W</v>
      </c>
      <c r="F29" s="179" t="str">
        <f>IF(startday=1,INDEX(weekDayNames,5),INDEX(weekDayNames,6))</f>
        <v>Th</v>
      </c>
      <c r="G29" s="179" t="str">
        <f>IF(startday=1,INDEX(weekDayNames,6),INDEX(weekDayNames,7))</f>
        <v>F</v>
      </c>
      <c r="H29" s="178" t="str">
        <f>IF(startday=1,INDEX(weekDayNames,7),INDEX(weekDayNames,1))</f>
        <v>Sa</v>
      </c>
      <c r="I29" s="176"/>
      <c r="J29" s="180">
        <v>5</v>
      </c>
      <c r="K29" s="181" t="s">
        <v>123</v>
      </c>
      <c r="L29" s="176"/>
      <c r="M29" s="178" t="str">
        <f>IF(startday=1,INDEX(weekDayNames,1),INDEX(weekDayNames,2))</f>
        <v>Su</v>
      </c>
      <c r="N29" s="179" t="str">
        <f>IF(startday=1,INDEX(weekDayNames,2),INDEX(weekDayNames,3))</f>
        <v>M</v>
      </c>
      <c r="O29" s="179" t="str">
        <f>IF(startday=1,INDEX(weekDayNames,3),INDEX(weekDayNames,4))</f>
        <v>Tu</v>
      </c>
      <c r="P29" s="179" t="str">
        <f>IF(startday=1,INDEX(weekDayNames,4),INDEX(weekDayNames,5))</f>
        <v>W</v>
      </c>
      <c r="Q29" s="179" t="str">
        <f>IF(startday=1,INDEX(weekDayNames,5),INDEX(weekDayNames,6))</f>
        <v>Th</v>
      </c>
      <c r="R29" s="179" t="str">
        <f>IF(startday=1,INDEX(weekDayNames,6),INDEX(weekDayNames,7))</f>
        <v>F</v>
      </c>
      <c r="S29" s="178" t="str">
        <f>IF(startday=1,INDEX(weekDayNames,7),INDEX(weekDayNames,1))</f>
        <v>Sa</v>
      </c>
      <c r="T29" s="176"/>
      <c r="U29" s="210" t="s">
        <v>133</v>
      </c>
      <c r="V29" s="173" t="s">
        <v>134</v>
      </c>
      <c r="W29" s="173"/>
      <c r="X29" s="173"/>
      <c r="Y29" s="173"/>
      <c r="Z29" s="173"/>
      <c r="AA29" s="173"/>
    </row>
    <row r="30" spans="1:40" s="94" customFormat="1" ht="11.25" x14ac:dyDescent="0.2">
      <c r="A30" s="173"/>
      <c r="B30" s="182" t="str">
        <f t="array" ref="B30:H35">IF(MONTH(B28)&lt;&gt;MONTH(DATE(YEAR(B28),MONTH(B28),1)-WEEKDAY(DATE(YEAR(B28),MONTH(B28),1),startday)+(WeekNo-1)*7+WeekDay),"",DATE(YEAR(B28),MONTH(B28),1)-WEEKDAY(DATE(YEAR(B28),MONTH(B28),1),startday)+(WeekNo-1)*7+WeekDay)</f>
        <v/>
      </c>
      <c r="C30" s="196" t="str">
        <v/>
      </c>
      <c r="D30" s="185" t="str">
        <v/>
      </c>
      <c r="E30" s="185" t="str">
        <v/>
      </c>
      <c r="F30" s="185" t="str">
        <v/>
      </c>
      <c r="G30" s="185" t="str">
        <v/>
      </c>
      <c r="H30" s="182">
        <v>43344</v>
      </c>
      <c r="I30" s="176"/>
      <c r="J30" s="186">
        <v>11</v>
      </c>
      <c r="K30" s="187" t="s">
        <v>104</v>
      </c>
      <c r="L30" s="176"/>
      <c r="M30" s="182" t="str">
        <f t="array" ref="M30:S35">IF(MONTH(M28)&lt;&gt;MONTH(DATE(YEAR(M28),MONTH(M28),1)-WEEKDAY(DATE(YEAR(M28),MONTH(M28),1),startday)+(WeekNo-1)*7+WeekDay),"",DATE(YEAR(M28),MONTH(M28),1)-WEEKDAY(DATE(YEAR(M28),MONTH(M28),1),startday)+(WeekNo-1)*7+WeekDay)</f>
        <v/>
      </c>
      <c r="N30" s="185" t="str">
        <v/>
      </c>
      <c r="O30" s="185" t="str">
        <v/>
      </c>
      <c r="P30" s="185" t="str">
        <v/>
      </c>
      <c r="Q30" s="185" t="str">
        <v/>
      </c>
      <c r="R30" s="185">
        <v>43525</v>
      </c>
      <c r="S30" s="182">
        <v>43526</v>
      </c>
      <c r="T30" s="176"/>
      <c r="U30" s="186">
        <v>12</v>
      </c>
      <c r="V30" s="187" t="s">
        <v>104</v>
      </c>
      <c r="W30" s="173"/>
      <c r="X30" s="173"/>
      <c r="Y30" s="206"/>
      <c r="Z30" s="173"/>
      <c r="AA30" s="173"/>
    </row>
    <row r="31" spans="1:40" s="94" customFormat="1" ht="11.25" x14ac:dyDescent="0.2">
      <c r="A31" s="173"/>
      <c r="B31" s="182">
        <v>43345</v>
      </c>
      <c r="C31" s="185">
        <v>43346</v>
      </c>
      <c r="D31" s="185">
        <v>43347</v>
      </c>
      <c r="E31" s="188">
        <v>43348</v>
      </c>
      <c r="F31" s="185">
        <v>43349</v>
      </c>
      <c r="G31" s="185">
        <v>43350</v>
      </c>
      <c r="H31" s="182">
        <v>43351</v>
      </c>
      <c r="I31" s="176"/>
      <c r="J31" s="180">
        <v>19</v>
      </c>
      <c r="K31" s="181" t="s">
        <v>123</v>
      </c>
      <c r="L31" s="176"/>
      <c r="M31" s="182">
        <v>43527</v>
      </c>
      <c r="N31" s="185">
        <v>43528</v>
      </c>
      <c r="O31" s="185">
        <v>43529</v>
      </c>
      <c r="P31" s="185">
        <v>43530</v>
      </c>
      <c r="Q31" s="188">
        <v>43531</v>
      </c>
      <c r="R31" s="188">
        <v>43532</v>
      </c>
      <c r="S31" s="182">
        <v>43533</v>
      </c>
      <c r="T31" s="176"/>
      <c r="U31" s="211">
        <v>20</v>
      </c>
      <c r="V31" s="181" t="s">
        <v>123</v>
      </c>
      <c r="W31" s="173"/>
      <c r="X31" s="173"/>
      <c r="Y31" s="206"/>
      <c r="Z31" s="173"/>
      <c r="AA31" s="173"/>
    </row>
    <row r="32" spans="1:40" s="95" customFormat="1" ht="13.5" customHeight="1" x14ac:dyDescent="0.3">
      <c r="A32" s="174"/>
      <c r="B32" s="182">
        <v>43352</v>
      </c>
      <c r="C32" s="185">
        <v>43353</v>
      </c>
      <c r="D32" s="184">
        <v>43354</v>
      </c>
      <c r="E32" s="185">
        <v>43355</v>
      </c>
      <c r="F32" s="185">
        <v>43356</v>
      </c>
      <c r="G32" s="185">
        <v>43357</v>
      </c>
      <c r="H32" s="182">
        <v>43358</v>
      </c>
      <c r="I32" s="176"/>
      <c r="J32" s="186">
        <v>25</v>
      </c>
      <c r="K32" s="187" t="s">
        <v>104</v>
      </c>
      <c r="L32" s="176"/>
      <c r="M32" s="182">
        <v>43534</v>
      </c>
      <c r="N32" s="185">
        <v>43535</v>
      </c>
      <c r="O32" s="184">
        <v>43536</v>
      </c>
      <c r="P32" s="185">
        <v>43537</v>
      </c>
      <c r="Q32" s="185">
        <v>43538</v>
      </c>
      <c r="R32" s="185">
        <v>43539</v>
      </c>
      <c r="S32" s="182">
        <v>43540</v>
      </c>
      <c r="T32" s="176"/>
      <c r="U32" s="186">
        <v>26</v>
      </c>
      <c r="V32" s="187" t="s">
        <v>104</v>
      </c>
      <c r="W32" s="174"/>
      <c r="X32" s="174"/>
      <c r="Y32" s="174"/>
      <c r="Z32" s="174"/>
      <c r="AA32" s="173"/>
      <c r="AB32" s="94"/>
    </row>
    <row r="33" spans="1:28" s="94" customFormat="1" ht="13.5" x14ac:dyDescent="0.3">
      <c r="A33" s="173"/>
      <c r="B33" s="182">
        <v>43359</v>
      </c>
      <c r="C33" s="185">
        <v>43360</v>
      </c>
      <c r="D33" s="185">
        <v>43361</v>
      </c>
      <c r="E33" s="188">
        <v>43362</v>
      </c>
      <c r="F33" s="185">
        <v>43363</v>
      </c>
      <c r="G33" s="185">
        <v>43364</v>
      </c>
      <c r="H33" s="212">
        <v>43365</v>
      </c>
      <c r="I33" s="176"/>
      <c r="J33" s="193">
        <v>28</v>
      </c>
      <c r="K33" s="213" t="s">
        <v>144</v>
      </c>
      <c r="L33" s="176"/>
      <c r="M33" s="182">
        <v>43541</v>
      </c>
      <c r="N33" s="185">
        <v>43542</v>
      </c>
      <c r="O33" s="185">
        <v>43543</v>
      </c>
      <c r="P33" s="188">
        <v>43544</v>
      </c>
      <c r="Q33" s="185">
        <v>43545</v>
      </c>
      <c r="R33" s="185">
        <v>43546</v>
      </c>
      <c r="S33" s="182">
        <v>43547</v>
      </c>
      <c r="T33" s="192"/>
      <c r="U33" s="193">
        <v>30</v>
      </c>
      <c r="V33" s="213" t="s">
        <v>146</v>
      </c>
      <c r="W33" s="173"/>
      <c r="X33" s="173"/>
      <c r="Y33" s="173"/>
      <c r="Z33" s="173"/>
      <c r="AA33" s="174"/>
    </row>
    <row r="34" spans="1:28" s="94" customFormat="1" ht="11.25" x14ac:dyDescent="0.2">
      <c r="A34" s="173"/>
      <c r="B34" s="182">
        <v>43366</v>
      </c>
      <c r="C34" s="185">
        <v>43367</v>
      </c>
      <c r="D34" s="184">
        <v>43368</v>
      </c>
      <c r="E34" s="185">
        <v>43369</v>
      </c>
      <c r="F34" s="185">
        <v>43370</v>
      </c>
      <c r="G34" s="183">
        <v>43371</v>
      </c>
      <c r="H34" s="182">
        <v>43372</v>
      </c>
      <c r="I34" s="176"/>
      <c r="J34" s="214"/>
      <c r="K34" s="215"/>
      <c r="L34" s="176"/>
      <c r="M34" s="182">
        <v>43548</v>
      </c>
      <c r="N34" s="185">
        <v>43549</v>
      </c>
      <c r="O34" s="184">
        <v>43550</v>
      </c>
      <c r="P34" s="185">
        <v>43551</v>
      </c>
      <c r="Q34" s="185">
        <v>43552</v>
      </c>
      <c r="R34" s="185">
        <v>43553</v>
      </c>
      <c r="S34" s="182">
        <v>43554</v>
      </c>
      <c r="T34" s="176"/>
      <c r="U34" s="216" t="s">
        <v>135</v>
      </c>
      <c r="V34" s="216"/>
      <c r="W34" s="173"/>
      <c r="X34" s="173"/>
      <c r="Y34" s="173"/>
      <c r="Z34" s="173"/>
      <c r="AA34" s="173"/>
    </row>
    <row r="35" spans="1:28" s="94" customFormat="1" ht="2.25" customHeight="1" x14ac:dyDescent="0.3">
      <c r="A35" s="173"/>
      <c r="B35" s="182">
        <v>43373</v>
      </c>
      <c r="C35" s="185" t="str">
        <v/>
      </c>
      <c r="D35" s="185" t="str">
        <v/>
      </c>
      <c r="E35" s="185" t="str">
        <v/>
      </c>
      <c r="F35" s="185" t="str">
        <v/>
      </c>
      <c r="G35" s="185" t="str">
        <v/>
      </c>
      <c r="H35" s="182" t="str">
        <v/>
      </c>
      <c r="I35" s="176"/>
      <c r="J35" s="203"/>
      <c r="K35" s="192"/>
      <c r="L35" s="176"/>
      <c r="M35" s="182">
        <v>43555</v>
      </c>
      <c r="N35" s="185" t="str">
        <v/>
      </c>
      <c r="O35" s="185" t="str">
        <v/>
      </c>
      <c r="P35" s="185" t="str">
        <v/>
      </c>
      <c r="Q35" s="185" t="str">
        <v/>
      </c>
      <c r="R35" s="185" t="str">
        <v/>
      </c>
      <c r="S35" s="182" t="str">
        <v/>
      </c>
      <c r="T35" s="176"/>
      <c r="U35" s="173"/>
      <c r="V35" s="173"/>
      <c r="W35" s="173"/>
      <c r="X35" s="173"/>
      <c r="Y35" s="382"/>
      <c r="Z35" s="174"/>
      <c r="AA35" s="173"/>
      <c r="AB35" s="95"/>
    </row>
    <row r="36" spans="1:28" s="94" customFormat="1" ht="5.25" customHeight="1" x14ac:dyDescent="0.2">
      <c r="A36" s="173"/>
      <c r="B36" s="176"/>
      <c r="C36" s="176"/>
      <c r="D36" s="176"/>
      <c r="E36" s="176"/>
      <c r="F36" s="176"/>
      <c r="G36" s="176"/>
      <c r="H36" s="176"/>
      <c r="I36" s="176"/>
      <c r="J36" s="173"/>
      <c r="K36" s="173"/>
      <c r="L36" s="176"/>
      <c r="M36" s="176"/>
      <c r="N36" s="176"/>
      <c r="O36" s="176"/>
      <c r="P36" s="176"/>
      <c r="Q36" s="176"/>
      <c r="R36" s="176"/>
      <c r="S36" s="176"/>
      <c r="T36" s="176"/>
      <c r="U36" s="176"/>
      <c r="V36" s="176"/>
      <c r="W36" s="173"/>
      <c r="X36" s="173"/>
      <c r="Y36" s="382"/>
      <c r="Z36" s="173"/>
      <c r="AA36" s="173"/>
    </row>
    <row r="37" spans="1:28" s="94" customFormat="1" ht="11.25" x14ac:dyDescent="0.2">
      <c r="A37" s="173"/>
      <c r="B37" s="379">
        <f>DATE(year,10,1)</f>
        <v>43374</v>
      </c>
      <c r="C37" s="380"/>
      <c r="D37" s="380"/>
      <c r="E37" s="380"/>
      <c r="F37" s="380"/>
      <c r="G37" s="380"/>
      <c r="H37" s="380"/>
      <c r="I37" s="176"/>
      <c r="J37" s="381" t="s">
        <v>110</v>
      </c>
      <c r="K37" s="381"/>
      <c r="L37" s="176"/>
      <c r="M37" s="379">
        <f>DATE(year+1,4,1)</f>
        <v>43556</v>
      </c>
      <c r="N37" s="380"/>
      <c r="O37" s="380"/>
      <c r="P37" s="380"/>
      <c r="Q37" s="380"/>
      <c r="R37" s="380"/>
      <c r="S37" s="380"/>
      <c r="T37" s="176"/>
      <c r="U37" s="381" t="s">
        <v>111</v>
      </c>
      <c r="V37" s="381"/>
      <c r="W37" s="173"/>
      <c r="X37" s="173"/>
      <c r="Y37" s="382"/>
      <c r="Z37" s="173"/>
      <c r="AA37" s="173"/>
    </row>
    <row r="38" spans="1:28" s="94" customFormat="1" ht="11.25" x14ac:dyDescent="0.2">
      <c r="A38" s="173"/>
      <c r="B38" s="178" t="str">
        <f>IF(startday=1,INDEX(weekDayNames,1),INDEX(weekDayNames,2))</f>
        <v>Su</v>
      </c>
      <c r="C38" s="179" t="str">
        <f>IF(startday=1,INDEX(weekDayNames,2),INDEX(weekDayNames,3))</f>
        <v>M</v>
      </c>
      <c r="D38" s="179" t="str">
        <f>IF(startday=1,INDEX(weekDayNames,3),INDEX(weekDayNames,4))</f>
        <v>Tu</v>
      </c>
      <c r="E38" s="179" t="str">
        <f>IF(startday=1,INDEX(weekDayNames,4),INDEX(weekDayNames,5))</f>
        <v>W</v>
      </c>
      <c r="F38" s="179" t="str">
        <f>IF(startday=1,INDEX(weekDayNames,5),INDEX(weekDayNames,6))</f>
        <v>Th</v>
      </c>
      <c r="G38" s="179" t="str">
        <f>IF(startday=1,INDEX(weekDayNames,6),INDEX(weekDayNames,7))</f>
        <v>F</v>
      </c>
      <c r="H38" s="178" t="str">
        <f>IF(startday=1,INDEX(weekDayNames,7),INDEX(weekDayNames,1))</f>
        <v>Sa</v>
      </c>
      <c r="I38" s="176"/>
      <c r="J38" s="180">
        <v>3</v>
      </c>
      <c r="K38" s="181" t="s">
        <v>123</v>
      </c>
      <c r="L38" s="173"/>
      <c r="M38" s="178" t="str">
        <f>IF(startday=1,INDEX(weekDayNames,1),INDEX(weekDayNames,2))</f>
        <v>Su</v>
      </c>
      <c r="N38" s="179" t="str">
        <f>IF(startday=1,INDEX(weekDayNames,2),INDEX(weekDayNames,3))</f>
        <v>M</v>
      </c>
      <c r="O38" s="179" t="str">
        <f>IF(startday=1,INDEX(weekDayNames,3),INDEX(weekDayNames,4))</f>
        <v>Tu</v>
      </c>
      <c r="P38" s="179" t="str">
        <f>IF(startday=1,INDEX(weekDayNames,4),INDEX(weekDayNames,5))</f>
        <v>W</v>
      </c>
      <c r="Q38" s="179" t="str">
        <f>IF(startday=1,INDEX(weekDayNames,5),INDEX(weekDayNames,6))</f>
        <v>Th</v>
      </c>
      <c r="R38" s="179" t="str">
        <f>IF(startday=1,INDEX(weekDayNames,6),INDEX(weekDayNames,7))</f>
        <v>F</v>
      </c>
      <c r="S38" s="178" t="str">
        <f>IF(startday=1,INDEX(weekDayNames,7),INDEX(weekDayNames,1))</f>
        <v>Sa</v>
      </c>
      <c r="T38" s="176"/>
      <c r="U38" s="180">
        <v>3</v>
      </c>
      <c r="V38" s="181" t="s">
        <v>123</v>
      </c>
      <c r="W38" s="173"/>
      <c r="X38" s="173"/>
      <c r="Y38" s="382"/>
      <c r="Z38" s="173"/>
      <c r="AA38" s="173"/>
    </row>
    <row r="39" spans="1:28" s="94" customFormat="1" ht="13.5" x14ac:dyDescent="0.3">
      <c r="A39" s="173"/>
      <c r="B39" s="182" t="str">
        <f t="array" ref="B39:H44">IF(MONTH(B37)&lt;&gt;MONTH(DATE(YEAR(B37),MONTH(B37),1)-WEEKDAY(DATE(YEAR(B37),MONTH(B37),1),startday)+(WeekNo-1)*7+WeekDay),"",DATE(YEAR(B37),MONTH(B37),1)-WEEKDAY(DATE(YEAR(B37),MONTH(B37),1),startday)+(WeekNo-1)*7+WeekDay)</f>
        <v/>
      </c>
      <c r="C39" s="185">
        <v>43374</v>
      </c>
      <c r="D39" s="185">
        <v>43375</v>
      </c>
      <c r="E39" s="188">
        <v>43376</v>
      </c>
      <c r="F39" s="196">
        <v>43377</v>
      </c>
      <c r="G39" s="185">
        <v>43378</v>
      </c>
      <c r="H39" s="182">
        <v>43379</v>
      </c>
      <c r="I39" s="192"/>
      <c r="J39" s="186">
        <v>9</v>
      </c>
      <c r="K39" s="187" t="s">
        <v>104</v>
      </c>
      <c r="L39" s="173"/>
      <c r="M39" s="182" t="str">
        <f t="array" ref="M39:S44">IF(MONTH(M37)&lt;&gt;MONTH(DATE(YEAR(M37),MONTH(M37),1)-WEEKDAY(DATE(YEAR(M37),MONTH(M37),1),startday)+(WeekNo-1)*7+WeekDay),"",DATE(YEAR(M37),MONTH(M37),1)-WEEKDAY(DATE(YEAR(M37),MONTH(M37),1),startday)+(WeekNo-1)*7+WeekDay)</f>
        <v/>
      </c>
      <c r="N39" s="185">
        <v>43556</v>
      </c>
      <c r="O39" s="185">
        <v>43557</v>
      </c>
      <c r="P39" s="188">
        <v>43558</v>
      </c>
      <c r="Q39" s="185">
        <v>43559</v>
      </c>
      <c r="R39" s="185">
        <v>43560</v>
      </c>
      <c r="S39" s="182">
        <v>43561</v>
      </c>
      <c r="T39" s="176"/>
      <c r="U39" s="186">
        <v>9</v>
      </c>
      <c r="V39" s="187" t="s">
        <v>104</v>
      </c>
      <c r="W39" s="173"/>
      <c r="X39" s="173"/>
      <c r="Y39" s="382"/>
      <c r="Z39" s="173"/>
      <c r="AA39" s="174"/>
    </row>
    <row r="40" spans="1:28" s="94" customFormat="1" ht="11.25" x14ac:dyDescent="0.2">
      <c r="A40" s="173"/>
      <c r="B40" s="182">
        <v>43380</v>
      </c>
      <c r="C40" s="185">
        <v>43381</v>
      </c>
      <c r="D40" s="184">
        <v>43382</v>
      </c>
      <c r="E40" s="185">
        <v>43383</v>
      </c>
      <c r="F40" s="185">
        <v>43384</v>
      </c>
      <c r="G40" s="185">
        <v>43385</v>
      </c>
      <c r="H40" s="182">
        <v>43386</v>
      </c>
      <c r="I40" s="192"/>
      <c r="J40" s="180">
        <v>17</v>
      </c>
      <c r="K40" s="181" t="s">
        <v>123</v>
      </c>
      <c r="L40" s="176"/>
      <c r="M40" s="182">
        <v>43562</v>
      </c>
      <c r="N40" s="185">
        <v>43563</v>
      </c>
      <c r="O40" s="184">
        <v>43564</v>
      </c>
      <c r="P40" s="185">
        <v>43565</v>
      </c>
      <c r="Q40" s="185">
        <v>43566</v>
      </c>
      <c r="R40" s="185">
        <v>43567</v>
      </c>
      <c r="S40" s="182">
        <v>43568</v>
      </c>
      <c r="T40" s="176"/>
      <c r="U40" s="211">
        <v>17</v>
      </c>
      <c r="V40" s="181" t="s">
        <v>123</v>
      </c>
      <c r="W40" s="173"/>
      <c r="X40" s="173"/>
      <c r="Y40" s="206"/>
      <c r="Z40" s="173"/>
      <c r="AA40" s="173"/>
    </row>
    <row r="41" spans="1:28" s="95" customFormat="1" ht="13.5" customHeight="1" x14ac:dyDescent="0.3">
      <c r="A41" s="174"/>
      <c r="B41" s="217">
        <v>43387</v>
      </c>
      <c r="C41" s="196">
        <v>43388</v>
      </c>
      <c r="D41" s="196">
        <v>43389</v>
      </c>
      <c r="E41" s="188">
        <v>43390</v>
      </c>
      <c r="F41" s="184">
        <v>43391</v>
      </c>
      <c r="G41" s="184">
        <v>43392</v>
      </c>
      <c r="H41" s="218">
        <v>43393</v>
      </c>
      <c r="I41" s="176"/>
      <c r="J41" s="186" t="s">
        <v>136</v>
      </c>
      <c r="K41" s="173" t="s">
        <v>137</v>
      </c>
      <c r="L41" s="173"/>
      <c r="M41" s="182">
        <v>43569</v>
      </c>
      <c r="N41" s="185">
        <v>43570</v>
      </c>
      <c r="O41" s="185">
        <v>43571</v>
      </c>
      <c r="P41" s="188">
        <v>43572</v>
      </c>
      <c r="Q41" s="185">
        <v>43573</v>
      </c>
      <c r="R41" s="185">
        <v>43574</v>
      </c>
      <c r="S41" s="182">
        <v>43575</v>
      </c>
      <c r="T41" s="176"/>
      <c r="U41" s="186">
        <v>23</v>
      </c>
      <c r="V41" s="187" t="s">
        <v>104</v>
      </c>
      <c r="W41" s="174"/>
      <c r="X41" s="174"/>
      <c r="Y41" s="174"/>
      <c r="Z41" s="174"/>
      <c r="AA41" s="173"/>
      <c r="AB41" s="94"/>
    </row>
    <row r="42" spans="1:28" s="94" customFormat="1" ht="11.25" x14ac:dyDescent="0.2">
      <c r="A42" s="173"/>
      <c r="B42" s="182">
        <v>43394</v>
      </c>
      <c r="C42" s="185">
        <v>43395</v>
      </c>
      <c r="D42" s="185">
        <v>43396</v>
      </c>
      <c r="E42" s="185">
        <v>43397</v>
      </c>
      <c r="F42" s="185">
        <v>43398</v>
      </c>
      <c r="G42" s="185">
        <v>43399</v>
      </c>
      <c r="H42" s="182">
        <v>43400</v>
      </c>
      <c r="I42" s="176"/>
      <c r="J42" s="180">
        <v>31</v>
      </c>
      <c r="K42" s="181" t="s">
        <v>123</v>
      </c>
      <c r="L42" s="176"/>
      <c r="M42" s="182">
        <v>43576</v>
      </c>
      <c r="N42" s="185">
        <v>43577</v>
      </c>
      <c r="O42" s="184">
        <v>43578</v>
      </c>
      <c r="P42" s="185">
        <v>43579</v>
      </c>
      <c r="Q42" s="185">
        <v>43580</v>
      </c>
      <c r="R42" s="185">
        <v>43581</v>
      </c>
      <c r="S42" s="182">
        <v>43582</v>
      </c>
      <c r="T42" s="176"/>
      <c r="U42" s="219">
        <v>30</v>
      </c>
      <c r="V42" s="195" t="s">
        <v>138</v>
      </c>
      <c r="W42" s="173"/>
      <c r="X42" s="173"/>
      <c r="Y42" s="173"/>
      <c r="Z42" s="173"/>
      <c r="AA42" s="173"/>
    </row>
    <row r="43" spans="1:28" s="94" customFormat="1" ht="11.25" x14ac:dyDescent="0.2">
      <c r="A43" s="173"/>
      <c r="B43" s="182">
        <v>43401</v>
      </c>
      <c r="C43" s="185">
        <v>43402</v>
      </c>
      <c r="D43" s="185">
        <v>43403</v>
      </c>
      <c r="E43" s="183">
        <v>43404</v>
      </c>
      <c r="F43" s="185" t="str">
        <v/>
      </c>
      <c r="G43" s="198" t="str">
        <v/>
      </c>
      <c r="H43" s="182" t="str">
        <v/>
      </c>
      <c r="I43" s="176"/>
      <c r="J43" s="193">
        <v>31</v>
      </c>
      <c r="K43" s="195" t="s">
        <v>139</v>
      </c>
      <c r="L43" s="176"/>
      <c r="M43" s="182">
        <v>43583</v>
      </c>
      <c r="N43" s="185">
        <v>43584</v>
      </c>
      <c r="O43" s="219">
        <v>43585</v>
      </c>
      <c r="P43" s="185" t="str">
        <v/>
      </c>
      <c r="Q43" s="185" t="str">
        <v/>
      </c>
      <c r="R43" s="198" t="str">
        <v/>
      </c>
      <c r="S43" s="182" t="str">
        <v/>
      </c>
      <c r="T43" s="176"/>
      <c r="U43" s="220"/>
      <c r="V43" s="221"/>
      <c r="W43" s="173"/>
      <c r="X43" s="173"/>
      <c r="Y43" s="173"/>
      <c r="Z43" s="173"/>
      <c r="AA43" s="173"/>
    </row>
    <row r="44" spans="1:28" s="94" customFormat="1" ht="1.5" customHeight="1" x14ac:dyDescent="0.3">
      <c r="A44" s="173"/>
      <c r="B44" s="217" t="str">
        <v/>
      </c>
      <c r="C44" s="185" t="str">
        <v/>
      </c>
      <c r="D44" s="185" t="str">
        <v/>
      </c>
      <c r="E44" s="185" t="str">
        <v/>
      </c>
      <c r="F44" s="185" t="str">
        <v/>
      </c>
      <c r="G44" s="185" t="str">
        <v/>
      </c>
      <c r="H44" s="182" t="str">
        <v/>
      </c>
      <c r="I44" s="176"/>
      <c r="J44" s="195"/>
      <c r="K44" s="195"/>
      <c r="L44" s="176"/>
      <c r="M44" s="182" t="str">
        <v/>
      </c>
      <c r="N44" s="185" t="str">
        <v/>
      </c>
      <c r="O44" s="185" t="str">
        <v/>
      </c>
      <c r="P44" s="185" t="str">
        <v/>
      </c>
      <c r="Q44" s="185" t="str">
        <v/>
      </c>
      <c r="R44" s="185" t="str">
        <v/>
      </c>
      <c r="S44" s="182" t="str">
        <v/>
      </c>
      <c r="T44" s="176"/>
      <c r="U44" s="173"/>
      <c r="V44" s="173"/>
      <c r="W44" s="173"/>
      <c r="X44" s="173"/>
      <c r="Y44" s="173"/>
      <c r="Z44" s="173"/>
      <c r="AA44" s="173"/>
      <c r="AB44" s="95"/>
    </row>
    <row r="45" spans="1:28" s="94" customFormat="1" ht="5.25" customHeight="1" x14ac:dyDescent="0.2">
      <c r="A45" s="173"/>
      <c r="B45" s="176"/>
      <c r="C45" s="176"/>
      <c r="D45" s="176"/>
      <c r="E45" s="176"/>
      <c r="F45" s="176"/>
      <c r="G45" s="176"/>
      <c r="H45" s="176"/>
      <c r="I45" s="176"/>
      <c r="J45" s="173"/>
      <c r="K45" s="173"/>
      <c r="L45" s="176"/>
      <c r="M45" s="176"/>
      <c r="N45" s="176"/>
      <c r="O45" s="176"/>
      <c r="P45" s="176"/>
      <c r="Q45" s="176"/>
      <c r="R45" s="176"/>
      <c r="S45" s="176"/>
      <c r="T45" s="176"/>
      <c r="U45" s="173"/>
      <c r="V45" s="173"/>
      <c r="W45" s="173"/>
      <c r="X45" s="173"/>
      <c r="Y45" s="173"/>
      <c r="Z45" s="173"/>
      <c r="AA45" s="173"/>
    </row>
    <row r="46" spans="1:28" s="94" customFormat="1" ht="11.25" x14ac:dyDescent="0.2">
      <c r="A46" s="173"/>
      <c r="B46" s="379">
        <f>DATE(year,11,1)</f>
        <v>43405</v>
      </c>
      <c r="C46" s="380"/>
      <c r="D46" s="380"/>
      <c r="E46" s="380"/>
      <c r="F46" s="380"/>
      <c r="G46" s="380"/>
      <c r="H46" s="380"/>
      <c r="I46" s="176"/>
      <c r="J46" s="381" t="s">
        <v>112</v>
      </c>
      <c r="K46" s="381"/>
      <c r="L46" s="176"/>
      <c r="M46" s="379">
        <f>DATE(year+1,5,1)</f>
        <v>43586</v>
      </c>
      <c r="N46" s="380"/>
      <c r="O46" s="380"/>
      <c r="P46" s="380"/>
      <c r="Q46" s="380"/>
      <c r="R46" s="380"/>
      <c r="S46" s="380"/>
      <c r="T46" s="176"/>
      <c r="U46" s="381" t="s">
        <v>113</v>
      </c>
      <c r="V46" s="381"/>
      <c r="W46" s="173"/>
      <c r="X46" s="173"/>
      <c r="Y46" s="173"/>
      <c r="Z46" s="173"/>
      <c r="AA46" s="173"/>
    </row>
    <row r="47" spans="1:28" s="94" customFormat="1" ht="11.25" x14ac:dyDescent="0.2">
      <c r="A47" s="173"/>
      <c r="B47" s="178" t="str">
        <f>IF(startday=1,INDEX(weekDayNames,1),INDEX(weekDayNames,2))</f>
        <v>Su</v>
      </c>
      <c r="C47" s="179" t="str">
        <f>IF(startday=1,INDEX(weekDayNames,2),INDEX(weekDayNames,3))</f>
        <v>M</v>
      </c>
      <c r="D47" s="179" t="str">
        <f>IF(startday=1,INDEX(weekDayNames,3),INDEX(weekDayNames,4))</f>
        <v>Tu</v>
      </c>
      <c r="E47" s="179" t="str">
        <f>IF(startday=1,INDEX(weekDayNames,4),INDEX(weekDayNames,5))</f>
        <v>W</v>
      </c>
      <c r="F47" s="179" t="str">
        <f>IF(startday=1,INDEX(weekDayNames,5),INDEX(weekDayNames,6))</f>
        <v>Th</v>
      </c>
      <c r="G47" s="179" t="str">
        <f>IF(startday=1,INDEX(weekDayNames,6),INDEX(weekDayNames,7))</f>
        <v>F</v>
      </c>
      <c r="H47" s="178" t="str">
        <f>IF(startday=1,INDEX(weekDayNames,7),INDEX(weekDayNames,1))</f>
        <v>Sa</v>
      </c>
      <c r="I47" s="176"/>
      <c r="J47" s="222">
        <v>1</v>
      </c>
      <c r="K47" s="223" t="s">
        <v>140</v>
      </c>
      <c r="L47" s="176"/>
      <c r="M47" s="178" t="str">
        <f>IF(startday=1,INDEX(weekDayNames,1),INDEX(weekDayNames,2))</f>
        <v>Su</v>
      </c>
      <c r="N47" s="179" t="str">
        <f>IF(startday=1,INDEX(weekDayNames,2),INDEX(weekDayNames,3))</f>
        <v>M</v>
      </c>
      <c r="O47" s="179" t="str">
        <f>IF(startday=1,INDEX(weekDayNames,3),INDEX(weekDayNames,4))</f>
        <v>Tu</v>
      </c>
      <c r="P47" s="179" t="str">
        <f>IF(startday=1,INDEX(weekDayNames,4),INDEX(weekDayNames,5))</f>
        <v>W</v>
      </c>
      <c r="Q47" s="179" t="str">
        <f>IF(startday=1,INDEX(weekDayNames,5),INDEX(weekDayNames,6))</f>
        <v>Th</v>
      </c>
      <c r="R47" s="179" t="str">
        <f>IF(startday=1,INDEX(weekDayNames,6),INDEX(weekDayNames,7))</f>
        <v>F</v>
      </c>
      <c r="S47" s="178" t="str">
        <f>IF(startday=1,INDEX(weekDayNames,7),INDEX(weekDayNames,1))</f>
        <v>Sa</v>
      </c>
      <c r="T47" s="176"/>
      <c r="U47" s="224">
        <v>1</v>
      </c>
      <c r="V47" s="225" t="s">
        <v>114</v>
      </c>
      <c r="W47" s="173"/>
      <c r="X47" s="173"/>
      <c r="Y47" s="173"/>
      <c r="Z47" s="173"/>
      <c r="AA47" s="173"/>
    </row>
    <row r="48" spans="1:28" s="94" customFormat="1" ht="12" customHeight="1" x14ac:dyDescent="0.2">
      <c r="A48" s="173"/>
      <c r="B48" s="182" t="str">
        <f t="array" ref="B48:H53">IF(MONTH(B46)&lt;&gt;MONTH(DATE(YEAR(B46),MONTH(B46),1)-WEEKDAY(DATE(YEAR(B46),MONTH(B46),1),startday)+(WeekNo-1)*7+WeekDay),"",DATE(YEAR(B46),MONTH(B46),1)-WEEKDAY(DATE(YEAR(B46),MONTH(B46),1),startday)+(WeekNo-1)*7+WeekDay)</f>
        <v/>
      </c>
      <c r="C48" s="185" t="str">
        <v/>
      </c>
      <c r="D48" s="226" t="str">
        <v/>
      </c>
      <c r="E48" s="184" t="str">
        <v/>
      </c>
      <c r="F48" s="184">
        <v>43405</v>
      </c>
      <c r="G48" s="185">
        <v>43406</v>
      </c>
      <c r="H48" s="182">
        <v>43407</v>
      </c>
      <c r="I48" s="176"/>
      <c r="J48" s="222">
        <v>1</v>
      </c>
      <c r="K48" s="223" t="s">
        <v>141</v>
      </c>
      <c r="L48" s="176"/>
      <c r="M48" s="182" t="str">
        <f t="array" ref="M48:S53">IF(MONTH(M46)&lt;&gt;MONTH(DATE(YEAR(M46),MONTH(M46),1)-WEEKDAY(DATE(YEAR(M46),MONTH(M46),1),startday)+(WeekNo-1)*7+WeekDay),"",DATE(YEAR(M46),MONTH(M46),1)-WEEKDAY(DATE(YEAR(M46),MONTH(M46),1),startday)+(WeekNo-1)*7+WeekDay)</f>
        <v/>
      </c>
      <c r="N48" s="227" t="str">
        <v/>
      </c>
      <c r="O48" s="184" t="str">
        <v/>
      </c>
      <c r="P48" s="184">
        <v>43586</v>
      </c>
      <c r="Q48" s="185">
        <v>43587</v>
      </c>
      <c r="R48" s="185">
        <v>43588</v>
      </c>
      <c r="S48" s="182">
        <v>43589</v>
      </c>
      <c r="T48" s="176"/>
      <c r="U48" s="205">
        <v>1</v>
      </c>
      <c r="V48" s="181" t="s">
        <v>123</v>
      </c>
      <c r="W48" s="173"/>
      <c r="X48" s="173"/>
      <c r="Y48" s="173"/>
      <c r="Z48" s="173"/>
      <c r="AA48" s="173"/>
    </row>
    <row r="49" spans="1:28" s="94" customFormat="1" ht="13.5" customHeight="1" x14ac:dyDescent="0.2">
      <c r="A49" s="173"/>
      <c r="B49" s="182">
        <v>43408</v>
      </c>
      <c r="C49" s="185">
        <v>43409</v>
      </c>
      <c r="D49" s="184">
        <v>43410</v>
      </c>
      <c r="E49" s="185">
        <v>43411</v>
      </c>
      <c r="F49" s="185">
        <v>43412</v>
      </c>
      <c r="G49" s="185">
        <v>43413</v>
      </c>
      <c r="H49" s="182">
        <v>43414</v>
      </c>
      <c r="I49" s="176"/>
      <c r="J49" s="186">
        <v>6</v>
      </c>
      <c r="K49" s="187" t="s">
        <v>104</v>
      </c>
      <c r="L49" s="176"/>
      <c r="M49" s="182">
        <v>43590</v>
      </c>
      <c r="N49" s="185">
        <v>43591</v>
      </c>
      <c r="O49" s="184">
        <v>43592</v>
      </c>
      <c r="P49" s="185">
        <v>43593</v>
      </c>
      <c r="Q49" s="185">
        <v>43594</v>
      </c>
      <c r="R49" s="185">
        <v>43595</v>
      </c>
      <c r="S49" s="182">
        <v>43596</v>
      </c>
      <c r="T49" s="176"/>
      <c r="U49" s="186">
        <v>7</v>
      </c>
      <c r="V49" s="187" t="s">
        <v>104</v>
      </c>
      <c r="W49" s="173"/>
      <c r="X49" s="173"/>
      <c r="Y49" s="209"/>
      <c r="Z49" s="173"/>
      <c r="AA49" s="173"/>
    </row>
    <row r="50" spans="1:28" s="95" customFormat="1" ht="13.5" x14ac:dyDescent="0.3">
      <c r="A50" s="174"/>
      <c r="B50" s="182">
        <v>43415</v>
      </c>
      <c r="C50" s="185">
        <v>43416</v>
      </c>
      <c r="D50" s="185">
        <v>43417</v>
      </c>
      <c r="E50" s="188">
        <v>43418</v>
      </c>
      <c r="F50" s="185">
        <v>43419</v>
      </c>
      <c r="G50" s="185">
        <v>43420</v>
      </c>
      <c r="H50" s="182">
        <v>43421</v>
      </c>
      <c r="I50" s="176"/>
      <c r="J50" s="204">
        <v>14</v>
      </c>
      <c r="K50" s="181" t="s">
        <v>123</v>
      </c>
      <c r="L50" s="176"/>
      <c r="M50" s="182">
        <v>43597</v>
      </c>
      <c r="N50" s="185">
        <v>43598</v>
      </c>
      <c r="O50" s="185">
        <v>43599</v>
      </c>
      <c r="P50" s="188">
        <v>43600</v>
      </c>
      <c r="Q50" s="185">
        <v>43601</v>
      </c>
      <c r="R50" s="185">
        <v>43602</v>
      </c>
      <c r="S50" s="182">
        <v>43603</v>
      </c>
      <c r="T50" s="176"/>
      <c r="U50" s="205">
        <v>15</v>
      </c>
      <c r="V50" s="181" t="s">
        <v>123</v>
      </c>
      <c r="W50" s="174"/>
      <c r="X50" s="174"/>
      <c r="Y50" s="206"/>
      <c r="Z50" s="173"/>
      <c r="AA50" s="173"/>
      <c r="AB50" s="94"/>
    </row>
    <row r="51" spans="1:28" s="94" customFormat="1" ht="13.5" x14ac:dyDescent="0.3">
      <c r="A51" s="173"/>
      <c r="B51" s="182">
        <v>43422</v>
      </c>
      <c r="C51" s="185">
        <v>43423</v>
      </c>
      <c r="D51" s="184">
        <v>43424</v>
      </c>
      <c r="E51" s="185">
        <v>43425</v>
      </c>
      <c r="F51" s="185">
        <v>43426</v>
      </c>
      <c r="G51" s="185">
        <v>43427</v>
      </c>
      <c r="H51" s="182">
        <v>43428</v>
      </c>
      <c r="I51" s="176"/>
      <c r="J51" s="186">
        <v>20</v>
      </c>
      <c r="K51" s="187" t="s">
        <v>104</v>
      </c>
      <c r="L51" s="176"/>
      <c r="M51" s="182">
        <v>43604</v>
      </c>
      <c r="N51" s="185">
        <v>43605</v>
      </c>
      <c r="O51" s="184">
        <v>43606</v>
      </c>
      <c r="P51" s="185">
        <v>43607</v>
      </c>
      <c r="Q51" s="185">
        <v>43608</v>
      </c>
      <c r="R51" s="185">
        <v>43609</v>
      </c>
      <c r="S51" s="182">
        <v>43610</v>
      </c>
      <c r="T51" s="176"/>
      <c r="U51" s="186">
        <v>21</v>
      </c>
      <c r="V51" s="187" t="s">
        <v>104</v>
      </c>
      <c r="W51" s="173"/>
      <c r="X51" s="173"/>
      <c r="Y51" s="206"/>
      <c r="Z51" s="173"/>
      <c r="AA51" s="174"/>
    </row>
    <row r="52" spans="1:28" s="94" customFormat="1" ht="11.25" x14ac:dyDescent="0.2">
      <c r="A52" s="173"/>
      <c r="B52" s="182">
        <v>43429</v>
      </c>
      <c r="C52" s="185">
        <v>43430</v>
      </c>
      <c r="D52" s="185">
        <v>43431</v>
      </c>
      <c r="E52" s="188">
        <v>43432</v>
      </c>
      <c r="F52" s="185">
        <v>43433</v>
      </c>
      <c r="G52" s="185">
        <v>43434</v>
      </c>
      <c r="H52" s="182" t="str">
        <v/>
      </c>
      <c r="I52" s="176"/>
      <c r="J52" s="180">
        <v>28</v>
      </c>
      <c r="K52" s="181" t="s">
        <v>123</v>
      </c>
      <c r="L52" s="176"/>
      <c r="M52" s="182">
        <v>43611</v>
      </c>
      <c r="N52" s="185">
        <v>43612</v>
      </c>
      <c r="O52" s="185">
        <v>43613</v>
      </c>
      <c r="P52" s="188">
        <v>43614</v>
      </c>
      <c r="Q52" s="185">
        <v>43615</v>
      </c>
      <c r="R52" s="185">
        <v>43616</v>
      </c>
      <c r="S52" s="182" t="str">
        <v/>
      </c>
      <c r="T52" s="176"/>
      <c r="U52" s="205">
        <v>29</v>
      </c>
      <c r="V52" s="181" t="s">
        <v>123</v>
      </c>
      <c r="W52" s="173"/>
      <c r="X52" s="173"/>
      <c r="Y52" s="206"/>
      <c r="Z52" s="173"/>
      <c r="AA52" s="173"/>
    </row>
    <row r="53" spans="1:28" s="94" customFormat="1" ht="3.75" customHeight="1" x14ac:dyDescent="0.3">
      <c r="A53" s="173"/>
      <c r="B53" s="182" t="str">
        <v/>
      </c>
      <c r="C53" s="185" t="str">
        <v/>
      </c>
      <c r="D53" s="185" t="str">
        <v/>
      </c>
      <c r="E53" s="185" t="str">
        <v/>
      </c>
      <c r="F53" s="185" t="str">
        <v/>
      </c>
      <c r="G53" s="185" t="str">
        <v/>
      </c>
      <c r="H53" s="182" t="str">
        <v/>
      </c>
      <c r="I53" s="176"/>
      <c r="J53" s="228"/>
      <c r="K53" s="190"/>
      <c r="L53" s="176"/>
      <c r="M53" s="182" t="str">
        <v/>
      </c>
      <c r="N53" s="185" t="str">
        <v/>
      </c>
      <c r="O53" s="185" t="str">
        <v/>
      </c>
      <c r="P53" s="185" t="str">
        <v/>
      </c>
      <c r="Q53" s="185" t="str">
        <v/>
      </c>
      <c r="R53" s="185" t="str">
        <v/>
      </c>
      <c r="S53" s="182" t="str">
        <v/>
      </c>
      <c r="T53" s="176"/>
      <c r="U53" s="229"/>
      <c r="V53" s="176"/>
      <c r="W53" s="173"/>
      <c r="X53" s="173"/>
      <c r="Y53" s="230"/>
      <c r="Z53" s="174"/>
      <c r="AA53" s="173"/>
      <c r="AB53" s="95"/>
    </row>
    <row r="54" spans="1:28" s="94" customFormat="1" ht="5.25" customHeight="1" x14ac:dyDescent="0.3">
      <c r="A54" s="173"/>
      <c r="B54" s="176"/>
      <c r="C54" s="176"/>
      <c r="D54" s="176"/>
      <c r="E54" s="176"/>
      <c r="F54" s="176"/>
      <c r="G54" s="176"/>
      <c r="H54" s="176"/>
      <c r="I54" s="176"/>
      <c r="J54" s="173"/>
      <c r="K54" s="173"/>
      <c r="L54" s="176"/>
      <c r="M54" s="174"/>
      <c r="N54" s="174"/>
      <c r="O54" s="174"/>
      <c r="P54" s="174"/>
      <c r="Q54" s="174"/>
      <c r="R54" s="174"/>
      <c r="S54" s="174"/>
      <c r="T54" s="176"/>
      <c r="U54" s="174"/>
      <c r="V54" s="174"/>
      <c r="W54" s="173"/>
      <c r="X54" s="173"/>
      <c r="Y54" s="206"/>
      <c r="Z54" s="173"/>
      <c r="AA54" s="173"/>
    </row>
    <row r="55" spans="1:28" s="94" customFormat="1" ht="11.25" x14ac:dyDescent="0.2">
      <c r="A55" s="173"/>
      <c r="B55" s="379">
        <f>DATE(year,12,1)</f>
        <v>43435</v>
      </c>
      <c r="C55" s="380"/>
      <c r="D55" s="380"/>
      <c r="E55" s="380"/>
      <c r="F55" s="380"/>
      <c r="G55" s="380"/>
      <c r="H55" s="380"/>
      <c r="I55" s="176"/>
      <c r="J55" s="381" t="s">
        <v>115</v>
      </c>
      <c r="K55" s="381"/>
      <c r="L55" s="176"/>
      <c r="M55" s="379">
        <f>DATE(year+1,6,1)</f>
        <v>43617</v>
      </c>
      <c r="N55" s="380"/>
      <c r="O55" s="380"/>
      <c r="P55" s="380"/>
      <c r="Q55" s="380"/>
      <c r="R55" s="380"/>
      <c r="S55" s="380"/>
      <c r="T55" s="176"/>
      <c r="U55" s="381" t="s">
        <v>116</v>
      </c>
      <c r="V55" s="381"/>
      <c r="W55" s="173"/>
      <c r="X55" s="173"/>
      <c r="Y55" s="173"/>
      <c r="Z55" s="173"/>
      <c r="AA55" s="173"/>
    </row>
    <row r="56" spans="1:28" s="94" customFormat="1" ht="11.25" x14ac:dyDescent="0.2">
      <c r="A56" s="173"/>
      <c r="B56" s="178" t="str">
        <f>IF(startday=1,INDEX(weekDayNames,1),INDEX(weekDayNames,2))</f>
        <v>Su</v>
      </c>
      <c r="C56" s="179" t="str">
        <f>IF(startday=1,INDEX(weekDayNames,2),INDEX(weekDayNames,3))</f>
        <v>M</v>
      </c>
      <c r="D56" s="179" t="str">
        <f>IF(startday=1,INDEX(weekDayNames,3),INDEX(weekDayNames,4))</f>
        <v>Tu</v>
      </c>
      <c r="E56" s="179" t="str">
        <f>IF(startday=1,INDEX(weekDayNames,4),INDEX(weekDayNames,5))</f>
        <v>W</v>
      </c>
      <c r="F56" s="179" t="str">
        <f>IF(startday=1,INDEX(weekDayNames,5),INDEX(weekDayNames,6))</f>
        <v>Th</v>
      </c>
      <c r="G56" s="179" t="str">
        <f>IF(startday=1,INDEX(weekDayNames,6),INDEX(weekDayNames,7))</f>
        <v>F</v>
      </c>
      <c r="H56" s="178" t="str">
        <f>IF(startday=1,INDEX(weekDayNames,7),INDEX(weekDayNames,1))</f>
        <v>Sa</v>
      </c>
      <c r="I56" s="176"/>
      <c r="J56" s="186">
        <v>4</v>
      </c>
      <c r="K56" s="187" t="s">
        <v>104</v>
      </c>
      <c r="L56" s="176"/>
      <c r="M56" s="178" t="str">
        <f>IF(startday=1,INDEX(weekDayNames,1),INDEX(weekDayNames,2))</f>
        <v>Su</v>
      </c>
      <c r="N56" s="179" t="str">
        <f>IF(startday=1,INDEX(weekDayNames,2),INDEX(weekDayNames,3))</f>
        <v>M</v>
      </c>
      <c r="O56" s="179" t="str">
        <f>IF(startday=1,INDEX(weekDayNames,3),INDEX(weekDayNames,4))</f>
        <v>Tu</v>
      </c>
      <c r="P56" s="179" t="str">
        <f>IF(startday=1,INDEX(weekDayNames,4),INDEX(weekDayNames,5))</f>
        <v>W</v>
      </c>
      <c r="Q56" s="179" t="str">
        <f>IF(startday=1,INDEX(weekDayNames,5),INDEX(weekDayNames,6))</f>
        <v>Th</v>
      </c>
      <c r="R56" s="179" t="str">
        <f>IF(startday=1,INDEX(weekDayNames,6),INDEX(weekDayNames,7))</f>
        <v>F</v>
      </c>
      <c r="S56" s="178" t="str">
        <f>IF(startday=1,INDEX(weekDayNames,7),INDEX(weekDayNames,1))</f>
        <v>Sa</v>
      </c>
      <c r="T56" s="176"/>
      <c r="U56" s="186">
        <v>4</v>
      </c>
      <c r="V56" s="187" t="s">
        <v>104</v>
      </c>
      <c r="W56" s="173"/>
      <c r="X56" s="173"/>
      <c r="Y56" s="173"/>
      <c r="Z56" s="173"/>
      <c r="AA56" s="173"/>
    </row>
    <row r="57" spans="1:28" s="94" customFormat="1" ht="11.25" x14ac:dyDescent="0.2">
      <c r="A57" s="173"/>
      <c r="B57" s="182" t="str">
        <f t="array" ref="B57:H62">IF(MONTH(B55)&lt;&gt;MONTH(DATE(YEAR(B55),MONTH(B55),1)-WEEKDAY(DATE(YEAR(B55),MONTH(B55),1),startday)+(WeekNo-1)*7+WeekDay),"",DATE(YEAR(B55),MONTH(B55),1)-WEEKDAY(DATE(YEAR(B55),MONTH(B55),1),startday)+(WeekNo-1)*7+WeekDay)</f>
        <v/>
      </c>
      <c r="C57" s="185" t="str">
        <v/>
      </c>
      <c r="D57" s="185" t="str">
        <v/>
      </c>
      <c r="E57" s="185" t="str">
        <v/>
      </c>
      <c r="F57" s="198" t="str">
        <v/>
      </c>
      <c r="G57" s="185" t="str">
        <v/>
      </c>
      <c r="H57" s="182">
        <v>43435</v>
      </c>
      <c r="I57" s="176"/>
      <c r="J57" s="180">
        <v>12</v>
      </c>
      <c r="K57" s="181" t="s">
        <v>123</v>
      </c>
      <c r="L57" s="176"/>
      <c r="M57" s="182" t="str">
        <f t="array" ref="M57:S62">IF(MONTH(M55)&lt;&gt;MONTH(DATE(YEAR(M55),MONTH(M55),1)-WEEKDAY(DATE(YEAR(M55),MONTH(M55),1),startday)+(WeekNo-1)*7+WeekDay),"",DATE(YEAR(M55),MONTH(M55),1)-WEEKDAY(DATE(YEAR(M55),MONTH(M55),1),startday)+(WeekNo-1)*7+WeekDay)</f>
        <v/>
      </c>
      <c r="N57" s="185" t="str">
        <v/>
      </c>
      <c r="O57" s="185" t="str">
        <v/>
      </c>
      <c r="P57" s="185" t="str">
        <v/>
      </c>
      <c r="Q57" s="185" t="str">
        <v/>
      </c>
      <c r="R57" s="185" t="str">
        <v/>
      </c>
      <c r="S57" s="182">
        <v>43617</v>
      </c>
      <c r="T57" s="176"/>
      <c r="U57" s="205">
        <v>12</v>
      </c>
      <c r="V57" s="181" t="s">
        <v>123</v>
      </c>
      <c r="W57" s="173"/>
      <c r="X57" s="173"/>
      <c r="Y57" s="173"/>
      <c r="Z57" s="173"/>
      <c r="AA57" s="173"/>
    </row>
    <row r="58" spans="1:28" s="94" customFormat="1" ht="11.25" x14ac:dyDescent="0.2">
      <c r="A58" s="173"/>
      <c r="B58" s="182">
        <v>43436</v>
      </c>
      <c r="C58" s="185">
        <v>43437</v>
      </c>
      <c r="D58" s="184">
        <v>43438</v>
      </c>
      <c r="E58" s="185">
        <v>43439</v>
      </c>
      <c r="F58" s="185">
        <v>43440</v>
      </c>
      <c r="G58" s="185">
        <v>43441</v>
      </c>
      <c r="H58" s="182">
        <v>43442</v>
      </c>
      <c r="I58" s="176"/>
      <c r="J58" s="186">
        <v>18</v>
      </c>
      <c r="K58" s="187" t="s">
        <v>104</v>
      </c>
      <c r="L58" s="176"/>
      <c r="M58" s="182">
        <v>43618</v>
      </c>
      <c r="N58" s="185">
        <v>43619</v>
      </c>
      <c r="O58" s="184">
        <v>43620</v>
      </c>
      <c r="P58" s="185">
        <v>43621</v>
      </c>
      <c r="Q58" s="185">
        <v>43622</v>
      </c>
      <c r="R58" s="185">
        <v>43623</v>
      </c>
      <c r="S58" s="182">
        <v>43624</v>
      </c>
      <c r="T58" s="176"/>
      <c r="U58" s="186">
        <v>18</v>
      </c>
      <c r="V58" s="187" t="s">
        <v>104</v>
      </c>
      <c r="W58" s="173"/>
      <c r="X58" s="173"/>
      <c r="Y58" s="173"/>
      <c r="Z58" s="173"/>
      <c r="AA58" s="173"/>
    </row>
    <row r="59" spans="1:28" s="94" customFormat="1" ht="12" customHeight="1" x14ac:dyDescent="0.2">
      <c r="A59" s="173"/>
      <c r="B59" s="182">
        <v>43443</v>
      </c>
      <c r="C59" s="185">
        <v>43444</v>
      </c>
      <c r="D59" s="185">
        <v>43445</v>
      </c>
      <c r="E59" s="188">
        <v>43446</v>
      </c>
      <c r="F59" s="185">
        <v>43447</v>
      </c>
      <c r="G59" s="185">
        <v>43448</v>
      </c>
      <c r="H59" s="182">
        <v>43449</v>
      </c>
      <c r="I59" s="176"/>
      <c r="J59" s="204">
        <v>26</v>
      </c>
      <c r="K59" s="181" t="s">
        <v>123</v>
      </c>
      <c r="L59" s="176"/>
      <c r="M59" s="182">
        <v>43625</v>
      </c>
      <c r="N59" s="185">
        <v>43626</v>
      </c>
      <c r="O59" s="185">
        <v>43627</v>
      </c>
      <c r="P59" s="188">
        <v>43628</v>
      </c>
      <c r="Q59" s="185">
        <v>43629</v>
      </c>
      <c r="R59" s="185">
        <v>43630</v>
      </c>
      <c r="S59" s="182">
        <v>43631</v>
      </c>
      <c r="T59" s="176"/>
      <c r="U59" s="205">
        <v>26</v>
      </c>
      <c r="V59" s="181" t="s">
        <v>123</v>
      </c>
      <c r="W59" s="173"/>
      <c r="X59" s="173"/>
      <c r="Y59" s="173"/>
      <c r="Z59" s="173"/>
      <c r="AA59" s="173"/>
    </row>
    <row r="60" spans="1:28" s="95" customFormat="1" ht="12" customHeight="1" x14ac:dyDescent="0.3">
      <c r="A60" s="174"/>
      <c r="B60" s="182">
        <v>43450</v>
      </c>
      <c r="C60" s="185">
        <v>43451</v>
      </c>
      <c r="D60" s="184">
        <v>43452</v>
      </c>
      <c r="E60" s="185">
        <v>43453</v>
      </c>
      <c r="F60" s="185">
        <v>43454</v>
      </c>
      <c r="G60" s="185">
        <v>43455</v>
      </c>
      <c r="H60" s="182">
        <v>43456</v>
      </c>
      <c r="I60" s="176"/>
      <c r="J60" s="193">
        <v>31</v>
      </c>
      <c r="K60" s="213" t="s">
        <v>145</v>
      </c>
      <c r="L60" s="176"/>
      <c r="M60" s="182">
        <v>43632</v>
      </c>
      <c r="N60" s="185">
        <v>43633</v>
      </c>
      <c r="O60" s="184">
        <v>43634</v>
      </c>
      <c r="P60" s="185">
        <v>43635</v>
      </c>
      <c r="Q60" s="185">
        <v>43636</v>
      </c>
      <c r="R60" s="185">
        <v>43637</v>
      </c>
      <c r="S60" s="182">
        <v>43638</v>
      </c>
      <c r="T60" s="176"/>
      <c r="U60" s="231">
        <v>28</v>
      </c>
      <c r="V60" s="232" t="s">
        <v>142</v>
      </c>
      <c r="W60" s="174"/>
      <c r="X60" s="174"/>
      <c r="Y60" s="173"/>
      <c r="Z60" s="173"/>
      <c r="AA60" s="173"/>
      <c r="AB60" s="94"/>
    </row>
    <row r="61" spans="1:28" s="94" customFormat="1" ht="11.25" customHeight="1" x14ac:dyDescent="0.3">
      <c r="A61" s="173"/>
      <c r="B61" s="182">
        <v>43457</v>
      </c>
      <c r="C61" s="185">
        <v>43458</v>
      </c>
      <c r="D61" s="185">
        <v>43459</v>
      </c>
      <c r="E61" s="188">
        <v>43460</v>
      </c>
      <c r="F61" s="185">
        <v>43461</v>
      </c>
      <c r="G61" s="185">
        <v>43462</v>
      </c>
      <c r="H61" s="182">
        <v>43463</v>
      </c>
      <c r="I61" s="176"/>
      <c r="J61" s="233">
        <v>31</v>
      </c>
      <c r="K61" s="234" t="s">
        <v>117</v>
      </c>
      <c r="L61" s="176"/>
      <c r="M61" s="182">
        <v>43639</v>
      </c>
      <c r="N61" s="185">
        <v>43640</v>
      </c>
      <c r="O61" s="185">
        <v>43641</v>
      </c>
      <c r="P61" s="188">
        <v>43642</v>
      </c>
      <c r="Q61" s="185">
        <v>43643</v>
      </c>
      <c r="R61" s="183">
        <v>43644</v>
      </c>
      <c r="S61" s="182">
        <v>43645</v>
      </c>
      <c r="T61" s="176"/>
      <c r="U61" s="235"/>
      <c r="V61" s="176"/>
      <c r="W61" s="173"/>
      <c r="X61" s="173"/>
      <c r="Y61" s="173"/>
      <c r="Z61" s="173"/>
      <c r="AA61" s="174"/>
    </row>
    <row r="62" spans="1:28" s="94" customFormat="1" ht="11.25" x14ac:dyDescent="0.2">
      <c r="A62" s="173"/>
      <c r="B62" s="182">
        <v>43464</v>
      </c>
      <c r="C62" s="184">
        <v>43465</v>
      </c>
      <c r="D62" s="185" t="str">
        <v/>
      </c>
      <c r="E62" s="185" t="str">
        <v/>
      </c>
      <c r="F62" s="185" t="str">
        <v/>
      </c>
      <c r="G62" s="185" t="str">
        <v/>
      </c>
      <c r="H62" s="182" t="str">
        <v/>
      </c>
      <c r="I62" s="176"/>
      <c r="J62" s="173"/>
      <c r="K62" s="173"/>
      <c r="L62" s="176"/>
      <c r="M62" s="182">
        <v>43646</v>
      </c>
      <c r="N62" s="185" t="str">
        <v/>
      </c>
      <c r="O62" s="185" t="str">
        <v/>
      </c>
      <c r="P62" s="188" t="str">
        <v/>
      </c>
      <c r="Q62" s="185" t="str">
        <v/>
      </c>
      <c r="R62" s="185" t="str">
        <v/>
      </c>
      <c r="S62" s="182" t="str">
        <v/>
      </c>
      <c r="T62" s="176"/>
      <c r="U62" s="235"/>
      <c r="V62" s="176"/>
      <c r="W62" s="173"/>
      <c r="X62" s="173"/>
      <c r="Y62" s="173"/>
      <c r="Z62" s="173"/>
      <c r="AA62" s="173"/>
    </row>
    <row r="63" spans="1:28" s="94" customFormat="1" ht="14.25" x14ac:dyDescent="0.3">
      <c r="B63" s="96"/>
      <c r="C63" s="96"/>
      <c r="D63" s="96"/>
      <c r="E63" s="96"/>
      <c r="F63" s="96"/>
      <c r="G63" s="96"/>
      <c r="H63" s="96"/>
      <c r="I63" s="96"/>
      <c r="J63" s="99"/>
      <c r="K63" s="96"/>
      <c r="L63" s="96"/>
      <c r="M63" s="88"/>
      <c r="N63" s="88"/>
      <c r="O63" s="88"/>
      <c r="P63" s="88"/>
      <c r="Q63" s="88"/>
      <c r="R63" s="88"/>
      <c r="S63" s="88"/>
      <c r="T63" s="96"/>
      <c r="U63" s="100"/>
      <c r="V63" s="96"/>
      <c r="Y63" s="95"/>
      <c r="Z63" s="95"/>
      <c r="AB63" s="95"/>
    </row>
    <row r="64" spans="1:28" s="94" customFormat="1" x14ac:dyDescent="0.2">
      <c r="B64" s="88"/>
      <c r="C64" s="88"/>
      <c r="D64" s="88"/>
      <c r="E64" s="88"/>
      <c r="F64" s="88"/>
      <c r="G64" s="88"/>
      <c r="H64" s="88"/>
      <c r="I64" s="96"/>
      <c r="J64" s="99"/>
      <c r="K64" s="96"/>
      <c r="L64" s="96"/>
      <c r="M64" s="88"/>
      <c r="N64" s="88"/>
      <c r="O64" s="88"/>
      <c r="P64" s="88"/>
      <c r="Q64" s="88"/>
      <c r="R64" s="88"/>
      <c r="S64" s="88"/>
      <c r="T64" s="96"/>
      <c r="U64" s="96"/>
      <c r="V64" s="96"/>
    </row>
    <row r="65" spans="2:28" s="94" customFormat="1" x14ac:dyDescent="0.2">
      <c r="B65" s="88"/>
      <c r="C65" s="88"/>
      <c r="D65" s="88"/>
      <c r="E65" s="88"/>
      <c r="F65" s="88"/>
      <c r="G65" s="88"/>
      <c r="H65" s="88"/>
      <c r="I65" s="88"/>
      <c r="J65" s="89"/>
      <c r="K65" s="88"/>
      <c r="L65" s="88"/>
      <c r="M65" s="88"/>
      <c r="N65" s="88"/>
      <c r="O65" s="88"/>
      <c r="P65" s="88"/>
      <c r="Q65" s="88"/>
      <c r="R65" s="88"/>
      <c r="S65" s="88"/>
      <c r="T65" s="88"/>
      <c r="U65" s="88"/>
      <c r="V65" s="88"/>
    </row>
    <row r="66" spans="2:28" s="94" customFormat="1" x14ac:dyDescent="0.2">
      <c r="B66" s="88"/>
      <c r="C66" s="88"/>
      <c r="D66" s="88"/>
      <c r="E66" s="88"/>
      <c r="F66" s="88"/>
      <c r="G66" s="88"/>
      <c r="H66" s="88"/>
      <c r="I66" s="88"/>
      <c r="J66" s="89"/>
      <c r="K66" s="88"/>
      <c r="L66" s="88"/>
      <c r="M66" s="88"/>
      <c r="N66" s="88"/>
      <c r="O66" s="88"/>
      <c r="P66" s="88"/>
      <c r="Q66" s="88"/>
      <c r="R66" s="88"/>
      <c r="S66" s="88"/>
      <c r="T66" s="88"/>
      <c r="U66" s="88"/>
      <c r="V66" s="88"/>
    </row>
    <row r="67" spans="2:28" s="94" customFormat="1" ht="11.25" customHeight="1" x14ac:dyDescent="0.2">
      <c r="B67" s="88"/>
      <c r="C67" s="88"/>
      <c r="D67" s="88"/>
      <c r="E67" s="88"/>
      <c r="F67" s="88"/>
      <c r="G67" s="88"/>
      <c r="H67" s="88"/>
      <c r="I67" s="88"/>
      <c r="J67" s="89"/>
      <c r="K67" s="88"/>
      <c r="L67" s="88"/>
      <c r="M67" s="88"/>
      <c r="N67" s="88"/>
      <c r="O67" s="88"/>
      <c r="P67" s="88"/>
      <c r="Q67" s="88"/>
      <c r="R67" s="88"/>
      <c r="S67" s="88"/>
      <c r="T67" s="88"/>
      <c r="U67" s="88"/>
      <c r="V67" s="88"/>
    </row>
    <row r="68" spans="2:28" s="94" customFormat="1" ht="4.5" customHeight="1" x14ac:dyDescent="0.2">
      <c r="B68" s="88"/>
      <c r="C68" s="88"/>
      <c r="D68" s="88"/>
      <c r="E68" s="88"/>
      <c r="F68" s="88"/>
      <c r="G68" s="88"/>
      <c r="H68" s="88"/>
      <c r="I68" s="88"/>
      <c r="J68" s="89"/>
      <c r="K68" s="88"/>
      <c r="L68" s="88"/>
      <c r="M68" s="88"/>
      <c r="N68" s="88"/>
      <c r="O68" s="88"/>
      <c r="P68" s="88"/>
      <c r="Q68" s="88"/>
      <c r="R68" s="88"/>
      <c r="S68" s="88"/>
      <c r="T68" s="88"/>
      <c r="U68" s="88"/>
      <c r="V68" s="88"/>
    </row>
    <row r="69" spans="2:28" x14ac:dyDescent="0.2">
      <c r="Y69" s="94"/>
      <c r="Z69" s="94"/>
      <c r="AA69" s="94"/>
      <c r="AB69" s="94"/>
    </row>
    <row r="70" spans="2:28" x14ac:dyDescent="0.2">
      <c r="M70" s="94"/>
      <c r="Y70" s="94"/>
      <c r="Z70" s="94"/>
      <c r="AB70" s="94"/>
    </row>
    <row r="71" spans="2:28" x14ac:dyDescent="0.2">
      <c r="M71" s="94"/>
      <c r="Y71" s="94"/>
      <c r="Z71" s="94"/>
      <c r="AB71" s="94"/>
    </row>
    <row r="72" spans="2:28" x14ac:dyDescent="0.2">
      <c r="L72" s="94"/>
      <c r="M72" s="94"/>
    </row>
    <row r="73" spans="2:28" ht="14.25" x14ac:dyDescent="0.3">
      <c r="L73" s="94"/>
      <c r="M73" s="95"/>
      <c r="R73" s="103"/>
      <c r="S73" s="92"/>
    </row>
    <row r="74" spans="2:28" x14ac:dyDescent="0.2">
      <c r="M74" s="94"/>
    </row>
    <row r="75" spans="2:28" x14ac:dyDescent="0.2">
      <c r="K75" s="148"/>
      <c r="M75" s="94"/>
    </row>
    <row r="76" spans="2:28" x14ac:dyDescent="0.2">
      <c r="K76" s="148"/>
      <c r="M76" s="94"/>
    </row>
    <row r="77" spans="2:28" x14ac:dyDescent="0.2">
      <c r="K77" s="92"/>
      <c r="M77" s="94"/>
    </row>
  </sheetData>
  <sheetProtection algorithmName="SHA-512" hashValue="9iDbXnCQWOrw72st364TmrS8U03msCbJh0N9KZkwGQXNVd8rUVp3Q31AWu2CKtTj99xp7T7AHn8T6Dm35WIJlA==" saltValue="Fi8uD/ecNmNa+XPsMtT8aQ==" spinCount="100000" sheet="1" objects="1" scenarios="1"/>
  <mergeCells count="37">
    <mergeCell ref="A1:K1"/>
    <mergeCell ref="A2:K2"/>
    <mergeCell ref="D4:E4"/>
    <mergeCell ref="F4:H4"/>
    <mergeCell ref="K4:L4"/>
    <mergeCell ref="Y7:Y11"/>
    <mergeCell ref="B9:H9"/>
    <mergeCell ref="J9:K9"/>
    <mergeCell ref="M9:S9"/>
    <mergeCell ref="U9:V9"/>
    <mergeCell ref="J10:K10"/>
    <mergeCell ref="J11:K11"/>
    <mergeCell ref="B28:H28"/>
    <mergeCell ref="J28:K28"/>
    <mergeCell ref="M28:S28"/>
    <mergeCell ref="U28:V28"/>
    <mergeCell ref="O4:S4"/>
    <mergeCell ref="B7:V7"/>
    <mergeCell ref="M4:N4"/>
    <mergeCell ref="J12:K12"/>
    <mergeCell ref="B19:H19"/>
    <mergeCell ref="J19:K19"/>
    <mergeCell ref="M19:S19"/>
    <mergeCell ref="U19:V19"/>
    <mergeCell ref="B55:H55"/>
    <mergeCell ref="J55:K55"/>
    <mergeCell ref="M55:S55"/>
    <mergeCell ref="U55:V55"/>
    <mergeCell ref="Y35:Y39"/>
    <mergeCell ref="B37:H37"/>
    <mergeCell ref="J37:K37"/>
    <mergeCell ref="M37:S37"/>
    <mergeCell ref="U37:V37"/>
    <mergeCell ref="B46:H46"/>
    <mergeCell ref="J46:K46"/>
    <mergeCell ref="M46:S46"/>
    <mergeCell ref="U46:V46"/>
  </mergeCells>
  <conditionalFormatting sqref="M21:S26 M57:S62 M44:S44 M43 P43:S43 B48:D48 B30:H35 B49:H53 M39:S42 B21:H26 B11:H17 F48:H48 B57:H62 M11:S17 M30:S35 B39:H44 M49:S53 M48:O48 Q48:S48">
    <cfRule type="expression" dxfId="7" priority="7" stopIfTrue="1">
      <formula>OR(WEEKDAY(B11,1)=1,WEEKDAY(B11,1)=7)</formula>
    </cfRule>
    <cfRule type="cellIs" dxfId="6" priority="8" stopIfTrue="1" operator="equal">
      <formula>""</formula>
    </cfRule>
  </conditionalFormatting>
  <conditionalFormatting sqref="E48">
    <cfRule type="expression" dxfId="5" priority="5" stopIfTrue="1">
      <formula>OR(WEEKDAY(E48,1)=1,WEEKDAY(E48,1)=7)</formula>
    </cfRule>
    <cfRule type="cellIs" dxfId="4" priority="6" stopIfTrue="1" operator="equal">
      <formula>""</formula>
    </cfRule>
  </conditionalFormatting>
  <conditionalFormatting sqref="N43">
    <cfRule type="expression" dxfId="3" priority="3" stopIfTrue="1">
      <formula>OR(WEEKDAY(N43,1)=1,WEEKDAY(N43,1)=7)</formula>
    </cfRule>
    <cfRule type="cellIs" dxfId="2" priority="4" stopIfTrue="1" operator="equal">
      <formula>""</formula>
    </cfRule>
  </conditionalFormatting>
  <conditionalFormatting sqref="P48">
    <cfRule type="expression" dxfId="1" priority="1" stopIfTrue="1">
      <formula>OR(WEEKDAY(P48,1)=1,WEEKDAY(P48,1)=7)</formula>
    </cfRule>
    <cfRule type="cellIs" dxfId="0" priority="2" stopIfTrue="1" operator="equal">
      <formula>""</formula>
    </cfRule>
  </conditionalFormatting>
  <hyperlinks>
    <hyperlink ref="A2" r:id="rId1"/>
  </hyperlinks>
  <printOptions horizontalCentered="1"/>
  <pageMargins left="0.25" right="0.25" top="0.25" bottom="0.35" header="0.25" footer="0.2"/>
  <pageSetup scale="93" orientation="landscape" r:id="rId2"/>
  <headerFooter alignWithMargins="0">
    <oddFooter>&amp;L&amp;8&amp;K00-049Calendar Templates by Vertex42.com&amp;R&amp;8&amp;K00-049http://www.vertex42.com/calendars/</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activeCell="D24" sqref="D24"/>
    </sheetView>
  </sheetViews>
  <sheetFormatPr defaultRowHeight="15" x14ac:dyDescent="0.25"/>
  <cols>
    <col min="3" max="3" width="18" bestFit="1" customWidth="1"/>
    <col min="4" max="4" width="22.85546875" bestFit="1" customWidth="1"/>
    <col min="5" max="5" width="19" bestFit="1" customWidth="1"/>
    <col min="6" max="6" width="25.28515625" bestFit="1" customWidth="1"/>
  </cols>
  <sheetData>
    <row r="1" spans="1:7" x14ac:dyDescent="0.25">
      <c r="A1" t="s">
        <v>30</v>
      </c>
      <c r="B1" t="s">
        <v>55</v>
      </c>
      <c r="C1" t="s">
        <v>1</v>
      </c>
      <c r="D1" t="s">
        <v>8</v>
      </c>
      <c r="E1" t="s">
        <v>14</v>
      </c>
      <c r="F1" t="s">
        <v>15</v>
      </c>
      <c r="G1" t="s">
        <v>55</v>
      </c>
    </row>
    <row r="2" spans="1:7" x14ac:dyDescent="0.25">
      <c r="A2" t="s">
        <v>31</v>
      </c>
      <c r="B2" t="s">
        <v>56</v>
      </c>
      <c r="C2" t="s">
        <v>3</v>
      </c>
      <c r="D2" t="s">
        <v>10</v>
      </c>
      <c r="E2" t="s">
        <v>12</v>
      </c>
      <c r="G2" t="s">
        <v>56</v>
      </c>
    </row>
    <row r="3" spans="1:7" x14ac:dyDescent="0.25">
      <c r="B3" t="s">
        <v>57</v>
      </c>
      <c r="G3" t="s">
        <v>57</v>
      </c>
    </row>
    <row r="4" spans="1:7" x14ac:dyDescent="0.25">
      <c r="B4" t="s">
        <v>58</v>
      </c>
      <c r="G4" t="s">
        <v>58</v>
      </c>
    </row>
    <row r="5" spans="1:7" x14ac:dyDescent="0.25">
      <c r="G5" t="s">
        <v>59</v>
      </c>
    </row>
    <row r="10" spans="1:7" x14ac:dyDescent="0.25">
      <c r="A10" t="s">
        <v>13</v>
      </c>
      <c r="D10" t="s">
        <v>19</v>
      </c>
    </row>
    <row r="11" spans="1:7" x14ac:dyDescent="0.25">
      <c r="A11" t="s">
        <v>11</v>
      </c>
      <c r="D11" t="s">
        <v>20</v>
      </c>
    </row>
    <row r="12" spans="1:7" x14ac:dyDescent="0.25">
      <c r="D12" t="s">
        <v>21</v>
      </c>
    </row>
  </sheetData>
  <customSheetViews>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16</vt:i4>
      </vt:variant>
    </vt:vector>
  </HeadingPairs>
  <TitlesOfParts>
    <vt:vector size="23" baseType="lpstr">
      <vt:lpstr>Contact Information</vt:lpstr>
      <vt:lpstr>Narrative</vt:lpstr>
      <vt:lpstr>Budget Detail &amp; Amendments</vt:lpstr>
      <vt:lpstr>Budget Roll-Up</vt:lpstr>
      <vt:lpstr>Program Assurances</vt:lpstr>
      <vt:lpstr>18-19 Calendar</vt:lpstr>
      <vt:lpstr>Do Not Edit</vt:lpstr>
      <vt:lpstr>Contracted</vt:lpstr>
      <vt:lpstr>ContractedServices</vt:lpstr>
      <vt:lpstr>Other</vt:lpstr>
      <vt:lpstr>Personnel</vt:lpstr>
      <vt:lpstr>'18-19 Calendar'!Print_Area</vt:lpstr>
      <vt:lpstr>Quarter</vt:lpstr>
      <vt:lpstr>Quarter_1</vt:lpstr>
      <vt:lpstr>Quarter1</vt:lpstr>
      <vt:lpstr>Salary</vt:lpstr>
      <vt:lpstr>'18-19 Calendar'!startday</vt:lpstr>
      <vt:lpstr>Supplies</vt:lpstr>
      <vt:lpstr>Telephone</vt:lpstr>
      <vt:lpstr>Travel</vt:lpstr>
      <vt:lpstr>'18-19 Calendar'!year</vt:lpstr>
      <vt:lpstr>Yes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Shannon Marr</cp:lastModifiedBy>
  <cp:lastPrinted>2018-05-18T18:23:16Z</cp:lastPrinted>
  <dcterms:created xsi:type="dcterms:W3CDTF">2017-02-07T21:45:49Z</dcterms:created>
  <dcterms:modified xsi:type="dcterms:W3CDTF">2019-04-18T20:33:02Z</dcterms:modified>
</cp:coreProperties>
</file>