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defaultThemeVersion="166925"/>
  <mc:AlternateContent xmlns:mc="http://schemas.openxmlformats.org/markup-compatibility/2006">
    <mc:Choice Requires="x15">
      <x15ac:absPath xmlns:x15ac="http://schemas.microsoft.com/office/spreadsheetml/2010/11/ac" url="\\stella.msu.montana.edu\Workforce\Montana Career Pathways\SMCP 18-19\Approved amendments 18-19\"/>
    </mc:Choice>
  </mc:AlternateContent>
  <xr:revisionPtr revIDLastSave="0" documentId="13_ncr:1_{655E14BD-FDCF-417C-9BAA-741F54F6D632}" xr6:coauthVersionLast="40" xr6:coauthVersionMax="40" xr10:uidLastSave="{00000000-0000-0000-0000-000000000000}"/>
  <bookViews>
    <workbookView xWindow="53880" yWindow="405" windowWidth="25440" windowHeight="15390" tabRatio="839" activeTab="2" xr2:uid="{00000000-000D-0000-FFFF-FFFF00000000}"/>
  </bookViews>
  <sheets>
    <sheet name="Contact Information" sheetId="1" r:id="rId1"/>
    <sheet name="Narrative" sheetId="2" r:id="rId2"/>
    <sheet name="Budget Detail &amp; Amendments" sheetId="6" r:id="rId3"/>
    <sheet name="Budget Roll-Up" sheetId="18" r:id="rId4"/>
    <sheet name="Program Assurances" sheetId="21" r:id="rId5"/>
    <sheet name="18-19 Calendar" sheetId="27" r:id="rId6"/>
    <sheet name="Do Not Edit" sheetId="12" state="hidden" r:id="rId7"/>
  </sheets>
  <definedNames>
    <definedName name="Contracted">'Do Not Edit'!$D$1:$D$2</definedName>
    <definedName name="ContractedServices">'Do Not Edit'!$D$1:$D$2</definedName>
    <definedName name="monthNames" localSheetId="5">{"January","February","March","April","May","June","July","August","September","October","November","December"}</definedName>
    <definedName name="monthNames">{"January","February","March","April","May","June","July","August","September","October","November","December"}</definedName>
    <definedName name="Other">'Do Not Edit'!$D$10:$D$12</definedName>
    <definedName name="Personnel">'Budget Detail &amp; Amendments'!$L$5:$L$7</definedName>
    <definedName name="_xlnm.Print_Area" localSheetId="5">'18-19 Calendar'!$B$7:$V$64</definedName>
    <definedName name="Quarter">Narrative!$J$47:$J$84</definedName>
    <definedName name="Quarter_1">'Do Not Edit'!$B$1:$B$5</definedName>
    <definedName name="Quarter1">'Do Not Edit'!$B$1:$B$4</definedName>
    <definedName name="Quarters">#REF!</definedName>
    <definedName name="Salaries">#REF!</definedName>
    <definedName name="Salary">'Do Not Edit'!$C$1:$C$2</definedName>
    <definedName name="startday" localSheetId="5">'18-19 Calendar'!$M$4</definedName>
    <definedName name="startday">#REF!</definedName>
    <definedName name="Supplies">'Do Not Edit'!$A$10:$A$11</definedName>
    <definedName name="Telephone">'Do Not Edit'!$E$1:$E$2</definedName>
    <definedName name="Travel">'Do Not Edit'!$F$1:$F$1</definedName>
    <definedName name="valuevx">42.314159</definedName>
    <definedName name="WeekDay" localSheetId="5">{1,2,3,4,5,6,7}</definedName>
    <definedName name="WeekDay">{1,2,3,4,5,6,7}</definedName>
    <definedName name="weekDayNames" localSheetId="5">{"Su";"M";"Tu";"W";"Th";"F";"Sa"}</definedName>
    <definedName name="weekDayNames">{"Su";"M";"Tu";"W";"Th";"F";"Sa"}</definedName>
    <definedName name="weekdays" localSheetId="5">{"Sunday";"Monday";"Tuesday";"Wednesday";"Thursday";"Friday";"Saturday"}</definedName>
    <definedName name="weekdays">{"Sunday";"Monday";"Tuesday";"Wednesday";"Thursday";"Friday";"Saturday"}</definedName>
    <definedName name="WeekNo" localSheetId="5">{1;2;3;4;5;6}</definedName>
    <definedName name="WeekNo">{1;2;3;4;5;6}</definedName>
    <definedName name="year" localSheetId="5">'18-19 Calendar'!$F$4</definedName>
    <definedName name="year">#REF!</definedName>
    <definedName name="Yes">'Budget Detail &amp; Amendments'!$N$5:$N$6</definedName>
    <definedName name="YesNo">'Do Not Edit'!$A$1:$A$2</definedName>
  </definedNames>
  <calcPr calcId="191029"/>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77" i="6" l="1"/>
  <c r="P82" i="6" l="1"/>
  <c r="P76" i="6" l="1"/>
  <c r="O33" i="6" l="1"/>
  <c r="O31" i="6"/>
  <c r="O58" i="6"/>
  <c r="O27" i="6"/>
  <c r="O48" i="6"/>
  <c r="O65" i="6"/>
  <c r="O78" i="6"/>
  <c r="C17" i="18" s="1"/>
  <c r="O32" i="6"/>
  <c r="G26" i="18"/>
  <c r="S56" i="27"/>
  <c r="R56" i="27"/>
  <c r="Q56" i="27"/>
  <c r="P56" i="27"/>
  <c r="O56" i="27"/>
  <c r="N56" i="27"/>
  <c r="M56" i="27"/>
  <c r="H56" i="27"/>
  <c r="G56" i="27"/>
  <c r="F56" i="27"/>
  <c r="E56" i="27"/>
  <c r="D56" i="27"/>
  <c r="C56" i="27"/>
  <c r="B56" i="27"/>
  <c r="M55" i="27"/>
  <c r="M57" i="27" s="1" a="1"/>
  <c r="B55" i="27"/>
  <c r="B57" i="27" s="1" a="1"/>
  <c r="E57" i="27" s="1"/>
  <c r="S47" i="27"/>
  <c r="R47" i="27"/>
  <c r="Q47" i="27"/>
  <c r="P47" i="27"/>
  <c r="O47" i="27"/>
  <c r="N47" i="27"/>
  <c r="M47" i="27"/>
  <c r="H47" i="27"/>
  <c r="G47" i="27"/>
  <c r="F47" i="27"/>
  <c r="E47" i="27"/>
  <c r="D47" i="27"/>
  <c r="C47" i="27"/>
  <c r="B47" i="27"/>
  <c r="M46" i="27"/>
  <c r="M48" i="27" s="1" a="1"/>
  <c r="O48" i="27" s="1"/>
  <c r="B46" i="27"/>
  <c r="B48" i="27" s="1" a="1"/>
  <c r="S38" i="27"/>
  <c r="R38" i="27"/>
  <c r="Q38" i="27"/>
  <c r="P38" i="27"/>
  <c r="O38" i="27"/>
  <c r="N38" i="27"/>
  <c r="M38" i="27"/>
  <c r="H38" i="27"/>
  <c r="G38" i="27"/>
  <c r="F38" i="27"/>
  <c r="E38" i="27"/>
  <c r="D38" i="27"/>
  <c r="C38" i="27"/>
  <c r="B38" i="27"/>
  <c r="M37" i="27"/>
  <c r="M39" i="27" s="1" a="1"/>
  <c r="B37" i="27"/>
  <c r="B39" i="27" s="1" a="1"/>
  <c r="E43" i="27" s="1"/>
  <c r="S29" i="27"/>
  <c r="R29" i="27"/>
  <c r="Q29" i="27"/>
  <c r="P29" i="27"/>
  <c r="O29" i="27"/>
  <c r="N29" i="27"/>
  <c r="M29" i="27"/>
  <c r="H29" i="27"/>
  <c r="G29" i="27"/>
  <c r="F29" i="27"/>
  <c r="E29" i="27"/>
  <c r="D29" i="27"/>
  <c r="C29" i="27"/>
  <c r="B29" i="27"/>
  <c r="M28" i="27"/>
  <c r="M30" i="27" s="1" a="1"/>
  <c r="Q31" i="27" s="1"/>
  <c r="B28" i="27"/>
  <c r="B30" i="27" s="1" a="1"/>
  <c r="S20" i="27"/>
  <c r="R20" i="27"/>
  <c r="Q20" i="27"/>
  <c r="P20" i="27"/>
  <c r="O20" i="27"/>
  <c r="N20" i="27"/>
  <c r="M20" i="27"/>
  <c r="H20" i="27"/>
  <c r="G20" i="27"/>
  <c r="F20" i="27"/>
  <c r="E20" i="27"/>
  <c r="D20" i="27"/>
  <c r="C20" i="27"/>
  <c r="B20" i="27"/>
  <c r="M19" i="27"/>
  <c r="M21" i="27" s="1" a="1"/>
  <c r="B19" i="27"/>
  <c r="B21" i="27" s="1" a="1"/>
  <c r="S10" i="27"/>
  <c r="R10" i="27"/>
  <c r="Q10" i="27"/>
  <c r="P10" i="27"/>
  <c r="O10" i="27"/>
  <c r="N10" i="27"/>
  <c r="M10" i="27"/>
  <c r="H10" i="27"/>
  <c r="G10" i="27"/>
  <c r="F10" i="27"/>
  <c r="E10" i="27"/>
  <c r="D10" i="27"/>
  <c r="C10" i="27"/>
  <c r="B10" i="27"/>
  <c r="M9" i="27"/>
  <c r="M11" i="27" s="1" a="1"/>
  <c r="O14" i="27" s="1"/>
  <c r="B9" i="27"/>
  <c r="B11" i="27" s="1" a="1"/>
  <c r="S52" i="27"/>
  <c r="M35" i="27"/>
  <c r="S35" i="27"/>
  <c r="M30" i="27"/>
  <c r="O35" i="27"/>
  <c r="C4" i="18"/>
  <c r="C5" i="18"/>
  <c r="O23" i="18"/>
  <c r="O22" i="18"/>
  <c r="K22" i="18"/>
  <c r="O21" i="18"/>
  <c r="O16" i="18"/>
  <c r="O15" i="18"/>
  <c r="O14" i="18"/>
  <c r="O13" i="18"/>
  <c r="O12" i="18"/>
  <c r="O10" i="18"/>
  <c r="O5" i="18"/>
  <c r="O4" i="18"/>
  <c r="K23" i="18"/>
  <c r="K21" i="18"/>
  <c r="K16" i="18"/>
  <c r="K15" i="18"/>
  <c r="K14" i="18"/>
  <c r="K13" i="18"/>
  <c r="K12" i="18"/>
  <c r="K10" i="18"/>
  <c r="K5" i="18"/>
  <c r="K4" i="18"/>
  <c r="G23" i="18"/>
  <c r="G22" i="18"/>
  <c r="G21" i="18"/>
  <c r="G16" i="18"/>
  <c r="G15" i="18"/>
  <c r="G14" i="18"/>
  <c r="G13" i="18"/>
  <c r="G12" i="18"/>
  <c r="G10" i="18"/>
  <c r="G5" i="18"/>
  <c r="G4" i="18"/>
  <c r="C23" i="18"/>
  <c r="C22" i="18"/>
  <c r="C21" i="18"/>
  <c r="C16" i="18"/>
  <c r="C15" i="18"/>
  <c r="C14" i="18"/>
  <c r="C13" i="18"/>
  <c r="C12" i="18"/>
  <c r="C10" i="18"/>
  <c r="K26" i="18"/>
  <c r="O26" i="18"/>
  <c r="P91" i="6"/>
  <c r="R91" i="6"/>
  <c r="T91" i="6"/>
  <c r="O91" i="6"/>
  <c r="P58" i="6"/>
  <c r="R58" i="6"/>
  <c r="T58" i="6"/>
  <c r="T38" i="6"/>
  <c r="O6" i="18" s="1"/>
  <c r="R38" i="6"/>
  <c r="K6" i="18" s="1"/>
  <c r="P38" i="6"/>
  <c r="G6" i="18" s="1"/>
  <c r="T103" i="6"/>
  <c r="O28" i="18" s="1"/>
  <c r="R103" i="6"/>
  <c r="K28" i="18" s="1"/>
  <c r="T78" i="6"/>
  <c r="O17" i="18" s="1"/>
  <c r="R78" i="6"/>
  <c r="K17" i="18" s="1"/>
  <c r="T65" i="6"/>
  <c r="R65" i="6"/>
  <c r="T48" i="6"/>
  <c r="R48" i="6"/>
  <c r="T27" i="6"/>
  <c r="R27" i="6"/>
  <c r="P103" i="6"/>
  <c r="G28" i="18" s="1"/>
  <c r="O103" i="6"/>
  <c r="C28" i="18" s="1"/>
  <c r="P78" i="6"/>
  <c r="G17" i="18" s="1"/>
  <c r="P65" i="6"/>
  <c r="P48" i="6"/>
  <c r="P27" i="6"/>
  <c r="R31" i="27" l="1"/>
  <c r="N33" i="27"/>
  <c r="P33" i="27"/>
  <c r="P31" i="27"/>
  <c r="N12" i="27"/>
  <c r="S13" i="27"/>
  <c r="S48" i="27"/>
  <c r="M34" i="27"/>
  <c r="O34" i="27"/>
  <c r="Q34" i="27"/>
  <c r="R33" i="27"/>
  <c r="Q15" i="27"/>
  <c r="S12" i="27"/>
  <c r="D39" i="27"/>
  <c r="N35" i="27"/>
  <c r="M31" i="27"/>
  <c r="R35" i="27"/>
  <c r="S34" i="27"/>
  <c r="P13" i="27"/>
  <c r="S11" i="27"/>
  <c r="H42" i="27"/>
  <c r="R30" i="27"/>
  <c r="N32" i="27"/>
  <c r="O31" i="27"/>
  <c r="P30" i="27"/>
  <c r="Q14" i="27"/>
  <c r="P15" i="27"/>
  <c r="H40" i="27"/>
  <c r="P11" i="27"/>
  <c r="M33" i="27"/>
  <c r="O33" i="27"/>
  <c r="P32" i="27"/>
  <c r="R32" i="27"/>
  <c r="O11" i="27"/>
  <c r="M48" i="27"/>
  <c r="E44" i="27"/>
  <c r="Q30" i="27"/>
  <c r="M32" i="27"/>
  <c r="N31" i="27"/>
  <c r="O30" i="27"/>
  <c r="M11" i="27"/>
  <c r="S14" i="27"/>
  <c r="S49" i="27"/>
  <c r="N34" i="27"/>
  <c r="Q35" i="27"/>
  <c r="Q33" i="27"/>
  <c r="S33" i="27"/>
  <c r="S15" i="27"/>
  <c r="D41" i="27"/>
  <c r="T41" i="6"/>
  <c r="T93" i="6"/>
  <c r="R41" i="6"/>
  <c r="R95" i="6" s="1"/>
  <c r="R110" i="6" s="1"/>
  <c r="O93" i="6"/>
  <c r="O38" i="6"/>
  <c r="C6" i="18" s="1"/>
  <c r="C7" i="18" s="1"/>
  <c r="G7" i="18"/>
  <c r="G14" i="27"/>
  <c r="E12" i="27"/>
  <c r="E13" i="27"/>
  <c r="D13" i="27"/>
  <c r="D14" i="27"/>
  <c r="C14" i="27"/>
  <c r="H12" i="27"/>
  <c r="G12" i="27"/>
  <c r="F12" i="27"/>
  <c r="D11" i="27"/>
  <c r="C11" i="27"/>
  <c r="C12" i="27"/>
  <c r="C13" i="27"/>
  <c r="H11" i="27"/>
  <c r="G11" i="27"/>
  <c r="F11" i="27"/>
  <c r="H15" i="27"/>
  <c r="G15" i="27"/>
  <c r="G16" i="27"/>
  <c r="B11" i="27"/>
  <c r="E16" i="27"/>
  <c r="D16" i="27"/>
  <c r="C16" i="27"/>
  <c r="H14" i="27"/>
  <c r="F13" i="27"/>
  <c r="F14" i="27"/>
  <c r="F15" i="27"/>
  <c r="E15" i="27"/>
  <c r="D15" i="27"/>
  <c r="C15" i="27"/>
  <c r="H13" i="27"/>
  <c r="G13" i="27"/>
  <c r="S41" i="27"/>
  <c r="R41" i="27"/>
  <c r="O40" i="27"/>
  <c r="N41" i="27"/>
  <c r="S40" i="27"/>
  <c r="R42" i="27"/>
  <c r="Q43" i="27"/>
  <c r="M40" i="27"/>
  <c r="R40" i="27"/>
  <c r="O39" i="27"/>
  <c r="P42" i="27"/>
  <c r="M41" i="27"/>
  <c r="S42" i="27"/>
  <c r="S44" i="27"/>
  <c r="Q44" i="27"/>
  <c r="N23" i="27"/>
  <c r="P23" i="27"/>
  <c r="Q22" i="27"/>
  <c r="Q25" i="27"/>
  <c r="Q23" i="27"/>
  <c r="N24" i="27"/>
  <c r="N25" i="27"/>
  <c r="R61" i="27"/>
  <c r="P59" i="27"/>
  <c r="P60" i="27"/>
  <c r="O60" i="27"/>
  <c r="N60" i="27"/>
  <c r="M60" i="27"/>
  <c r="R58" i="27"/>
  <c r="Q58" i="27"/>
  <c r="P58" i="27"/>
  <c r="O58" i="27"/>
  <c r="N58" i="27"/>
  <c r="N59" i="27"/>
  <c r="M59" i="27"/>
  <c r="R57" i="27"/>
  <c r="Q57" i="27"/>
  <c r="P57" i="27"/>
  <c r="S62" i="27"/>
  <c r="R62" i="27"/>
  <c r="M57" i="27"/>
  <c r="M58" i="27"/>
  <c r="O62" i="27"/>
  <c r="N62" i="27"/>
  <c r="M62" i="27"/>
  <c r="R60" i="27"/>
  <c r="Q60" i="27"/>
  <c r="Q61" i="27"/>
  <c r="Q62" i="27"/>
  <c r="O61" i="27"/>
  <c r="N61" i="27"/>
  <c r="M61" i="27"/>
  <c r="R59" i="27"/>
  <c r="Q59" i="27"/>
  <c r="T95" i="6"/>
  <c r="T110" i="6" s="1"/>
  <c r="C34" i="27"/>
  <c r="H33" i="27"/>
  <c r="D30" i="27"/>
  <c r="F34" i="27"/>
  <c r="C32" i="27"/>
  <c r="G30" i="27"/>
  <c r="G32" i="27"/>
  <c r="H35" i="27"/>
  <c r="E33" i="27"/>
  <c r="B31" i="27"/>
  <c r="H32" i="27"/>
  <c r="H34" i="27"/>
  <c r="E32" i="27"/>
  <c r="B30" i="27"/>
  <c r="D34" i="27"/>
  <c r="G31" i="27"/>
  <c r="G33" i="27"/>
  <c r="D31" i="27"/>
  <c r="F35" i="27"/>
  <c r="F51" i="27"/>
  <c r="D52" i="27"/>
  <c r="G50" i="27"/>
  <c r="G53" i="27"/>
  <c r="D53" i="27"/>
  <c r="C49" i="27"/>
  <c r="G48" i="27"/>
  <c r="E49" i="27"/>
  <c r="D51" i="27"/>
  <c r="G49" i="27"/>
  <c r="P41" i="6"/>
  <c r="P95" i="6" s="1"/>
  <c r="P110" i="6" s="1"/>
  <c r="D61" i="27"/>
  <c r="O7" i="18"/>
  <c r="R93" i="6"/>
  <c r="R16" i="27"/>
  <c r="P12" i="27"/>
  <c r="M16" i="27"/>
  <c r="P16" i="27"/>
  <c r="F60" i="27"/>
  <c r="H43" i="27"/>
  <c r="H39" i="27"/>
  <c r="B61" i="27"/>
  <c r="P93" i="6"/>
  <c r="G24" i="18"/>
  <c r="K24" i="18"/>
  <c r="O24" i="18"/>
  <c r="E41" i="27"/>
  <c r="H41" i="27"/>
  <c r="C24" i="18"/>
  <c r="K7" i="18"/>
  <c r="H23" i="27"/>
  <c r="H24" i="27"/>
  <c r="H25" i="27"/>
  <c r="D21" i="27"/>
  <c r="E23" i="27"/>
  <c r="F25" i="27"/>
  <c r="B21" i="27"/>
  <c r="C23" i="27"/>
  <c r="C24" i="27"/>
  <c r="C25" i="27"/>
  <c r="G22" i="27"/>
  <c r="G23" i="27"/>
  <c r="G24" i="27"/>
  <c r="H26" i="27"/>
  <c r="D22" i="27"/>
  <c r="E24" i="27"/>
  <c r="F26" i="27"/>
  <c r="B22" i="27"/>
  <c r="B23" i="27"/>
  <c r="B24" i="27"/>
  <c r="C26" i="27"/>
  <c r="F21" i="27"/>
  <c r="F22" i="27"/>
  <c r="F23" i="27"/>
  <c r="G25" i="27"/>
  <c r="C21" i="27"/>
  <c r="D23" i="27"/>
  <c r="E25" i="27"/>
  <c r="E26" i="27"/>
  <c r="H21" i="27"/>
  <c r="H22" i="27"/>
  <c r="B32" i="27"/>
  <c r="B33" i="27"/>
  <c r="E35" i="27"/>
  <c r="H30" i="27"/>
  <c r="H31" i="27"/>
  <c r="O51" i="27"/>
  <c r="O52" i="27"/>
  <c r="O53" i="27"/>
  <c r="R48" i="27"/>
  <c r="R49" i="27"/>
  <c r="R50" i="27"/>
  <c r="R51" i="27"/>
  <c r="S53" i="27"/>
  <c r="O49" i="27"/>
  <c r="P51" i="27"/>
  <c r="N50" i="27"/>
  <c r="N51" i="27"/>
  <c r="N52" i="27"/>
  <c r="N53" i="27"/>
  <c r="Q48" i="27"/>
  <c r="Q49" i="27"/>
  <c r="Q50" i="27"/>
  <c r="R52" i="27"/>
  <c r="N48" i="27"/>
  <c r="O50" i="27"/>
  <c r="Q53" i="27"/>
  <c r="M49" i="27"/>
  <c r="M50" i="27"/>
  <c r="M51" i="27"/>
  <c r="M52" i="27"/>
  <c r="M53" i="27"/>
  <c r="P48" i="27"/>
  <c r="P49" i="27"/>
  <c r="Q51" i="27"/>
  <c r="R53" i="27"/>
  <c r="N49" i="27"/>
  <c r="S32" i="27"/>
  <c r="S31" i="27"/>
  <c r="S30" i="27"/>
  <c r="P35" i="27"/>
  <c r="P34" i="27"/>
  <c r="O32" i="27"/>
  <c r="N30" i="27"/>
  <c r="R34" i="27"/>
  <c r="Q32" i="27"/>
  <c r="E11" i="27"/>
  <c r="B16" i="27"/>
  <c r="B15" i="27"/>
  <c r="B14" i="27"/>
  <c r="B13" i="27"/>
  <c r="B12" i="27"/>
  <c r="F16" i="27"/>
  <c r="E14" i="27"/>
  <c r="D12" i="27"/>
  <c r="H16" i="27"/>
  <c r="O13" i="27"/>
  <c r="N11" i="27"/>
  <c r="R15" i="27"/>
  <c r="Q13" i="27"/>
  <c r="Q12" i="27"/>
  <c r="Q11" i="27"/>
  <c r="N16" i="27"/>
  <c r="N15" i="27"/>
  <c r="N14" i="27"/>
  <c r="N13" i="27"/>
  <c r="O57" i="27"/>
  <c r="S61" i="27"/>
  <c r="S60" i="27"/>
  <c r="S59" i="27"/>
  <c r="S58" i="27"/>
  <c r="S57" i="27"/>
  <c r="P62" i="27"/>
  <c r="P61" i="27"/>
  <c r="O59" i="27"/>
  <c r="N57" i="27"/>
  <c r="D33" i="27"/>
  <c r="C31" i="27"/>
  <c r="G35" i="27"/>
  <c r="F33" i="27"/>
  <c r="E31" i="27"/>
  <c r="E30" i="27"/>
  <c r="B35" i="27"/>
  <c r="B34" i="27"/>
  <c r="D35" i="27"/>
  <c r="N42" i="27"/>
  <c r="M39" i="27"/>
  <c r="P41" i="27"/>
  <c r="S43" i="27"/>
  <c r="D25" i="27"/>
  <c r="F24" i="27"/>
  <c r="B25" i="27"/>
  <c r="Q52" i="27"/>
  <c r="S51" i="27"/>
  <c r="P53" i="27"/>
  <c r="Q21" i="27"/>
  <c r="G57" i="27"/>
  <c r="C58" i="27"/>
  <c r="G44" i="27"/>
  <c r="C40" i="27"/>
  <c r="D42" i="27"/>
  <c r="D43" i="27"/>
  <c r="D44" i="27"/>
  <c r="G39" i="27"/>
  <c r="G40" i="27"/>
  <c r="G41" i="27"/>
  <c r="G42" i="27"/>
  <c r="H44" i="27"/>
  <c r="D40" i="27"/>
  <c r="F43" i="27"/>
  <c r="B39" i="27"/>
  <c r="C41" i="27"/>
  <c r="C42" i="27"/>
  <c r="C43" i="27"/>
  <c r="C44" i="27"/>
  <c r="F39" i="27"/>
  <c r="F40" i="27"/>
  <c r="F41" i="27"/>
  <c r="G43" i="27"/>
  <c r="C39" i="27"/>
  <c r="E42" i="27"/>
  <c r="F44" i="27"/>
  <c r="B40" i="27"/>
  <c r="B41" i="27"/>
  <c r="B42" i="27"/>
  <c r="B43" i="27"/>
  <c r="B44" i="27"/>
  <c r="E39" i="27"/>
  <c r="E40" i="27"/>
  <c r="F42" i="27"/>
  <c r="G21" i="27"/>
  <c r="C22" i="27"/>
  <c r="E21" i="27"/>
  <c r="H59" i="27"/>
  <c r="H60" i="27"/>
  <c r="H61" i="27"/>
  <c r="D57" i="27"/>
  <c r="E59" i="27"/>
  <c r="F61" i="27"/>
  <c r="B57" i="27"/>
  <c r="C59" i="27"/>
  <c r="C60" i="27"/>
  <c r="C61" i="27"/>
  <c r="G58" i="27"/>
  <c r="G59" i="27"/>
  <c r="G60" i="27"/>
  <c r="H62" i="27"/>
  <c r="D58" i="27"/>
  <c r="E60" i="27"/>
  <c r="F62" i="27"/>
  <c r="B58" i="27"/>
  <c r="B59" i="27"/>
  <c r="B60" i="27"/>
  <c r="C62" i="27"/>
  <c r="F57" i="27"/>
  <c r="F58" i="27"/>
  <c r="F59" i="27"/>
  <c r="G61" i="27"/>
  <c r="C57" i="27"/>
  <c r="D59" i="27"/>
  <c r="E61" i="27"/>
  <c r="E62" i="27"/>
  <c r="H57" i="27"/>
  <c r="H58" i="27"/>
  <c r="M15" i="27"/>
  <c r="M14" i="27"/>
  <c r="M13" i="27"/>
  <c r="M12" i="27"/>
  <c r="Q16" i="27"/>
  <c r="D26" i="27"/>
  <c r="G26" i="27"/>
  <c r="B26" i="27"/>
  <c r="D60" i="27"/>
  <c r="E58" i="27"/>
  <c r="S26" i="27"/>
  <c r="O22" i="27"/>
  <c r="P24" i="27"/>
  <c r="Q26" i="27"/>
  <c r="M22" i="27"/>
  <c r="M23" i="27"/>
  <c r="M24" i="27"/>
  <c r="M25" i="27"/>
  <c r="M26" i="27"/>
  <c r="P21" i="27"/>
  <c r="P22" i="27"/>
  <c r="R25" i="27"/>
  <c r="N21" i="27"/>
  <c r="O23" i="27"/>
  <c r="P25" i="27"/>
  <c r="P26" i="27"/>
  <c r="S21" i="27"/>
  <c r="S22" i="27"/>
  <c r="S23" i="27"/>
  <c r="S24" i="27"/>
  <c r="S25" i="27"/>
  <c r="O21" i="27"/>
  <c r="Q24" i="27"/>
  <c r="R26" i="27"/>
  <c r="N22" i="27"/>
  <c r="O24" i="27"/>
  <c r="O25" i="27"/>
  <c r="O26" i="27"/>
  <c r="R21" i="27"/>
  <c r="R22" i="27"/>
  <c r="R23" i="27"/>
  <c r="R24" i="27"/>
  <c r="P14" i="27"/>
  <c r="O12" i="27"/>
  <c r="S16" i="27"/>
  <c r="R14" i="27"/>
  <c r="R13" i="27"/>
  <c r="R12" i="27"/>
  <c r="R11" i="27"/>
  <c r="O16" i="27"/>
  <c r="O15" i="27"/>
  <c r="E34" i="27"/>
  <c r="D32" i="27"/>
  <c r="C30" i="27"/>
  <c r="G34" i="27"/>
  <c r="F32" i="27"/>
  <c r="F31" i="27"/>
  <c r="F30" i="27"/>
  <c r="C35" i="27"/>
  <c r="C33" i="27"/>
  <c r="D24" i="27"/>
  <c r="E22" i="27"/>
  <c r="P50" i="27"/>
  <c r="S50" i="27"/>
  <c r="P52" i="27"/>
  <c r="N26" i="27"/>
  <c r="M21" i="27"/>
  <c r="D62" i="27"/>
  <c r="G62" i="27"/>
  <c r="B62" i="27"/>
  <c r="O44" i="27"/>
  <c r="R39" i="27"/>
  <c r="N43" i="27"/>
  <c r="N44" i="27"/>
  <c r="Q39" i="27"/>
  <c r="Q40" i="27"/>
  <c r="Q41" i="27"/>
  <c r="R43" i="27"/>
  <c r="N39" i="27"/>
  <c r="O41" i="27"/>
  <c r="P43" i="27"/>
  <c r="P44" i="27"/>
  <c r="S39" i="27"/>
  <c r="M42" i="27"/>
  <c r="M43" i="27"/>
  <c r="M44" i="27"/>
  <c r="P39" i="27"/>
  <c r="P40" i="27"/>
  <c r="Q42" i="27"/>
  <c r="R44" i="27"/>
  <c r="N40" i="27"/>
  <c r="O42" i="27"/>
  <c r="O43" i="27"/>
  <c r="H52" i="27"/>
  <c r="D48" i="27"/>
  <c r="E50" i="27"/>
  <c r="F52" i="27"/>
  <c r="B48" i="27"/>
  <c r="C50" i="27"/>
  <c r="C51" i="27"/>
  <c r="C52" i="27"/>
  <c r="C53" i="27"/>
  <c r="F48" i="27"/>
  <c r="F49" i="27"/>
  <c r="G51" i="27"/>
  <c r="H53" i="27"/>
  <c r="D49" i="27"/>
  <c r="E51" i="27"/>
  <c r="F53" i="27"/>
  <c r="B49" i="27"/>
  <c r="B50" i="27"/>
  <c r="B51" i="27"/>
  <c r="B52" i="27"/>
  <c r="B53" i="27"/>
  <c r="E48" i="27"/>
  <c r="F50" i="27"/>
  <c r="G52" i="27"/>
  <c r="C48" i="27"/>
  <c r="D50" i="27"/>
  <c r="E52" i="27"/>
  <c r="E53" i="27"/>
  <c r="H48" i="27"/>
  <c r="H49" i="27"/>
  <c r="H50" i="27"/>
  <c r="H51" i="27"/>
  <c r="G30" i="18" l="1"/>
  <c r="O30" i="18"/>
  <c r="O41" i="6"/>
  <c r="O95" i="6" s="1"/>
  <c r="O107" i="6" s="1"/>
  <c r="O110" i="6" s="1"/>
  <c r="D1" i="6" s="1"/>
  <c r="K30" i="18"/>
  <c r="F6" i="6"/>
  <c r="C26" i="18" l="1"/>
  <c r="C30" i="18" s="1"/>
</calcChain>
</file>

<file path=xl/sharedStrings.xml><?xml version="1.0" encoding="utf-8"?>
<sst xmlns="http://schemas.openxmlformats.org/spreadsheetml/2006/main" count="745" uniqueCount="281">
  <si>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</si>
  <si>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</si>
  <si>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</si>
  <si>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</si>
  <si>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</si>
  <si>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</si>
  <si>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</si>
  <si>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</si>
  <si>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</si>
  <si>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</si>
  <si>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</si>
  <si>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</si>
  <si>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</si>
  <si>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</si>
  <si>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</si>
  <si>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</si>
  <si>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</si>
  <si>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</si>
  <si>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</si>
  <si>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</si>
  <si>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</si>
  <si>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</si>
  <si>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</si>
  <si>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</si>
  <si>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</si>
  <si>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</si>
  <si>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</si>
  <si>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</si>
  <si>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</si>
  <si>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</si>
  <si>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</si>
  <si>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</si>
  <si>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</si>
  <si>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</si>
  <si>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</si>
  <si>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</si>
  <si>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</si>
  <si>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</si>
  <si>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</si>
  <si>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</si>
  <si>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</si>
  <si>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</si>
  <si>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r>
      <rPr>
        <b/>
        <sz val="11"/>
        <color theme="1"/>
        <rFont val="Calibri"/>
        <family val="2"/>
        <scheme val="minor"/>
      </rPr>
      <t>Program:</t>
    </r>
    <r>
      <rPr>
        <sz val="11"/>
        <color theme="1"/>
        <rFont val="Calibri"/>
        <family val="2"/>
        <scheme val="minor"/>
      </rPr>
      <t xml:space="preserve"> Carl D. Perkins Vocational and Technical Education Act of 2006, Title I.</t>
    </r>
  </si>
  <si>
    <t>Perkins Program Coordinator/Grant Manager:</t>
  </si>
  <si>
    <t>Last Name:</t>
  </si>
  <si>
    <t>First Name:</t>
  </si>
  <si>
    <t>Address:</t>
  </si>
  <si>
    <t>City:</t>
  </si>
  <si>
    <t>State:</t>
  </si>
  <si>
    <t>Zip Code:</t>
  </si>
  <si>
    <t>Phone:</t>
  </si>
  <si>
    <t>Fax:</t>
  </si>
  <si>
    <t>Email:</t>
  </si>
  <si>
    <t>Fiscal Manager:</t>
  </si>
  <si>
    <t>Extension:</t>
  </si>
  <si>
    <t>Quarter 1</t>
  </si>
  <si>
    <t>Quarter 2</t>
  </si>
  <si>
    <t>Quarter 3</t>
  </si>
  <si>
    <t>Quarter 4</t>
  </si>
  <si>
    <t>Ongoing</t>
  </si>
  <si>
    <t>Major Equipment</t>
  </si>
  <si>
    <t>Campus:</t>
  </si>
  <si>
    <t>Grant Year:</t>
  </si>
  <si>
    <t>Describe proposed administrative costs here, including the person performing the tasks and what they will be doing:</t>
  </si>
  <si>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</si>
  <si>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</si>
  <si>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</si>
  <si>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</si>
  <si>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</si>
  <si>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</si>
  <si>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</si>
  <si>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</si>
  <si>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Begin Quarter: (Please select):</t>
  </si>
  <si>
    <t>End Quarter: (Please select):</t>
  </si>
  <si>
    <t>Approved Funding</t>
  </si>
  <si>
    <t>Comments/Description of Changes:</t>
  </si>
  <si>
    <t>Grant Allocation:</t>
  </si>
  <si>
    <t xml:space="preserve"> The maximum allowed for the institution is:</t>
  </si>
  <si>
    <t>Salary and Hourly Wages:</t>
  </si>
  <si>
    <t xml:space="preserve">Personnel Services: </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</si>
  <si>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</si>
  <si>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</si>
  <si>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</si>
  <si>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</si>
  <si>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</si>
  <si>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</si>
  <si>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</si>
  <si>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</si>
  <si>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</si>
  <si>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</si>
  <si>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</si>
  <si>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Name:</t>
  </si>
  <si>
    <t>Title:</t>
  </si>
  <si>
    <t>Email Address:</t>
  </si>
  <si>
    <t>Please provide the email addresses, names and titles of people on your campus to be notified of grant issues</t>
  </si>
  <si>
    <t>Other Staff to be notified of grant issues:</t>
  </si>
  <si>
    <t>http://www.vertex42.com/calendars/school-calendar.html</t>
  </si>
  <si>
    <t>© 2013 Vertex42 LLC</t>
  </si>
  <si>
    <t>Fall</t>
  </si>
  <si>
    <t>Start Day:</t>
  </si>
  <si>
    <t>"Perkins/BSP Calendar"</t>
  </si>
  <si>
    <t>July</t>
  </si>
  <si>
    <t>January</t>
  </si>
  <si>
    <t>PERKINS DATES</t>
  </si>
  <si>
    <t>Perkins Coordinators Call 9:00 am</t>
  </si>
  <si>
    <t>August</t>
  </si>
  <si>
    <t>February</t>
  </si>
  <si>
    <t xml:space="preserve">Final Fiscal report and Final Narrative due </t>
  </si>
  <si>
    <t>September</t>
  </si>
  <si>
    <t>March</t>
  </si>
  <si>
    <t>October</t>
  </si>
  <si>
    <t>April</t>
  </si>
  <si>
    <t>November</t>
  </si>
  <si>
    <t>May</t>
  </si>
  <si>
    <t>Local Perkins Apps Due</t>
  </si>
  <si>
    <t>December</t>
  </si>
  <si>
    <t>June</t>
  </si>
  <si>
    <t>Deadline for major equipment orders</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</si>
  <si>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</si>
  <si>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</si>
  <si>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</si>
  <si>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</si>
  <si>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 xml:space="preserve">Carl D. Perkins Program Assurance Agreement 2018-2019
The applicant will comply with the requirements of P.L 109-270 (the Carl D. Perkins Career and Technical Education IV Act of 2016)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</si>
  <si>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Pathways &amp; DE Coordinators Call 1:30 pm</t>
  </si>
  <si>
    <t>PATHWAYS DATES</t>
  </si>
  <si>
    <t>PERKINS &amp; PATHWAYS DATES</t>
  </si>
  <si>
    <t>Perkins Fiscal Year 18-19 Begins</t>
  </si>
  <si>
    <t>Perkins &amp; Pathways Quarter 2 Reports Due</t>
  </si>
  <si>
    <t>11 &amp; 25</t>
  </si>
  <si>
    <t>Pathways and DE Coordinators Calls 1:30pm</t>
  </si>
  <si>
    <t>3,17,31</t>
  </si>
  <si>
    <t>Perkins Coordinator Calls 9:00am</t>
  </si>
  <si>
    <t>2017-2018</t>
  </si>
  <si>
    <t>7-8</t>
  </si>
  <si>
    <t>Pathways Coordinator Training - Tentative</t>
  </si>
  <si>
    <t>PERKINS and MCP RFP Released</t>
  </si>
  <si>
    <t>18-19</t>
  </si>
  <si>
    <t>Perkins Coordinator Training - Tentative</t>
  </si>
  <si>
    <t>Perkins &amp; Pathways Quarter 3 Reports Due</t>
  </si>
  <si>
    <t>Perkins &amp; Pathways Quarter 1 Reports Due</t>
  </si>
  <si>
    <t>Technical Skills Assessments Due 17-18</t>
  </si>
  <si>
    <t>Student Enrollment Data Due 17-18</t>
  </si>
  <si>
    <t>Perkins Fiscal Year 18-19 Ends</t>
  </si>
  <si>
    <t>Perkins/BSP Calendar FY 2018 - 2019</t>
  </si>
  <si>
    <t>End of 1st Quarter</t>
  </si>
  <si>
    <t>End of 2nd Quarter</t>
  </si>
  <si>
    <t>End of 3rd Quarter</t>
  </si>
  <si>
    <t>All travel will follow the state of Montana rates and policies</t>
  </si>
  <si>
    <t>Additional Perkins Contact (if applicable - this please include the Montana Career Pathways Coordinator here if your campus receives that grant):</t>
  </si>
  <si>
    <r>
      <rPr>
        <b/>
        <sz val="11"/>
        <color theme="1"/>
        <rFont val="Calibri"/>
        <family val="2"/>
        <scheme val="minor"/>
      </rPr>
      <t>Application Due Date:</t>
    </r>
    <r>
      <rPr>
        <sz val="11"/>
        <color theme="1"/>
        <rFont val="Calibri"/>
        <family val="2"/>
        <scheme val="minor"/>
      </rPr>
      <t xml:space="preserve"> May 18, 2018</t>
    </r>
  </si>
  <si>
    <r>
      <rPr>
        <b/>
        <sz val="11"/>
        <color theme="1"/>
        <rFont val="Calibri"/>
        <family val="2"/>
        <scheme val="minor"/>
      </rPr>
      <t>Program Manager:</t>
    </r>
    <r>
      <rPr>
        <sz val="11"/>
        <color theme="1"/>
        <rFont val="Calibri"/>
        <family val="2"/>
        <scheme val="minor"/>
      </rPr>
      <t xml:space="preserve"> Amy Williams</t>
    </r>
  </si>
  <si>
    <r>
      <rPr>
        <b/>
        <sz val="11"/>
        <color theme="1"/>
        <rFont val="Calibri"/>
        <family val="2"/>
        <scheme val="minor"/>
      </rPr>
      <t>Phone:</t>
    </r>
    <r>
      <rPr>
        <sz val="11"/>
        <color theme="1"/>
        <rFont val="Calibri"/>
        <family val="2"/>
        <scheme val="minor"/>
      </rPr>
      <t xml:space="preserve"> 406-994-3991</t>
    </r>
  </si>
  <si>
    <r>
      <rPr>
        <b/>
        <sz val="11"/>
        <color theme="1"/>
        <rFont val="Calibri"/>
        <family val="2"/>
        <scheme val="minor"/>
      </rPr>
      <t>Email:</t>
    </r>
    <r>
      <rPr>
        <sz val="11"/>
        <color theme="1"/>
        <rFont val="Calibri"/>
        <family val="2"/>
        <scheme val="minor"/>
      </rPr>
      <t xml:space="preserve"> amy.williams12@montana.edu</t>
    </r>
  </si>
  <si>
    <t>Strengthening Montana Career Pathways 2018-2019</t>
  </si>
  <si>
    <t xml:space="preserve">Pathway Coordinator: (required staff for grant recipients) </t>
  </si>
  <si>
    <t>Abstract: Proposed Scope of Work (250 word summary of the work proposed)</t>
  </si>
  <si>
    <t>Activity Summary Number 1</t>
  </si>
  <si>
    <t>Activity Summary Number 2</t>
  </si>
  <si>
    <t xml:space="preserve">Which MCP(s) are supported by this work?  </t>
  </si>
  <si>
    <t>Activity Summary Number 3</t>
  </si>
  <si>
    <t>Activity Summary Number 4</t>
  </si>
  <si>
    <t>Activity Summary Number 5</t>
  </si>
  <si>
    <t>Activity Summary Number 6</t>
  </si>
  <si>
    <t>Activity Summary Number 7</t>
  </si>
  <si>
    <t>Activity Summary Number 8</t>
  </si>
  <si>
    <t>Activity Summary Number 9</t>
  </si>
  <si>
    <t>Activity Summary Number 10</t>
  </si>
  <si>
    <t>Activity Summary Number 11</t>
  </si>
  <si>
    <t>Activity Summary Number 12</t>
  </si>
  <si>
    <t>State FFA</t>
  </si>
  <si>
    <t>Dawson Community College</t>
  </si>
  <si>
    <t>2018-2019</t>
  </si>
  <si>
    <t>Cela</t>
  </si>
  <si>
    <t>Suela</t>
  </si>
  <si>
    <t>300 College Drive</t>
  </si>
  <si>
    <t>Glendive</t>
  </si>
  <si>
    <t>MT</t>
  </si>
  <si>
    <t>scela@dawson.edu</t>
  </si>
  <si>
    <t xml:space="preserve">10 High Schools/teachers participating: High Schools Visiting (Fairview High School, Wibaux Public School, Poplar High School, Garfield County District High School (Jordan), Carter County High School, Medicine Lake High School, Dawson County High School, Terry High School, Sidney High School, Plentywood School District, Glasgow High School.)
Grow our dual enrollment Education courses with two new high schools in our area,
Grow with one new General Education course, identified as a “valuable course”, identified under the Education Career Pathway.
</t>
  </si>
  <si>
    <t>Education Career Pathway</t>
  </si>
  <si>
    <t>Buccaneer Career Day</t>
  </si>
  <si>
    <t>Agriculture, Food, and Natural Resources Career Pathways, Education Pathways, Welding and Fabrication Career Pathway, Information Technology Career Pathway, Business Management Career Pathway, STEM Pathways</t>
  </si>
  <si>
    <t>NACEP Presentation</t>
  </si>
  <si>
    <t>ALL</t>
  </si>
  <si>
    <t>Parents Night on Pathways</t>
  </si>
  <si>
    <t xml:space="preserve">2nd Annual Welding Competition </t>
  </si>
  <si>
    <t>Welding and Fabrication Pathway</t>
  </si>
  <si>
    <t xml:space="preserve"> </t>
  </si>
  <si>
    <t>CWI credential</t>
  </si>
  <si>
    <t>FCCLA</t>
  </si>
  <si>
    <t xml:space="preserve">Office Supplies: Paper, ink cartridge, calendar, file folders </t>
  </si>
  <si>
    <t>Education Pathway</t>
  </si>
  <si>
    <t>STATE FFA - AWARNESS ON CORROSION TECHNOLOGY</t>
  </si>
  <si>
    <t>Apprenticeship Symposium</t>
  </si>
  <si>
    <t xml:space="preserve">100 students will be attending throughout the three Buccaneer Career Days.
All participants will be exposed to the participating technical programs.
All participants will be exposed Montana Career Pathways presentation.
</t>
  </si>
  <si>
    <t xml:space="preserve">Currently, Dawson Community College offers dual credit courses in Welding with Terry High School, and would like to expand its offerings with other area high schools such as Savage and Wibaux. With the expansion of dual credit courses, DCC would like to take the  Welding instructor to earn Certified Welding Inspector (CWI) credentials and the grant will cover registration costs.
The AWS CWI Seminar puts you on the track to professional success, exclusively offering:
• A comprehensive six-day seminar, which runs from 8am to 5pm, Sunday through Friday. Lunch is provided each day
• Industry expert instructors with the knowledge to prepare you for the CWI exam
• Guided instruction material, including readings and full-color diagrams and photographs, practice questions to test for understanding, and the highest-quality plastic weld samples to aid in developing practical inspection skills
• Seminar books, including textbooks, AWS standards, and manuals, all included in the seminar price (This includes a complimentary copy of AWS D1.1:2015 for enrollees who select the D1.1 focus)
• An AWS Welding Inspector’s toolkit to keep for your own for use on inspection jobs
• Access to the AWS D1.1 or API 1104 complete Online Code Clinic and Code Clinic Pre-Course*
• Online pre-work to help you get a head start on seminar readings*
</t>
  </si>
  <si>
    <t>406.377.9403</t>
  </si>
  <si>
    <t>406.377.9418</t>
  </si>
  <si>
    <t>Masau</t>
  </si>
  <si>
    <t>Traci</t>
  </si>
  <si>
    <t>tmasau@dawson.edu</t>
  </si>
  <si>
    <t>King</t>
  </si>
  <si>
    <t>Jennifer</t>
  </si>
  <si>
    <t>406.377.9458</t>
  </si>
  <si>
    <t>406.377.8132</t>
  </si>
  <si>
    <t xml:space="preserve">Pathways Coordinator will learn best practices to expand Montana Career Pathways and dual credit program.
</t>
  </si>
  <si>
    <t xml:space="preserve">50 Parents will be attending between all the events.                                                                                                                                                                                                                                                                                                                                                                                 All attendees will become aware of Montana Career Pathways in Montana and its website, dual credit opportunities between DCC and each high school, and DCC's Free tuition model.
</t>
  </si>
  <si>
    <t xml:space="preserve">Through this acitivty, DCC instructor will learn to certify dual credit students in their classes. </t>
  </si>
  <si>
    <t xml:space="preserve">Pathways Coordinator will present at State Family, Career, and Community Leaders of America (FCCLA) on 2 year colleges and Pathways. In addition, the Coordinator will host a booth to bring awarness on MCPs. 
Family, Career and Community Leaders of America is a nonprofit national career and technical student organization for young men and women in Family and Consumer Sciences education in public and private school through grade 12. Everyone is part of a family, and FCCLA is the only national Career and Technical Student Organization with the family as its central focus. Since 1945, FCCLA members have been making a difference in their families, careers, and communities by addressing important personal, work, and societal issues through Family and Consumer Sciences education.
</t>
  </si>
  <si>
    <t>15 students will be attending the presentation.                                                                                                                                                                                                                                                                                                                                                                                 Attending students will learn more about careers in Education and two years programs accross the state.                                                                                                                                                                                                                                                                                50 students will be stoping by the booth to learn more about Pathways.</t>
  </si>
  <si>
    <t xml:space="preserve">The promotion of Montana Career Pathways, specifically Agriculture, Food and Natural Resource Pathway.                                                                                                                                                                                                                                                                                  15 students will attend the mixer. </t>
  </si>
  <si>
    <t>Agriculture, Food and Natural Resources Pathways</t>
  </si>
  <si>
    <t>50 students will be stoping by our booth and become acquanted with Welding and Fabrication Pathwsy, specifically the Corrosion Program, career opportunities and benefits.                                                                                                                                                                     Corrosion Instructor will work with at least 2 high school instructor on classroom presentation opportunities.</t>
  </si>
  <si>
    <t>High School Presentations</t>
  </si>
  <si>
    <t xml:space="preserve">Two years ago, DCC implemented a new program, Corrosion Technology,  after holding a symposium which brought forth ideas on programs on demand for Eastern Montana. DCC offers the only Corrosion Technology program in Montana. Corrosion affects metals, plastics, brick, and other composites, etc. and according to NASA's corrosion Technology Laboratory site “The cost of corrosion to the U.S.A. is $276 billion/year. This cost includes direct and indirect expenses associated with corrosion." https://corrosion.ksc.nasa.gov/. “Corrosion can be defined as the degradation of a material due to a reaction with its environment. Degradation implies deterioration of physical properties of the material. This can be a weakening of the material due to a loss of cross-sectional area, it can be the shattering of a metal due to hydrogen embrittlement, or it can be the cracking of a polymer due to sunlight exposure. Materials can be metals, polymers (plastics, rubbers, etc.), ceramics (concrete, brick, etc.) or composites-mechanical mixtures of two or more materials with different properties. Because metals are the most used type of structural materials most of this web site will be devoted to the corrosion of metals.” https://corrosion.ksc.nasa.gov/corr_fundamentals.htm
We want to introduce FFA members at a statewide level of the options in Corrosion Technology and inform them of the impacts corrosion has on Agriculture as well as careers in corrosion technology. 
Montana Career Pathways lists Corrosion Technician (approx. annual salary: $32,000-70,000) as an emerging career. Because it is an emerging career, we want to introduce this program at State FFA and informing students of the Montana Career Pathways website so they can research opportunities and careers in the corrosion fields.  Students for entry-level employment as a Corrosion Technician in the fields of manufacturing, oil &amp; gas, government, pipeline maintenance and general corrosion management. Students will learn in industry labs and classroom settings using industry recognized equipment, while preparing to sit for the National Association of Corrosion Engineers (NACE) certification exams. 
Corrosion Technology Instructor will be traveling at State FFA to bring awareness on this program, share career opportunities and details on the program.
</t>
  </si>
  <si>
    <t>50 students will be part of the faculty presentations, becomng aware of Montana Career Pathways, different CTE careers and benefits associated with them.                                                                                                                                                                                                                                                                                             All attending studnets will learn more about dual credit opportunities with DCC.</t>
  </si>
  <si>
    <t xml:space="preserve">Each representing entity will leave the symposium understanding their role, requirements, process etc. when partnering for a pre-apprenticeship. In addition, each entity will leave the symposium with a clear understanding on whether a preapprenticeship is viable to our area, and if yes, we will create an action plan to implement it.                      </t>
  </si>
  <si>
    <t xml:space="preserve">High School MCP visits </t>
  </si>
  <si>
    <t xml:space="preserve">Benefits for Early Childhood faculty at 18% </t>
  </si>
  <si>
    <t xml:space="preserve">5% of the project funds will be used for indirect costs.  No funds will be used for administration costs. </t>
  </si>
  <si>
    <t>Dual Enrollment Student Worker</t>
  </si>
  <si>
    <t xml:space="preserve">Increase awarness and access to dual credit classes offered within DCC's Pathways in the following programs: Agriculture, Welding, Education, Health Sciences and STEM programs.                                                                                                                                      Linked MCP wepage to Dawson Community College page.          </t>
  </si>
  <si>
    <t xml:space="preserve">The Student Worker will research and develop a 1) comprehensive Dual Enrollment student guide and an 2) orientation guide that can be delivered on-campus and online through marketing materials, and videos through our MCP webpage. </t>
  </si>
  <si>
    <t>Agriculture, Food, and Natural Resources Career Pathways, Education Pathways, Welding and Fabrication Career Pathway, Business Management Career Pathway, STEM Pathways</t>
  </si>
  <si>
    <t xml:space="preserve">All High Schools will become aware of Montana Career Pathways.                                                                                                                                                                                                                                                                                                                                                    All High Schools will be invited for bilateral meetings between DCC's administration and High School administration to discuss dual credit opportunities.                                                                                                                                                                                      DCC will add work will start working with at least two new high schools (Savage High School and Fairview High School).
</t>
  </si>
  <si>
    <t>Agriculture, Food and Natural Resources; Welding and Fabrication, and (Early Childhood) Education Career Pathways</t>
  </si>
  <si>
    <t>Activity Summary Number 13</t>
  </si>
  <si>
    <t>Activity Summary Number 14</t>
  </si>
  <si>
    <t>Pathways Coordinator</t>
  </si>
  <si>
    <t xml:space="preserve">
As Pathways grant recipient, MCP Coordinator will serve as .25 FTE Grant employee (10 hours/week) and fulfill all grant obligations, while continuing her work as the Dual Enrollment Coordinator. Taking under consideration the Dual Enrollment Coordinator’s proactive approach towards Pathways, DCC has identified that .25 FTE is already is adequate amount of time to set aside on carrying on the new pathway projects proposed in the grant. 
The .25 FTE position will focus on furthering the partnerships between the area high schools and the college by providing dual credit opportunities.
• Collaborate with high school administrators and staff, College administration, High School Career counselors, Institutional Advancement, Institutional Effectiveness, Testing Coordinator, the Enrollment Office, and the College’s lead program faculty to grow the DE Program, ensure its quality, and increase the number of public and private high school students and home schooled students enrolled in DCC courses and programs
• Develop and implement a timeline and process for all tasks related to DE recruitment, enrollment, retention, and reporting – including dual enrollment application, testing, registration, and enrollment roster due dates. 
• Prepare marketing communications to DE instructors and other stakeholders, outline dual enrollment procedures, calendar of dates and deadlines, and procedures for checking class rosters and for entering grades. 
• Review local high school Programs of Study to ensure accuracy in presentation of College programs, courses, and career pathways
• Develop and implement an orientation program, handbook, and other resources for high school and adjunct faculty teaching DE courses. 
• Develop and maintain an archive of course syllabi for DE classes.
• Coordinate and facilitate trainings for secondary school staff.
• Develop and implement an informational tour program for secondary teachers to introduce/reintroduce teachers to our college’s facilities and programs
• Develop a presence at the Montana Teachers conference to strengthen ties with secondary partners in the classroom.
• Manage an established budget.
• Organize and facilitate Career Days at DCC 
</t>
  </si>
  <si>
    <t>Dual Credit partnerhsip opportunities with at least two new high schools.                                                                                                                                                                                                                                                                                                                                             Create 4 new dual credit classes.                                                                                                                                                                                                                                                                                                                                                                                                                      Visit quarterly each high school in our service area (DCHS; Terry; Wibaux; Sidney; Poplar, Plentywood, Glasgow, Savage, Carter County HS)</t>
  </si>
  <si>
    <t xml:space="preserve">Dawson Community College (DCC) is excited to partner with OPI Specialist, Megan Vincent to bring an FCS training at Dawson Community College on August 7, 2018 for Eastern MT FCS teachers. The following high schools will be invited to attend the training: Fairview High School, Wibaux Public School, Poplar High School, Garfield County District High School (Jordan), Carter County High School, Medicine Lake High School, Dawson County High School, Terry High School, Sidney High School, Plentywood School District, Glasgow High School. 
The event will be a day long training with multiple presentations, including a presentation from DCC's MCP Coordinator to promote MCPs and bring awareness of its website across Eastern Montana high schools. DCC's Early Childhood Faculty will also present on her program, workforce projections, and promote dual credit courses inclusing the discussion of opportunities to partner on dual credit courses with the attending high schools.
Below, is a tentative training schedule:
9 – 9:30 – Introductions via activity
9:30 – 10:00 DCC MCP Coordinator Presentation
11:30 – DCC ECE Faculty presentation
11:30 – 12:00 – DE with DCC options
12 – 1 – Lunch
1 – 4 - OPI update
</t>
  </si>
  <si>
    <t xml:space="preserve">DCC instituted Buccaneer Career Day during the 2017-2018 academic year. This event yielded huge success, with the highest enrollment of attendees. DCC will continue offering Buccaneer Career Day at three different dates. The event is structured to allow the students to spend the morning participating in 25 minute sessions led by our faculty. During these sessions, our faculty will discuss career opportunities in technical fields and other college programs, plans of study for each programs, and the career opportunities and benefits associated with them. MCP Coordinator will also give a 25 minute presentation on Pathways and Dual Credit courses. In addition, MCP Coordinator would like to collaborate with Reach Higher Montana to educate students on Financial Aid. </t>
  </si>
  <si>
    <t xml:space="preserve">Hold a Parent’s Night on Pathways and Dual Enrollment 
DCC will be offering another Parents Night this academic year at Dawson County HS, Glasgow HS and also all the new high schools that we will build dual credit courses with. DCC wil give a presentation on Montana Career Pathways, dual credit offerings, costs associated and provide them with info materials to inquiring parents and students at Dawson County High School's parent/teacher conference. 
</t>
  </si>
  <si>
    <t xml:space="preserve">Dawson Community College hosted its first annual High School Welding Competition this May. The event was a huge success, attracting 16 high school students and four area high schools. DCC will be hosting a second competition for the 2017-2018 academic year. During this day long competion,  students  will display their welding skills by performing various welds within a time limit and taking a written exam. Their work will be judged and given ideas for improvement. Competitors will be graded on proper weld bead placement and uniformity, plus blue print reading and other skills by a panel of independent professional welders in the industry. During the competition, Pathways Coordiantor will host a meeting with counselors to work on enhancing the currect dual credit courses, and collaborate on new ones.
MCP Pathways Coordinator will host a "Counselors Session" to increase awareness of MCPs and its website, and work on dual credit courses. Area businesses will be invited to judge the competition.
</t>
  </si>
  <si>
    <t>40 students are expected to join the competition.                                                                                                                                                                                                                                                                                                                                                                                          All attending students will learn more about the Welding and Fabrication Pathway, its program of study, and career opportunities from area business and industry.                                                                                                                                                                          All attending counselors will learn about Montana Career Pathways and its website.                                                                                                                                                                                                                                                                                                                                                                                                                                                                       DCC will increase dual credit welding classes with 5 new students.</t>
  </si>
  <si>
    <t xml:space="preserve">Over the past two years, DCC has worked to aggressively grow access to dual credit enrollment with our area high schools. During the 2017-2018 academic year, DCC offered 21 DE classes in various disciplines, while doubling the number of DE students (enrolling 123 dual credit students). 
This increase is partially credited from the regular high school visits performed throughout the year. Pathways Coordinator will continue to work closely with the same group to ensure that small schools have knowledge of and access to dual credit courses through the high schools.  Pathways Coordinator will perform quarterly visits to the following high schools: DCHS, Terry HS, Savage HS, Sidney HS, Fairview HS, Plevna HS, Fairview HS, Wibaux HS, The visits will focus on classroom presentations on MCP, DE collaboration opportunities, course recaps. 
</t>
  </si>
  <si>
    <t>DCC hired Ms. Laura Garcia, as our new Agriculture Faculty Fall 2018. Ms. Garcia is passionate about outreach and collaboration with our area high schools. During the 2017-2018 academic year, Ms. Garcia has been invited to speak with multiple area high schools this past year, on Ag careers and Pathways to these careers. In addition, Ms. Garcia has created a successful Collegiate FFA club. Her studnets have helped and attended various event local and state events. For the 2018-2019 academic year, Ms. garcia will attend State FFA again where she will judge competitions and host a a mixer at the event for High School faculty and students to bring awareness on Agriculture Careers in Eastern Montana.</t>
  </si>
  <si>
    <t xml:space="preserve">Last academic year, DCC invited a few dual credit faculty to visit dual credit partner high schools. The visits were quite successfull and insightfull for both parties. I cannot emphasize what an impact those presentations had on the high schools students. The high schools in eastern Montana are considered as "Frontier High Schools". Some of them have never been visited from any college representatives. Having college faculty give presentations and connect with the students brought great results at all the state fairs that DCC attended. 80% of the students stopping by our booth had been part of the presentations and were quite acquainted with MCP. Throughout last academic year, DCC faculty were invited to return to the local high schools to present and collaborate on a few co-teaching opportunities. In addition, our Faculty invited area high school teachers to return on our campus for presentations and trainings. Due to the great feedback received, DCC Faculty will be giving presentations to at least 4 new high schools, to bring awarness on various Pathways:  Agricultlure, Food and Natural Resources Pathway, Education Pathway, Welding and Fabrication Pathways, Careers related to the field, and benefits associated with the field. </t>
  </si>
  <si>
    <t>Benefits for Student Woker at 18%</t>
  </si>
  <si>
    <t>Stipend for education faculty (ECE) to prepare and provide a high school instructor workshop for FCS August Training at DCC 4 hours @$30=120</t>
  </si>
  <si>
    <t>Benefits for Pathways Coordinator at 18%</t>
  </si>
  <si>
    <t>Various printing/copying for routine work by MCP Coordinator for FCS Training and Buccaneer Career Day.</t>
  </si>
  <si>
    <t>Event mailings and confirmation packets for Buccaneer Career Day.</t>
  </si>
  <si>
    <t>DCC Faculty and MCP program manager attending STATE FFA in Bozeman  and DCC Ag Faculty will judge events. Gas Reimbursement 361 miles x2 x.54=$390. two nights hotel and 3*115=345 days and per state diem at $23 *3=69</t>
  </si>
  <si>
    <t xml:space="preserve">Roundtrip airfair from Glendive to San Antonio for the Pathways Coordinator and one staff to attend NACEP. $1000 for two tickets. Per diem for two
people to attend national NACEP conference: 2 people x 4 days x $46/day=368. Lodging for two people to attend NACEP 2 rooms x $250/night x 3 nights = $1500. Baggage fees and
ground shuttle for two people: $75 per each person*2=150      </t>
  </si>
  <si>
    <t>FCS Training at DCC. DCC will cover mileage for the teachers at .54 c/mile, mileage will be capped at $200 per each teacher, up to ten teachers=2000; hotel accomodations for up to 5 teachers at 5*115=576 per night; per state diem at 10 people *23=230</t>
  </si>
  <si>
    <t xml:space="preserve">Quarterly trips to service area high schools for HS visits on Pathway Presentations, Faculty presentations, dual credit collaboration and course recaps. Gas reimbursement number of miles(2 miles there and back)(.54 reimbursement)(4 total number of trips); Fairview 64.5 miles 64.5(2)(.54)(4)= $279, Wibaux 28 miles 28(2)(.54)(4)=$121, Poplar 123 miles123(2)(.54)(4)=$531, Jordan 115 miles 115(2)(.54)(4) =$497, Carter County 108 miles 108(2)(.54)(4)= $467 , Dawson Country High school  .5 miles .5(2)(.54)(4)=$2., Sidney high school 53.2 miles 53.2(2)(.54)(4)=$230, Plentywood high school 137miles 137(2)(.54)(4)=$592,  Glasgow high school 150miles 150(2)(.54)(4)=648, Terry high school 38.5miles 38.5(2)(.54)(4)=$166, Savage high school 32.8 miles 32.8(2)(.54)(4)=$142;                                     5 overnight trips at 5*115=575 and 10 per diem days at $10* 23=$230 .  </t>
  </si>
  <si>
    <t>DCC Welding Faculty Training and Registration Fees to attend AWS Training and Certification</t>
  </si>
  <si>
    <t>Registration fees for Pathways Coordinator and one staff to attend NACEP in San Antonio: 2x$625=1250</t>
  </si>
  <si>
    <t xml:space="preserve">State FCCLA Registration Fees </t>
  </si>
  <si>
    <t>State FFA Registration Fees</t>
  </si>
  <si>
    <t xml:space="preserve">Laptop for Student Worker </t>
  </si>
  <si>
    <t xml:space="preserve">A pioneer in higher education for Eastern MT, through the Strengthening MT Career Pathways grant, Dawson Community College (DCC) is excited to carry the mission of fulfilling one of its Core Themes: Provide programs and services that prepare learners for vocational and technical career entry, transition, and advancement, by giving an early start on college, to high school students. This year, DCC if proposing a focused and expansive Pathways program for Eastern Montana.                                                                                                                                                                                                                                                                                                                                   The pathways in which DCC will be focusing on are currently in high demand in our region, consistently attracting students and business/industry in partnership opportunities. Depending on the project, DCC will focus on the following on the following pathways:                                                                                                                                                                                                                                                                                                                           
• Welding and Fabrication
• Agriculture, Food and Natural Resources Career Pathway
• Health Sciences Career Pathways
• STEM Career Pathway
• Education: Early Childhood Career Pathway
• Business Management: (Rural) Organizational Employee Management
As a grant recipient, moving forward in the 2018-19 academic year, DCC Pathways Coordinator will focus on the following areas to successfully advance Montana Career Pathways:
1. The promotion of Montana Career Pathways and its website to increase statewide awareness and utilization through various presentations at the service area high schools, superintendent meetings, high school state fairs and teacher trainings. 
2. Grow and enhance high-quality dual enrollment, by continuously monitoring and perfecting the current pathways, and expanding the program into increasing dual credit in our service area. DCC’s regional workforce demand and the programs offered at the applicant institution. DCC will work on expanding to offer dual credit courses with at least two new high schools in our region, and add at least 4 new dual credit courses, derived from pathways listed above. 
3. Host a symposium to explore a pre-apprenticeship in Healthcare fields with a pathway to an apprenticeship, while exploring opportunities to integrate work-based learning and dual enrollment.
</t>
  </si>
  <si>
    <t>Family Sciences Consumer Services Training</t>
  </si>
  <si>
    <t xml:space="preserve">Dawson Community College and our Eastern Montana region are new in the Apprenticeship arena, but eager to start exploring opportunities to better serve our region. This is why Pathways Coordinator will be traveling this June to Denver to attend CareerWise Colorado National Site Visit, to learn more about the program, and the partnership between higher education and business/industry to provide apprenticeships.                                                                                                                                                                                         Upon returning from the trip, Pathways Coordinator will be working on bringing together a Symposium on our campus to talk about Pre-apprenticeship/Apprenticeships in Healthcare. The symposium will be a half a day event, bringing together representatives from the following; Dawson Community College Administration , area high school administrations, Montana Department of Labor and Industry Registered Apprenticeship Program, Glendive Medical Center and Gabbert Clinic, Healthcare MT, and MTDLI, and Glendive Job Service.                                                                         </t>
  </si>
  <si>
    <t>Pathways Coordinator position will be funded at 10 hours/week *$30/hour for a total of 520 hours for the academic year.</t>
  </si>
  <si>
    <t>N/A</t>
  </si>
  <si>
    <t>NA</t>
  </si>
  <si>
    <t>Lodging for three DCC people (3 Faculty and Staff) attending Montana ACTE Fall Institute October 18 &amp;19: 3 rooms x 3 nights x $105/night = $945. Per diem for three people attending Montana ACTE Fall Institute: 3 people x 4 days x $23/day = $184. Mileage for one vehicle to travel roundtrip from Glendive to Billings = $238 Travel expenses will be reimbursed at state rates. Total travel = $2267</t>
  </si>
  <si>
    <t>Travel to Bozeman to host a MCP booth and present on  MCP at STATE FCCLA. Gas Riembursment 361 miles x2 x.54=$390, two nights hotel and 3*115=345 days and per state diem at $23 *3=69</t>
  </si>
  <si>
    <r>
      <t>Pathway Coordinators Spring 2019 Training from Glendive to Great Falls. Gas Reimbursement Mileage per diem at</t>
    </r>
    <r>
      <rPr>
        <sz val="11"/>
        <color rgb="FFFF0000"/>
        <rFont val="Calibri"/>
        <family val="2"/>
        <scheme val="minor"/>
      </rPr>
      <t xml:space="preserve"> </t>
    </r>
    <r>
      <rPr>
        <sz val="11"/>
        <color theme="1"/>
        <rFont val="Calibri"/>
        <family val="2"/>
        <scheme val="minor"/>
      </rPr>
      <t xml:space="preserve"> 349 miles x2 x.54=$377 Lodging for 3daysx$115=$345 Per diem 4*$23=$92</t>
    </r>
  </si>
  <si>
    <t>Registration fees for three people to attend MT ACTE conference in October, in Billings, MT 3*195=270</t>
  </si>
  <si>
    <t>Education Supplies for the Welding, Ag, Criminal Justice, Corrosion, Music Technology, Early Childhood for Buccaneer Career Days, estimated $300/6 Departments=$1800 Examples include: skeletal structures, GIS mapping equipment, infant and toddler learning kit etc.</t>
  </si>
  <si>
    <t>Student Worker to be hired at 15 hours/week *$10 for 36weeks(Mid-August to Mid-May) to research and develop a 1) comprehensive Dual Enrollment student guide and a stramlined orientation  that can be delivered on-campus and onlin via videos through our MCP webpage. This project helps  ensure successful transitions to college and career through proper orientaiton to college via CTE dual enrollment.</t>
  </si>
  <si>
    <t xml:space="preserve">Health Insurance for the MCP Program Manager will be covered by DCC </t>
  </si>
  <si>
    <t xml:space="preserve">Health Insurance for the ECE Faculty will be covered by DCC </t>
  </si>
  <si>
    <t>Supplies for 2nd Annual High School Welding Competition held at DCC, including metal, welding rods, welding wire, grinding wheels, flap discs, band saw blades and stringer wheels.</t>
  </si>
  <si>
    <t>School bus to bring students plus one teacher each from each service area High School to DCC  for Fall Buccaneer Career Day, a day of experential learning and exposure to a variety of CTE careers (Criminal Justice; Ag; Welding; Corrosion; Accounting; Music Tech)  at Dawson Community College and touring area business and industry to tour their facilities as a work-based learning experence for students and teachers attending.</t>
  </si>
  <si>
    <t xml:space="preserve">Attend the National Alliance of Concurrent Enrollment (NACEP) conference. 
The National Alliance of Concurrent Enrollment Partnerships (NACEP) works to ensure that college courses offered by high school teachers are as rigorous as courses offered on the sponsoring college campus. As the sole accrediting body for concurrent enrollment partnerships, NACEP helps these programs adhere to the highest possible standards, ensuring students with a seamless transition to college as well as benefiting teachers benefit with meaningful, ongoing professional development. To advance the field and support our national network of members, we actively share the latest knowledge about best practices, research, and advocacy. Our annual conference is the premier destination for college officials, high school leaders, policymakers, and researchers interested in creating an effective academic bridge between high school and college.
DCC Pathways Coordinator currently serves on the National Planning board for NACEP, and is invited to speak at the pre-conference sessions on Dual Enrollment 201 which focuses on perfecting the career pathway collaborations, and dual enrollment classes through continuous improvement in course alignment.
</t>
  </si>
  <si>
    <t>State BPA Registration Fees</t>
  </si>
  <si>
    <t>DCC used $1618.43 for this event and would like to allocate the rest for equipment purposes in line 56.</t>
  </si>
  <si>
    <t xml:space="preserve">DCC will attend MT-ACTE Region V Conference in Bozeman instead of M-ACTE Fall institute. </t>
  </si>
  <si>
    <t>CTE Classroom Cameras</t>
  </si>
  <si>
    <t>This year's registration fee changed to $100.</t>
  </si>
  <si>
    <t>Registration Fees changed due to the change of the conference.</t>
  </si>
  <si>
    <t>Travel to Billings to host a JMG booth . Gas Riembursment 220 miles x2 x.54=$237.6, three nights hotel and 2*115=230 days and per state diem $35.</t>
  </si>
  <si>
    <t>Travel to Billings to host a MCP booth . Gas Riembursment 220 miles x2 x.54=$237.6, three nights hotel and 2*115=230 days and per state diem $35.</t>
  </si>
  <si>
    <t>The cost was lower than anticipated.</t>
  </si>
  <si>
    <t>Purchase 1 camera for CTE classrooms to offer live classes to Early Start students in our surrounding high schools with the purpose of increasing college access in our rural communities. 3 cameras at $541.19 each. https://www.amazon.com/Logitech-Video-Camera-Conference-Rooms/dp/B073PTMQ98/ref=sr_1_2_sspa</t>
  </si>
  <si>
    <t>The costs were lower than anticipated.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</si>
</sst>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6">
    <font>
      <sz val="11"/>
      <color theme="1"/>
      <name val="Calibri"/>
      <family val="2"/>
      <scheme val="minor"/>
    </font>
    <font>
      <sz val="11"/>
      <color rgb="FF0061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b/>
      <sz val="14"/>
      <color rgb="FFFF0000"/>
      <name val="Calibri"/>
      <family val="2"/>
      <scheme val="minor"/>
    </font>
    <font>
      <sz val="11"/>
      <name val="Calibri"/>
      <family val="2"/>
    </font>
    <font>
      <sz val="11"/>
      <color rgb="FF000000"/>
      <name val="Calibri"/>
      <family val="2"/>
    </font>
    <font>
      <sz val="11"/>
      <name val="Calibri"/>
      <family val="2"/>
      <scheme val="minor"/>
    </font>
    <font>
      <b/>
      <sz val="14"/>
      <name val="Calibri"/>
      <family val="2"/>
      <scheme val="minor"/>
    </font>
    <font>
      <sz val="11"/>
      <color rgb="FFFF0000"/>
      <name val="Calibri"/>
      <family val="2"/>
      <scheme val="minor"/>
    </font>
  </fonts>
  <fills count="25">
    <fill>
      <patternFill patternType="none"/>
    </fill>
    <fill>
      <patternFill patternType="gray125"/>
    </fill>
    <fill>
      <patternFill patternType="solid">
        <fgColor rgb="FFC6EFCE"/>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6" tint="0.59999389629810485"/>
        <bgColor indexed="64"/>
      </patternFill>
    </fill>
    <fill>
      <patternFill patternType="solid">
        <fgColor theme="7" tint="0.39997558519241921"/>
        <bgColor indexed="64"/>
      </patternFill>
    </fill>
    <fill>
      <patternFill patternType="solid">
        <fgColor theme="5" tint="-0.24997711111789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5">
    <xf numFmtId="0" fontId="0" fillId="0" borderId="0"/>
    <xf numFmtId="0" fontId="1" fillId="2" borderId="0" applyNumberFormat="0" applyBorder="0" applyAlignment="0" applyProtection="0"/>
    <xf numFmtId="0" fontId="11" fillId="0" borderId="0"/>
    <xf numFmtId="0" fontId="14" fillId="0" borderId="0" applyNumberFormat="0" applyFill="0" applyBorder="0" applyAlignment="0" applyProtection="0">
      <alignment vertical="top"/>
      <protection locked="0"/>
    </xf>
    <xf numFmtId="43" fontId="16" fillId="0" borderId="0" applyFont="0" applyFill="0" applyBorder="0" applyAlignment="0" applyProtection="0"/>
  </cellStyleXfs>
  <cellXfs count="432">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xf numFmtId="0" fontId="2" fillId="0" borderId="1" xfId="0" applyFont="1" applyBorder="1" applyAlignment="1">
      <alignment horizontal="center"/>
    </xf>
    <xf numFmtId="0" fontId="2" fillId="0" borderId="1" xfId="0" applyFont="1" applyBorder="1"/>
    <xf numFmtId="0" fontId="0" fillId="0" borderId="1" xfId="0" applyFont="1" applyBorder="1"/>
    <xf numFmtId="0" fontId="2" fillId="0" borderId="1" xfId="0" applyFont="1" applyFill="1" applyBorder="1" applyAlignment="1">
      <alignment horizontal="center"/>
    </xf>
    <xf numFmtId="0" fontId="0" fillId="5" borderId="0" xfId="0" applyFill="1"/>
    <xf numFmtId="0" fontId="0" fillId="0" borderId="0" xfId="0" applyBorder="1" applyAlignment="1">
      <alignment wrapText="1"/>
    </xf>
    <xf numFmtId="0" fontId="0" fillId="0" borderId="0" xfId="0" applyBorder="1"/>
    <xf numFmtId="0" fontId="2" fillId="0" borderId="0" xfId="0" applyFont="1" applyAlignment="1"/>
    <xf numFmtId="0" fontId="0" fillId="0" borderId="0" xfId="0" applyBorder="1" applyAlignment="1">
      <alignment horizontal="left"/>
    </xf>
    <xf numFmtId="0" fontId="0" fillId="0" borderId="0" xfId="0" applyBorder="1" applyAlignment="1"/>
    <xf numFmtId="0" fontId="2" fillId="0" borderId="0" xfId="0" applyFont="1" applyBorder="1" applyAlignment="1"/>
    <xf numFmtId="0" fontId="0" fillId="0" borderId="6" xfId="0" applyBorder="1" applyAlignment="1">
      <alignment horizontal="left"/>
    </xf>
    <xf numFmtId="0" fontId="2" fillId="0" borderId="0" xfId="0" applyFont="1" applyBorder="1" applyAlignment="1">
      <alignment horizontal="center"/>
    </xf>
    <xf numFmtId="0" fontId="2" fillId="0" borderId="1" xfId="0" applyFont="1" applyBorder="1" applyAlignment="1">
      <alignment horizontal="left"/>
    </xf>
    <xf numFmtId="0" fontId="0" fillId="0" borderId="0" xfId="0" applyAlignment="1">
      <alignment horizontal="center" wrapText="1"/>
    </xf>
    <xf numFmtId="0" fontId="2" fillId="0" borderId="0" xfId="0" applyFont="1" applyAlignment="1">
      <alignment horizontal="center" wrapText="1"/>
    </xf>
    <xf numFmtId="0" fontId="2" fillId="0" borderId="24" xfId="0" applyFont="1" applyBorder="1"/>
    <xf numFmtId="0" fontId="6" fillId="0" borderId="0" xfId="0" applyFont="1" applyBorder="1" applyAlignment="1"/>
    <xf numFmtId="0" fontId="3" fillId="0" borderId="0" xfId="0" applyFont="1" applyAlignment="1"/>
    <xf numFmtId="0" fontId="2" fillId="0" borderId="1" xfId="0" applyFont="1" applyBorder="1" applyAlignment="1">
      <alignment horizontal="center" wrapText="1"/>
    </xf>
    <xf numFmtId="0" fontId="0" fillId="0" borderId="1" xfId="0" applyBorder="1" applyAlignment="1">
      <alignment horizontal="center" wrapText="1"/>
    </xf>
    <xf numFmtId="0" fontId="2" fillId="0" borderId="2" xfId="0" applyFont="1" applyBorder="1" applyAlignment="1">
      <alignment horizontal="left"/>
    </xf>
    <xf numFmtId="164" fontId="2" fillId="0" borderId="23" xfId="0" applyNumberFormat="1" applyFont="1" applyBorder="1" applyAlignment="1"/>
    <xf numFmtId="164" fontId="2" fillId="0" borderId="0" xfId="0" applyNumberFormat="1" applyFont="1"/>
    <xf numFmtId="164" fontId="2" fillId="0" borderId="0" xfId="0" applyNumberFormat="1" applyFont="1" applyAlignment="1">
      <alignment horizontal="center"/>
    </xf>
    <xf numFmtId="0" fontId="2" fillId="0" borderId="23" xfId="0" applyFont="1" applyBorder="1" applyAlignment="1">
      <alignment horizontal="center" wrapText="1"/>
    </xf>
    <xf numFmtId="164" fontId="2" fillId="0" borderId="0" xfId="0" applyNumberFormat="1" applyFont="1" applyBorder="1" applyAlignment="1"/>
    <xf numFmtId="0" fontId="2" fillId="0" borderId="23" xfId="0" applyFont="1" applyBorder="1"/>
    <xf numFmtId="164" fontId="2" fillId="0" borderId="23" xfId="0" applyNumberFormat="1" applyFont="1" applyBorder="1"/>
    <xf numFmtId="0" fontId="9" fillId="0" borderId="0" xfId="0" applyFont="1" applyFill="1" applyAlignment="1"/>
    <xf numFmtId="0" fontId="2" fillId="0" borderId="0" xfId="0" applyFont="1" applyFill="1"/>
    <xf numFmtId="164" fontId="2" fillId="0" borderId="0" xfId="0" applyNumberFormat="1" applyFont="1" applyFill="1"/>
    <xf numFmtId="164" fontId="4" fillId="0" borderId="0" xfId="0" applyNumberFormat="1" applyFont="1"/>
    <xf numFmtId="0" fontId="10" fillId="0" borderId="0" xfId="0" applyFont="1"/>
    <xf numFmtId="0" fontId="10" fillId="0" borderId="0" xfId="0" applyFont="1" applyAlignment="1">
      <alignment horizontal="center" wrapText="1"/>
    </xf>
    <xf numFmtId="164" fontId="10" fillId="0" borderId="0" xfId="0" applyNumberFormat="1" applyFont="1"/>
    <xf numFmtId="0" fontId="5" fillId="0" borderId="0" xfId="0" applyFont="1" applyAlignment="1"/>
    <xf numFmtId="0" fontId="0" fillId="0" borderId="0" xfId="0" applyAlignment="1">
      <alignment horizontal="left"/>
    </xf>
    <xf numFmtId="0" fontId="4" fillId="11" borderId="0" xfId="0" applyFont="1" applyFill="1" applyAlignment="1">
      <alignment horizontal="left"/>
    </xf>
    <xf numFmtId="0" fontId="0" fillId="0" borderId="0" xfId="0" applyAlignment="1">
      <alignment horizontal="left" wrapText="1"/>
    </xf>
    <xf numFmtId="0" fontId="0" fillId="0" borderId="13" xfId="0" applyBorder="1" applyAlignment="1">
      <alignment horizontal="left"/>
    </xf>
    <xf numFmtId="0" fontId="4" fillId="5" borderId="0" xfId="0" applyFont="1" applyFill="1" applyAlignment="1">
      <alignment horizontal="left"/>
    </xf>
    <xf numFmtId="0" fontId="0" fillId="0" borderId="0" xfId="0" applyAlignment="1">
      <alignment horizontal="center" wrapText="1"/>
    </xf>
    <xf numFmtId="0" fontId="2" fillId="0" borderId="20" xfId="0" applyFont="1"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2" fillId="0" borderId="19" xfId="0" applyFont="1" applyBorder="1" applyAlignment="1">
      <alignment horizontal="left"/>
    </xf>
    <xf numFmtId="0" fontId="2" fillId="0" borderId="0" xfId="0" applyFont="1" applyBorder="1" applyAlignment="1">
      <alignment horizontal="left"/>
    </xf>
    <xf numFmtId="0" fontId="0" fillId="0" borderId="0" xfId="0" applyAlignment="1"/>
    <xf numFmtId="0" fontId="2" fillId="0" borderId="20" xfId="0" applyFont="1" applyBorder="1" applyAlignment="1"/>
    <xf numFmtId="0" fontId="2" fillId="0" borderId="22" xfId="0" applyFont="1" applyBorder="1" applyAlignment="1"/>
    <xf numFmtId="0" fontId="0" fillId="0" borderId="0" xfId="0" applyBorder="1" applyAlignment="1">
      <alignment horizontal="center" wrapText="1"/>
    </xf>
    <xf numFmtId="44" fontId="0" fillId="0" borderId="1" xfId="0" applyNumberFormat="1" applyBorder="1"/>
    <xf numFmtId="44" fontId="2" fillId="0" borderId="1" xfId="0" applyNumberFormat="1" applyFont="1" applyBorder="1"/>
    <xf numFmtId="44" fontId="0" fillId="0" borderId="0" xfId="0" applyNumberFormat="1"/>
    <xf numFmtId="0" fontId="0" fillId="5" borderId="0" xfId="0" applyFill="1" applyAlignment="1">
      <alignment horizontal="center"/>
    </xf>
    <xf numFmtId="164" fontId="2" fillId="0" borderId="0" xfId="0" applyNumberFormat="1" applyFont="1" applyBorder="1" applyAlignment="1">
      <alignment horizontal="center"/>
    </xf>
    <xf numFmtId="0" fontId="2" fillId="0" borderId="2" xfId="0" applyFont="1" applyBorder="1" applyAlignment="1">
      <alignment horizontal="center"/>
    </xf>
    <xf numFmtId="164" fontId="2" fillId="0" borderId="0" xfId="0" applyNumberFormat="1" applyFont="1" applyFill="1" applyAlignment="1">
      <alignment horizont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Alignment="1" applyProtection="1">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2" xfId="0" applyBorder="1" applyAlignment="1" applyProtection="1"/>
    <xf numFmtId="164" fontId="0" fillId="0" borderId="28" xfId="0" applyNumberFormat="1" applyBorder="1" applyAlignment="1" applyProtection="1">
      <alignment horizontal="center" wrapText="1"/>
      <protection locked="0"/>
    </xf>
    <xf numFmtId="0" fontId="0" fillId="0" borderId="28" xfId="0" applyBorder="1" applyAlignment="1" applyProtection="1">
      <alignment horizontal="center" wrapText="1"/>
      <protection locked="0"/>
    </xf>
    <xf numFmtId="164" fontId="0" fillId="0" borderId="2" xfId="0" applyNumberFormat="1" applyBorder="1" applyAlignment="1" applyProtection="1">
      <alignment horizontal="center"/>
      <protection locked="0"/>
    </xf>
    <xf numFmtId="0" fontId="2" fillId="0" borderId="1" xfId="0" applyFont="1" applyFill="1" applyBorder="1" applyAlignment="1" applyProtection="1">
      <alignment horizontal="center" wrapText="1"/>
      <protection locked="0"/>
    </xf>
    <xf numFmtId="164" fontId="2" fillId="0" borderId="0" xfId="0" applyNumberFormat="1" applyFont="1" applyBorder="1" applyProtection="1">
      <protection locked="0"/>
    </xf>
    <xf numFmtId="0" fontId="11" fillId="0" borderId="0" xfId="2"/>
    <xf numFmtId="1" fontId="11" fillId="0" borderId="0" xfId="2" applyNumberFormat="1"/>
    <xf numFmtId="0" fontId="15" fillId="13" borderId="0" xfId="3" applyFont="1" applyFill="1" applyAlignment="1" applyProtection="1"/>
    <xf numFmtId="0" fontId="15" fillId="13" borderId="0" xfId="3" applyFont="1" applyFill="1" applyAlignment="1" applyProtection="1">
      <alignment horizontal="right"/>
    </xf>
    <xf numFmtId="0" fontId="11" fillId="0" borderId="0" xfId="2" applyBorder="1"/>
    <xf numFmtId="0" fontId="17" fillId="0" borderId="0" xfId="2" applyFont="1" applyBorder="1"/>
    <xf numFmtId="0" fontId="17" fillId="0" borderId="0" xfId="2" applyFont="1"/>
    <xf numFmtId="0" fontId="23" fillId="0" borderId="0" xfId="2" applyFont="1"/>
    <xf numFmtId="0" fontId="17" fillId="0" borderId="0" xfId="2" applyFont="1" applyAlignment="1">
      <alignment vertical="center"/>
    </xf>
    <xf numFmtId="0" fontId="26" fillId="0" borderId="0" xfId="2" applyFont="1"/>
    <xf numFmtId="0" fontId="17" fillId="17" borderId="0" xfId="2" applyFont="1" applyFill="1"/>
    <xf numFmtId="1" fontId="17" fillId="0" borderId="0" xfId="2" applyNumberFormat="1" applyFont="1" applyAlignment="1">
      <alignment horizontal="left" vertical="center"/>
    </xf>
    <xf numFmtId="0" fontId="17" fillId="0" borderId="0" xfId="2" applyFont="1" applyAlignment="1">
      <alignment horizontal="left" vertical="center"/>
    </xf>
    <xf numFmtId="0" fontId="23" fillId="17" borderId="0" xfId="2" applyFont="1" applyFill="1"/>
    <xf numFmtId="0" fontId="29" fillId="0" borderId="0" xfId="2" applyFont="1"/>
    <xf numFmtId="0" fontId="27" fillId="0" borderId="0" xfId="2" applyFont="1" applyBorder="1"/>
    <xf numFmtId="0" fontId="0" fillId="0" borderId="0" xfId="0" applyAlignment="1">
      <alignment vertical="center"/>
    </xf>
    <xf numFmtId="0" fontId="4" fillId="6" borderId="2" xfId="0" applyFont="1" applyFill="1" applyBorder="1" applyAlignment="1">
      <alignment horizontal="left" vertical="center"/>
    </xf>
    <xf numFmtId="0" fontId="5" fillId="6" borderId="18" xfId="0" applyFont="1" applyFill="1" applyBorder="1" applyAlignment="1">
      <alignment horizontal="left" vertical="center"/>
    </xf>
    <xf numFmtId="0" fontId="2"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2" xfId="0" applyFont="1" applyFill="1" applyBorder="1" applyAlignment="1">
      <alignment horizontal="left" vertical="center"/>
    </xf>
    <xf numFmtId="0" fontId="4" fillId="7" borderId="18" xfId="0" applyFont="1" applyFill="1" applyBorder="1" applyAlignment="1">
      <alignment horizontal="left" vertical="center"/>
    </xf>
    <xf numFmtId="0" fontId="4" fillId="7" borderId="18" xfId="0" applyFont="1" applyFill="1" applyBorder="1" applyAlignment="1">
      <alignment horizontal="left" vertical="center" wrapText="1"/>
    </xf>
    <xf numFmtId="0" fontId="4" fillId="7" borderId="3"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12" borderId="2" xfId="0" applyFont="1" applyFill="1" applyBorder="1" applyAlignment="1">
      <alignment horizontal="left" vertical="center"/>
    </xf>
    <xf numFmtId="0" fontId="4" fillId="12" borderId="18" xfId="0" applyFont="1" applyFill="1" applyBorder="1" applyAlignment="1">
      <alignment horizontal="left" vertical="center"/>
    </xf>
    <xf numFmtId="0" fontId="4" fillId="12" borderId="18"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2" fillId="12"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0" fillId="12" borderId="0" xfId="0" applyFill="1" applyAlignment="1">
      <alignment vertical="center"/>
    </xf>
    <xf numFmtId="0" fontId="4" fillId="8" borderId="2" xfId="0" applyFont="1" applyFill="1" applyBorder="1" applyAlignment="1">
      <alignment vertical="center"/>
    </xf>
    <xf numFmtId="0" fontId="3" fillId="8" borderId="18" xfId="0" applyFont="1" applyFill="1" applyBorder="1" applyAlignment="1">
      <alignment vertical="center"/>
    </xf>
    <xf numFmtId="0" fontId="2"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9" borderId="2" xfId="0" applyFont="1" applyFill="1" applyBorder="1" applyAlignment="1">
      <alignment vertical="center"/>
    </xf>
    <xf numFmtId="0" fontId="3" fillId="9" borderId="18" xfId="0" applyFont="1" applyFill="1" applyBorder="1" applyAlignment="1">
      <alignment vertical="center"/>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4" borderId="2" xfId="0" applyFont="1" applyFill="1" applyBorder="1" applyAlignment="1">
      <alignment horizontal="left" vertical="center"/>
    </xf>
    <xf numFmtId="0" fontId="4" fillId="4" borderId="18" xfId="0" applyFont="1" applyFill="1" applyBorder="1" applyAlignment="1">
      <alignment horizontal="left" vertical="center"/>
    </xf>
    <xf numFmtId="0" fontId="4" fillId="4" borderId="3" xfId="0" applyFont="1" applyFill="1" applyBorder="1" applyAlignment="1">
      <alignment horizontal="left" vertical="center"/>
    </xf>
    <xf numFmtId="0" fontId="2"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10" borderId="2" xfId="0" applyFont="1" applyFill="1" applyBorder="1" applyAlignment="1">
      <alignment horizontal="left" vertical="center"/>
    </xf>
    <xf numFmtId="0" fontId="4" fillId="10" borderId="18" xfId="0" applyFont="1" applyFill="1" applyBorder="1" applyAlignment="1">
      <alignment horizontal="left" vertical="center"/>
    </xf>
    <xf numFmtId="0" fontId="3" fillId="10" borderId="18" xfId="0" applyFont="1" applyFill="1" applyBorder="1" applyAlignment="1">
      <alignment horizontal="left" vertical="center"/>
    </xf>
    <xf numFmtId="0" fontId="0" fillId="10" borderId="18" xfId="0" applyFill="1" applyBorder="1" applyAlignment="1">
      <alignment vertical="center"/>
    </xf>
    <xf numFmtId="0" fontId="2" fillId="10"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0" fillId="0" borderId="0" xfId="0" applyAlignment="1">
      <alignment horizontal="left"/>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1" fontId="18" fillId="0" borderId="0" xfId="2" applyNumberFormat="1" applyFont="1" applyAlignment="1">
      <alignment horizontal="left" vertical="top" wrapText="1"/>
    </xf>
    <xf numFmtId="164" fontId="2" fillId="0" borderId="0" xfId="0" applyNumberFormat="1" applyFont="1" applyAlignment="1">
      <alignment horizontal="right"/>
    </xf>
    <xf numFmtId="0" fontId="2" fillId="0" borderId="23" xfId="0" applyFont="1" applyBorder="1" applyAlignment="1">
      <alignment horizontal="left"/>
    </xf>
    <xf numFmtId="164" fontId="4" fillId="0" borderId="0" xfId="0" applyNumberFormat="1" applyFont="1" applyAlignment="1">
      <alignment horizontal="right"/>
    </xf>
    <xf numFmtId="0" fontId="0" fillId="0" borderId="0" xfId="0" applyAlignment="1">
      <alignment horizontal="right"/>
    </xf>
    <xf numFmtId="164" fontId="2" fillId="0" borderId="0" xfId="0" applyNumberFormat="1" applyFont="1" applyBorder="1" applyAlignment="1" applyProtection="1">
      <alignment horizontal="right"/>
      <protection locked="0"/>
    </xf>
    <xf numFmtId="164" fontId="10" fillId="0" borderId="0" xfId="0" applyNumberFormat="1" applyFont="1" applyAlignment="1">
      <alignment horizontal="right"/>
    </xf>
    <xf numFmtId="164" fontId="2" fillId="0" borderId="23" xfId="0" applyNumberFormat="1" applyFont="1" applyBorder="1" applyAlignment="1">
      <alignment horizontal="right"/>
    </xf>
    <xf numFmtId="0" fontId="30" fillId="9" borderId="18" xfId="0" applyFont="1" applyFill="1" applyBorder="1" applyAlignment="1">
      <alignment vertical="center"/>
    </xf>
    <xf numFmtId="0" fontId="13" fillId="13" borderId="0" xfId="2" applyFont="1" applyFill="1" applyAlignment="1" applyProtection="1">
      <alignment vertical="center"/>
    </xf>
    <xf numFmtId="0" fontId="11" fillId="13" borderId="0" xfId="2" applyFill="1" applyProtection="1"/>
    <xf numFmtId="0" fontId="11" fillId="0" borderId="0" xfId="2" applyProtection="1"/>
    <xf numFmtId="1" fontId="11" fillId="0" borderId="0" xfId="2" applyNumberFormat="1" applyProtection="1"/>
    <xf numFmtId="0" fontId="11" fillId="13" borderId="0" xfId="2" applyFont="1" applyFill="1" applyProtection="1"/>
    <xf numFmtId="0" fontId="17" fillId="13" borderId="0" xfId="4" applyNumberFormat="1" applyFont="1" applyFill="1" applyAlignment="1" applyProtection="1">
      <alignment horizontal="right" vertical="center"/>
    </xf>
    <xf numFmtId="1" fontId="18" fillId="0" borderId="0" xfId="2" applyNumberFormat="1" applyFont="1" applyAlignment="1" applyProtection="1">
      <alignment vertical="center"/>
    </xf>
    <xf numFmtId="0" fontId="17" fillId="13" borderId="0" xfId="2" applyFont="1" applyFill="1" applyBorder="1" applyAlignment="1" applyProtection="1">
      <alignment horizontal="center"/>
    </xf>
    <xf numFmtId="0" fontId="17" fillId="13" borderId="0" xfId="2" applyFont="1" applyFill="1" applyProtection="1"/>
    <xf numFmtId="1" fontId="11" fillId="13" borderId="0" xfId="2" applyNumberFormat="1" applyFont="1" applyFill="1" applyProtection="1"/>
    <xf numFmtId="1" fontId="20" fillId="0" borderId="0" xfId="2" applyNumberFormat="1" applyFont="1" applyAlignment="1" applyProtection="1">
      <alignment vertical="top" wrapText="1"/>
    </xf>
    <xf numFmtId="1" fontId="20" fillId="0" borderId="0" xfId="2" applyNumberFormat="1" applyFont="1" applyAlignment="1" applyProtection="1">
      <alignment horizontal="left" vertical="top" wrapText="1"/>
    </xf>
    <xf numFmtId="0" fontId="11" fillId="0" borderId="0" xfId="2" applyBorder="1" applyProtection="1"/>
    <xf numFmtId="0" fontId="17" fillId="0" borderId="0" xfId="2" applyFont="1" applyBorder="1" applyProtection="1"/>
    <xf numFmtId="0" fontId="22" fillId="0" borderId="0" xfId="2" applyFont="1" applyFill="1" applyBorder="1" applyAlignment="1" applyProtection="1">
      <alignment horizontal="center" vertical="center"/>
    </xf>
    <xf numFmtId="1" fontId="22" fillId="0" borderId="0" xfId="2" applyNumberFormat="1" applyFont="1" applyFill="1" applyBorder="1" applyAlignment="1" applyProtection="1">
      <alignment horizontal="center" vertical="center"/>
    </xf>
    <xf numFmtId="0" fontId="17" fillId="0" borderId="0" xfId="2" applyFont="1" applyProtection="1"/>
    <xf numFmtId="0" fontId="23" fillId="0" borderId="0" xfId="2" applyFont="1" applyProtection="1"/>
    <xf numFmtId="0" fontId="17" fillId="0" borderId="0" xfId="2" applyFont="1" applyBorder="1" applyAlignment="1" applyProtection="1">
      <alignment vertical="center"/>
    </xf>
    <xf numFmtId="0" fontId="17" fillId="0" borderId="0" xfId="2" applyFont="1" applyAlignment="1" applyProtection="1">
      <alignment vertical="center"/>
    </xf>
    <xf numFmtId="0" fontId="26" fillId="0" borderId="0" xfId="2" applyFont="1" applyProtection="1"/>
    <xf numFmtId="0" fontId="17" fillId="13" borderId="0" xfId="2" applyFont="1" applyFill="1" applyBorder="1" applyAlignment="1" applyProtection="1">
      <alignment horizontal="center" vertical="center"/>
    </xf>
    <xf numFmtId="0" fontId="25" fillId="13" borderId="0" xfId="2" applyFont="1" applyFill="1" applyBorder="1" applyAlignment="1" applyProtection="1">
      <alignment horizontal="center" vertical="center"/>
    </xf>
    <xf numFmtId="0" fontId="25" fillId="16" borderId="0" xfId="2" applyFont="1" applyFill="1" applyAlignment="1" applyProtection="1">
      <alignment horizontal="left"/>
    </xf>
    <xf numFmtId="0" fontId="17" fillId="17" borderId="0" xfId="2" applyFont="1" applyFill="1" applyAlignment="1" applyProtection="1">
      <alignment vertical="center" wrapText="1"/>
    </xf>
    <xf numFmtId="167" fontId="17" fillId="0" borderId="30" xfId="2" applyNumberFormat="1" applyFont="1" applyFill="1" applyBorder="1" applyAlignment="1" applyProtection="1">
      <alignment horizontal="center" vertical="center"/>
    </xf>
    <xf numFmtId="167" fontId="25" fillId="18" borderId="30" xfId="2" applyNumberFormat="1" applyFont="1" applyFill="1" applyBorder="1" applyAlignment="1" applyProtection="1">
      <alignment horizontal="center" vertical="center"/>
    </xf>
    <xf numFmtId="167" fontId="25" fillId="22" borderId="30" xfId="2" applyNumberFormat="1" applyFont="1" applyFill="1" applyBorder="1" applyAlignment="1" applyProtection="1">
      <alignment horizontal="center" vertical="center"/>
    </xf>
    <xf numFmtId="167" fontId="25" fillId="0" borderId="30" xfId="2" applyNumberFormat="1" applyFont="1" applyFill="1" applyBorder="1" applyAlignment="1" applyProtection="1">
      <alignment horizontal="center" vertical="center"/>
    </xf>
    <xf numFmtId="0" fontId="25" fillId="22" borderId="0" xfId="2" applyFont="1" applyFill="1" applyAlignment="1" applyProtection="1">
      <alignment horizontal="left"/>
    </xf>
    <xf numFmtId="0" fontId="17" fillId="0" borderId="0" xfId="2" applyFont="1" applyAlignment="1" applyProtection="1">
      <alignment wrapText="1"/>
    </xf>
    <xf numFmtId="167" fontId="25" fillId="16" borderId="30" xfId="2" applyNumberFormat="1" applyFont="1" applyFill="1" applyBorder="1" applyAlignment="1" applyProtection="1">
      <alignment horizontal="center" vertical="center"/>
    </xf>
    <xf numFmtId="1" fontId="17" fillId="17" borderId="0" xfId="2" applyNumberFormat="1" applyFont="1" applyFill="1" applyProtection="1"/>
    <xf numFmtId="0" fontId="17" fillId="17" borderId="0" xfId="2" applyFont="1" applyFill="1" applyProtection="1"/>
    <xf numFmtId="1" fontId="17" fillId="17" borderId="0" xfId="2" applyNumberFormat="1" applyFont="1" applyFill="1" applyAlignment="1" applyProtection="1">
      <alignment horizontal="left" vertical="center"/>
    </xf>
    <xf numFmtId="0" fontId="17" fillId="17" borderId="0" xfId="2" applyFont="1" applyFill="1" applyAlignment="1" applyProtection="1">
      <alignment vertical="center"/>
    </xf>
    <xf numFmtId="1" fontId="25" fillId="18" borderId="0" xfId="2" applyNumberFormat="1" applyFont="1" applyFill="1" applyAlignment="1" applyProtection="1">
      <alignment horizontal="left" vertical="center"/>
    </xf>
    <xf numFmtId="167" fontId="25" fillId="18" borderId="0" xfId="2" applyNumberFormat="1" applyFont="1" applyFill="1" applyAlignment="1" applyProtection="1">
      <alignment horizontal="left" vertical="center"/>
    </xf>
    <xf numFmtId="0" fontId="28" fillId="17" borderId="0" xfId="2" applyFont="1" applyFill="1" applyAlignment="1" applyProtection="1">
      <alignment vertical="center"/>
    </xf>
    <xf numFmtId="167" fontId="25" fillId="17" borderId="30" xfId="2" applyNumberFormat="1" applyFont="1" applyFill="1" applyBorder="1" applyAlignment="1" applyProtection="1">
      <alignment horizontal="center" vertical="center"/>
    </xf>
    <xf numFmtId="0" fontId="25" fillId="16" borderId="0" xfId="2" applyFont="1" applyFill="1" applyProtection="1"/>
    <xf numFmtId="167" fontId="25" fillId="11" borderId="30" xfId="2" applyNumberFormat="1" applyFont="1" applyFill="1" applyBorder="1" applyAlignment="1" applyProtection="1">
      <alignment horizontal="center" vertical="center"/>
    </xf>
    <xf numFmtId="0" fontId="17" fillId="0" borderId="0" xfId="2" applyFont="1" applyFill="1" applyAlignment="1" applyProtection="1">
      <alignment horizontal="left"/>
    </xf>
    <xf numFmtId="167" fontId="17" fillId="0" borderId="0" xfId="2" applyNumberFormat="1" applyFont="1" applyFill="1" applyBorder="1" applyAlignment="1" applyProtection="1">
      <alignment horizontal="center" vertical="center"/>
    </xf>
    <xf numFmtId="167" fontId="25" fillId="22" borderId="0" xfId="2" applyNumberFormat="1" applyFont="1" applyFill="1" applyBorder="1" applyAlignment="1" applyProtection="1">
      <alignment horizontal="center" vertical="center"/>
    </xf>
    <xf numFmtId="167" fontId="25" fillId="0" borderId="0" xfId="2" applyNumberFormat="1" applyFont="1" applyFill="1" applyBorder="1" applyAlignment="1" applyProtection="1">
      <alignment horizontal="center" vertical="center"/>
    </xf>
    <xf numFmtId="1" fontId="17" fillId="0" borderId="0" xfId="2" applyNumberFormat="1" applyFont="1" applyAlignment="1" applyProtection="1">
      <alignment horizontal="left" vertical="center"/>
    </xf>
    <xf numFmtId="1" fontId="25" fillId="16" borderId="0" xfId="2" applyNumberFormat="1" applyFont="1" applyFill="1" applyAlignment="1" applyProtection="1">
      <alignment horizontal="left" vertical="center"/>
    </xf>
    <xf numFmtId="167" fontId="25" fillId="16" borderId="0" xfId="2" applyNumberFormat="1" applyFont="1" applyFill="1" applyAlignment="1" applyProtection="1">
      <alignment horizontal="left" vertical="center"/>
    </xf>
    <xf numFmtId="1" fontId="17" fillId="0" borderId="0" xfId="2" applyNumberFormat="1" applyFont="1" applyProtection="1"/>
    <xf numFmtId="0" fontId="17" fillId="0" borderId="0" xfId="2" applyFont="1" applyAlignment="1" applyProtection="1">
      <alignment horizontal="left" vertical="center" wrapText="1"/>
    </xf>
    <xf numFmtId="0" fontId="28" fillId="0" borderId="0" xfId="2" applyFont="1" applyAlignment="1" applyProtection="1">
      <alignment vertical="center"/>
    </xf>
    <xf numFmtId="1" fontId="18" fillId="0" borderId="0" xfId="2" applyNumberFormat="1" applyFont="1" applyAlignment="1" applyProtection="1">
      <alignment horizontal="left" vertical="top" wrapText="1"/>
    </xf>
    <xf numFmtId="49" fontId="25" fillId="16" borderId="0" xfId="2" applyNumberFormat="1" applyFont="1" applyFill="1" applyProtection="1"/>
    <xf numFmtId="0" fontId="25" fillId="16" borderId="0" xfId="2" applyFont="1" applyFill="1" applyAlignment="1" applyProtection="1">
      <alignment horizontal="left" vertical="center"/>
    </xf>
    <xf numFmtId="167" fontId="17" fillId="16" borderId="30" xfId="2" applyNumberFormat="1" applyFont="1" applyFill="1" applyBorder="1" applyAlignment="1" applyProtection="1">
      <alignment horizontal="center" vertical="center"/>
    </xf>
    <xf numFmtId="0" fontId="25" fillId="0" borderId="0" xfId="2" applyFont="1" applyProtection="1"/>
    <xf numFmtId="1" fontId="17" fillId="0" borderId="0" xfId="2" applyNumberFormat="1" applyFont="1" applyFill="1" applyAlignment="1" applyProtection="1">
      <alignment horizontal="left" vertical="center"/>
    </xf>
    <xf numFmtId="0" fontId="17" fillId="0" borderId="0" xfId="2" applyFont="1" applyFill="1" applyAlignment="1" applyProtection="1">
      <alignment vertical="center"/>
    </xf>
    <xf numFmtId="0" fontId="25" fillId="18" borderId="0" xfId="2" applyFont="1" applyFill="1" applyAlignment="1" applyProtection="1">
      <alignment vertical="center"/>
    </xf>
    <xf numFmtId="167" fontId="17" fillId="11" borderId="30" xfId="2" applyNumberFormat="1" applyFont="1" applyFill="1" applyBorder="1" applyAlignment="1" applyProtection="1">
      <alignment horizontal="center" vertical="center"/>
    </xf>
    <xf numFmtId="167" fontId="17" fillId="19" borderId="30" xfId="2" applyNumberFormat="1" applyFont="1" applyFill="1" applyBorder="1" applyAlignment="1" applyProtection="1">
      <alignment horizontal="center" vertical="center"/>
    </xf>
    <xf numFmtId="167" fontId="25" fillId="18" borderId="0" xfId="2" applyNumberFormat="1" applyFont="1" applyFill="1" applyAlignment="1" applyProtection="1">
      <alignment horizontal="left" vertical="center" wrapText="1"/>
    </xf>
    <xf numFmtId="0" fontId="17" fillId="0" borderId="0" xfId="2" applyFont="1" applyFill="1" applyAlignment="1" applyProtection="1">
      <alignment horizontal="left" vertical="center" wrapText="1"/>
    </xf>
    <xf numFmtId="0" fontId="28" fillId="17" borderId="0" xfId="2" applyFont="1" applyFill="1" applyAlignment="1" applyProtection="1">
      <alignment vertical="center" wrapText="1"/>
    </xf>
    <xf numFmtId="49" fontId="25" fillId="22" borderId="0" xfId="2" applyNumberFormat="1" applyFont="1" applyFill="1" applyBorder="1" applyAlignment="1" applyProtection="1">
      <alignment horizontal="left" vertical="center"/>
    </xf>
    <xf numFmtId="166" fontId="28" fillId="17" borderId="0" xfId="2" applyNumberFormat="1" applyFont="1" applyFill="1" applyBorder="1" applyAlignment="1" applyProtection="1">
      <alignment horizontal="left" vertical="center"/>
    </xf>
    <xf numFmtId="0" fontId="25" fillId="22" borderId="0" xfId="2" applyFont="1" applyFill="1" applyAlignment="1" applyProtection="1">
      <alignment horizontal="left" vertical="center"/>
    </xf>
    <xf numFmtId="0" fontId="28" fillId="17" borderId="0" xfId="2" applyFont="1" applyFill="1" applyProtection="1"/>
    <xf numFmtId="167" fontId="25" fillId="21" borderId="30" xfId="2" applyNumberFormat="1" applyFont="1" applyFill="1" applyBorder="1" applyAlignment="1" applyProtection="1">
      <alignment horizontal="center" vertical="center"/>
    </xf>
    <xf numFmtId="167" fontId="25" fillId="20" borderId="30" xfId="2" applyNumberFormat="1" applyFont="1" applyFill="1" applyBorder="1" applyAlignment="1" applyProtection="1">
      <alignment horizontal="center" vertical="center"/>
    </xf>
    <xf numFmtId="1" fontId="25" fillId="0" borderId="0" xfId="2" applyNumberFormat="1" applyFont="1" applyFill="1" applyAlignment="1" applyProtection="1">
      <alignment horizontal="left" vertical="center"/>
    </xf>
    <xf numFmtId="0" fontId="25" fillId="0" borderId="0" xfId="2" applyFont="1" applyAlignment="1" applyProtection="1">
      <alignment horizontal="left" vertical="center"/>
    </xf>
    <xf numFmtId="1" fontId="23" fillId="0" borderId="0" xfId="2" applyNumberFormat="1" applyFont="1" applyProtection="1"/>
    <xf numFmtId="0" fontId="25" fillId="18" borderId="0" xfId="2" applyFont="1" applyFill="1" applyAlignment="1" applyProtection="1">
      <alignment horizontal="left" vertical="center"/>
    </xf>
    <xf numFmtId="0" fontId="25" fillId="17" borderId="0" xfId="2" applyFont="1" applyFill="1" applyAlignment="1" applyProtection="1">
      <alignment vertical="center"/>
    </xf>
    <xf numFmtId="1" fontId="25" fillId="22" borderId="0" xfId="2" applyNumberFormat="1" applyFont="1" applyFill="1" applyAlignment="1" applyProtection="1">
      <alignment horizontal="left" vertical="center"/>
    </xf>
    <xf numFmtId="0" fontId="28" fillId="0" borderId="0" xfId="2" applyFont="1" applyFill="1" applyAlignment="1" applyProtection="1">
      <alignment vertical="center"/>
    </xf>
    <xf numFmtId="0" fontId="17" fillId="0" borderId="0" xfId="2" applyFont="1" applyAlignment="1" applyProtection="1">
      <alignment horizontal="left" vertical="center"/>
    </xf>
    <xf numFmtId="0" fontId="0" fillId="0" borderId="22" xfId="0" applyBorder="1" applyAlignment="1">
      <alignment horizontal="center"/>
    </xf>
    <xf numFmtId="0" fontId="0" fillId="0" borderId="22" xfId="0" applyBorder="1"/>
    <xf numFmtId="0" fontId="1" fillId="0" borderId="0" xfId="1" applyFill="1"/>
    <xf numFmtId="0" fontId="0" fillId="24" borderId="0" xfId="0" applyFill="1"/>
    <xf numFmtId="0" fontId="0" fillId="24" borderId="0" xfId="0" applyFill="1" applyBorder="1"/>
    <xf numFmtId="164" fontId="0" fillId="0" borderId="36" xfId="0" applyNumberFormat="1" applyFont="1" applyBorder="1" applyAlignment="1" applyProtection="1">
      <alignment horizontal="right"/>
      <protection locked="0"/>
    </xf>
    <xf numFmtId="164" fontId="0" fillId="0" borderId="35" xfId="0" applyNumberFormat="1" applyFont="1" applyBorder="1" applyAlignment="1" applyProtection="1">
      <alignment horizontal="right"/>
      <protection locked="0"/>
    </xf>
    <xf numFmtId="0" fontId="34" fillId="3" borderId="13" xfId="0" applyFont="1" applyFill="1" applyBorder="1" applyAlignment="1"/>
    <xf numFmtId="0" fontId="33" fillId="3" borderId="0" xfId="0" applyFont="1" applyFill="1"/>
    <xf numFmtId="0" fontId="4" fillId="3" borderId="13" xfId="0" applyFont="1" applyFill="1" applyBorder="1" applyAlignment="1"/>
    <xf numFmtId="0" fontId="0" fillId="3" borderId="0" xfId="0" applyFill="1"/>
    <xf numFmtId="0" fontId="33" fillId="6" borderId="0" xfId="0" applyFont="1" applyFill="1"/>
    <xf numFmtId="0" fontId="34" fillId="6" borderId="13" xfId="0" applyFont="1" applyFill="1" applyBorder="1" applyAlignment="1"/>
    <xf numFmtId="0" fontId="4" fillId="6" borderId="22" xfId="0" applyFont="1" applyFill="1" applyBorder="1" applyAlignment="1"/>
    <xf numFmtId="0" fontId="0" fillId="6" borderId="22" xfId="0" applyFill="1" applyBorder="1"/>
    <xf numFmtId="0" fontId="0" fillId="0" borderId="2" xfId="0" applyBorder="1" applyAlignment="1" applyProtection="1">
      <alignment horizontal="center"/>
      <protection locked="0"/>
    </xf>
    <xf numFmtId="0" fontId="0" fillId="17" borderId="2" xfId="0" applyFill="1" applyBorder="1" applyAlignment="1" applyProtection="1">
      <alignment horizontal="center"/>
      <protection locked="0"/>
    </xf>
    <xf numFmtId="0" fontId="0" fillId="17" borderId="1" xfId="0" applyFill="1" applyBorder="1" applyAlignment="1" applyProtection="1">
      <alignment horizontal="center"/>
      <protection locked="0"/>
    </xf>
    <xf numFmtId="0" fontId="0" fillId="0" borderId="2" xfId="0" applyBorder="1" applyAlignment="1" applyProtection="1">
      <alignment horizontal="center"/>
      <protection locked="0"/>
    </xf>
    <xf numFmtId="0" fontId="0" fillId="0" borderId="0" xfId="0" applyAlignment="1">
      <alignment horizontal="left"/>
    </xf>
    <xf numFmtId="0" fontId="2" fillId="0" borderId="0" xfId="0" applyFont="1" applyAlignment="1">
      <alignment horizontal="left"/>
    </xf>
    <xf numFmtId="164" fontId="35" fillId="0" borderId="1" xfId="0" applyNumberFormat="1" applyFont="1" applyBorder="1" applyAlignment="1" applyProtection="1">
      <alignment horizontal="center" wrapText="1"/>
      <protection locked="0"/>
    </xf>
    <xf numFmtId="164" fontId="35" fillId="0" borderId="1" xfId="0" applyNumberFormat="1" applyFont="1" applyBorder="1" applyAlignment="1" applyProtection="1">
      <alignment horizontal="left" wrapText="1"/>
      <protection locked="0"/>
    </xf>
    <xf numFmtId="164" fontId="35" fillId="0" borderId="1" xfId="0" applyNumberFormat="1" applyFont="1" applyBorder="1" applyAlignment="1" applyProtection="1">
      <alignment horizontal="right"/>
      <protection locked="0"/>
    </xf>
    <xf numFmtId="164" fontId="35" fillId="0" borderId="1" xfId="0" applyNumberFormat="1" applyFont="1" applyBorder="1" applyAlignment="1" applyProtection="1">
      <alignment wrapText="1"/>
      <protection locked="0"/>
    </xf>
    <xf numFmtId="0" fontId="0" fillId="5" borderId="0" xfId="0" applyFill="1" applyAlignment="1">
      <alignment horizontal="left"/>
    </xf>
    <xf numFmtId="164" fontId="0" fillId="0" borderId="6" xfId="0" applyNumberFormat="1" applyBorder="1" applyAlignment="1" applyProtection="1">
      <alignment horizontal="left" wrapText="1"/>
      <protection locked="0"/>
    </xf>
    <xf numFmtId="0" fontId="0" fillId="0" borderId="6" xfId="0" applyBorder="1" applyAlignment="1" applyProtection="1">
      <alignment horizontal="left" wrapText="1"/>
      <protection locked="0"/>
    </xf>
    <xf numFmtId="0" fontId="9" fillId="0" borderId="0" xfId="0" applyFont="1" applyFill="1" applyAlignment="1">
      <alignment horizontal="left"/>
    </xf>
    <xf numFmtId="0" fontId="0" fillId="6" borderId="3" xfId="0" applyFill="1" applyBorder="1" applyAlignment="1">
      <alignment horizontal="left" vertical="center"/>
    </xf>
    <xf numFmtId="164" fontId="2" fillId="0" borderId="0" xfId="0" applyNumberFormat="1" applyFont="1" applyAlignment="1">
      <alignment horizontal="left"/>
    </xf>
    <xf numFmtId="164" fontId="2" fillId="0" borderId="23" xfId="0" applyNumberFormat="1" applyFont="1" applyBorder="1" applyAlignment="1">
      <alignment horizontal="left"/>
    </xf>
    <xf numFmtId="164" fontId="2" fillId="0" borderId="0" xfId="0" applyNumberFormat="1" applyFont="1" applyBorder="1" applyAlignment="1">
      <alignment horizontal="left"/>
    </xf>
    <xf numFmtId="0" fontId="3" fillId="8" borderId="18" xfId="0" applyFont="1" applyFill="1" applyBorder="1" applyAlignment="1">
      <alignment horizontal="left" vertical="center"/>
    </xf>
    <xf numFmtId="0" fontId="3" fillId="8" borderId="3" xfId="0" applyFont="1" applyFill="1" applyBorder="1" applyAlignment="1">
      <alignment horizontal="left" vertical="center"/>
    </xf>
    <xf numFmtId="0" fontId="3" fillId="9" borderId="18" xfId="0" applyFont="1" applyFill="1" applyBorder="1" applyAlignment="1">
      <alignment horizontal="left" vertical="center"/>
    </xf>
    <xf numFmtId="0" fontId="3" fillId="9" borderId="3" xfId="0" applyFont="1" applyFill="1" applyBorder="1" applyAlignment="1">
      <alignment horizontal="left" vertical="center"/>
    </xf>
    <xf numFmtId="0" fontId="2" fillId="0" borderId="0" xfId="0" applyFont="1" applyFill="1" applyAlignment="1">
      <alignment horizontal="left"/>
    </xf>
    <xf numFmtId="0" fontId="5" fillId="0" borderId="0" xfId="0" applyFont="1" applyFill="1" applyAlignment="1">
      <alignment horizontal="left"/>
    </xf>
    <xf numFmtId="0" fontId="0" fillId="10" borderId="18" xfId="0" applyFill="1" applyBorder="1" applyAlignment="1">
      <alignment horizontal="left" vertical="center"/>
    </xf>
    <xf numFmtId="0" fontId="0" fillId="10" borderId="3" xfId="0" applyFill="1" applyBorder="1" applyAlignment="1">
      <alignment horizontal="left" vertical="center"/>
    </xf>
    <xf numFmtId="0" fontId="3" fillId="0" borderId="23" xfId="0" applyFont="1" applyBorder="1" applyAlignment="1">
      <alignment horizontal="left"/>
    </xf>
    <xf numFmtId="0" fontId="2" fillId="0" borderId="0" xfId="0" applyFont="1" applyFill="1" applyBorder="1" applyAlignment="1">
      <alignment horizontal="left"/>
    </xf>
    <xf numFmtId="164" fontId="0" fillId="0" borderId="1" xfId="0" applyNumberFormat="1" applyBorder="1" applyAlignment="1" applyProtection="1">
      <alignment horizontal="left" wrapText="1"/>
      <protection locked="0"/>
    </xf>
    <xf numFmtId="0" fontId="0" fillId="0" borderId="15" xfId="0" applyBorder="1" applyAlignment="1">
      <alignment horizontal="left"/>
    </xf>
    <xf numFmtId="0" fontId="0" fillId="0" borderId="17" xfId="0" applyBorder="1" applyAlignment="1">
      <alignment horizontal="left"/>
    </xf>
    <xf numFmtId="0" fontId="14" fillId="0" borderId="15" xfId="3" applyBorder="1" applyAlignment="1" applyProtection="1">
      <alignment horizontal="left"/>
    </xf>
    <xf numFmtId="0" fontId="0" fillId="0" borderId="16" xfId="0" applyBorder="1" applyAlignment="1">
      <alignment horizontal="left"/>
    </xf>
    <xf numFmtId="0" fontId="3" fillId="8" borderId="0" xfId="0" applyFont="1" applyFill="1" applyAlignment="1">
      <alignment horizontal="left"/>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0" fillId="0" borderId="15" xfId="0" applyFont="1" applyBorder="1" applyAlignment="1">
      <alignment horizontal="left"/>
    </xf>
    <xf numFmtId="0" fontId="0" fillId="0" borderId="16" xfId="0" applyFont="1" applyBorder="1" applyAlignment="1">
      <alignment horizontal="left"/>
    </xf>
    <xf numFmtId="0" fontId="0" fillId="0" borderId="17" xfId="0" applyFont="1" applyBorder="1" applyAlignment="1">
      <alignment horizontal="left"/>
    </xf>
    <xf numFmtId="0" fontId="3" fillId="7" borderId="0" xfId="0" applyFont="1" applyFill="1" applyAlignment="1">
      <alignment horizontal="left"/>
    </xf>
    <xf numFmtId="0" fontId="3" fillId="9" borderId="0" xfId="0" applyFont="1" applyFill="1" applyAlignment="1">
      <alignment horizontal="left"/>
    </xf>
    <xf numFmtId="0" fontId="0" fillId="0" borderId="0" xfId="0" applyAlignment="1">
      <alignment horizontal="left"/>
    </xf>
    <xf numFmtId="0" fontId="3" fillId="18" borderId="0" xfId="0" applyFont="1" applyFill="1" applyAlignment="1">
      <alignment horizontal="left"/>
    </xf>
    <xf numFmtId="0" fontId="4" fillId="3" borderId="22" xfId="0" applyFont="1" applyFill="1" applyBorder="1" applyAlignment="1">
      <alignment horizontal="center"/>
    </xf>
    <xf numFmtId="0" fontId="2" fillId="0" borderId="13" xfId="0" applyFont="1" applyBorder="1" applyAlignment="1">
      <alignment horizontal="center"/>
    </xf>
    <xf numFmtId="0" fontId="0" fillId="17" borderId="15" xfId="0" applyFill="1" applyBorder="1" applyAlignment="1">
      <alignment horizontal="left" wrapText="1"/>
    </xf>
    <xf numFmtId="0" fontId="0" fillId="17" borderId="16" xfId="0" applyFill="1" applyBorder="1" applyAlignment="1">
      <alignment horizontal="left" wrapText="1"/>
    </xf>
    <xf numFmtId="0" fontId="0" fillId="17" borderId="17" xfId="0" applyFill="1" applyBorder="1" applyAlignment="1">
      <alignment horizontal="left" wrapText="1"/>
    </xf>
    <xf numFmtId="0" fontId="2" fillId="0" borderId="0" xfId="0" applyFont="1" applyAlignment="1">
      <alignment horizontal="left"/>
    </xf>
    <xf numFmtId="0" fontId="0" fillId="0" borderId="15" xfId="0" applyBorder="1" applyAlignment="1">
      <alignment horizontal="center"/>
    </xf>
    <xf numFmtId="0" fontId="0" fillId="0" borderId="17" xfId="0" applyBorder="1" applyAlignment="1">
      <alignment horizontal="center"/>
    </xf>
    <xf numFmtId="0" fontId="2" fillId="24" borderId="0" xfId="0" applyFont="1" applyFill="1" applyBorder="1" applyAlignment="1">
      <alignment horizontal="left"/>
    </xf>
    <xf numFmtId="0" fontId="1" fillId="24" borderId="0" xfId="1" applyFill="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4" fillId="3" borderId="13" xfId="0" applyFont="1" applyFill="1" applyBorder="1" applyAlignment="1">
      <alignment horizontal="center"/>
    </xf>
    <xf numFmtId="0" fontId="0" fillId="17" borderId="7" xfId="0" applyFill="1" applyBorder="1" applyAlignment="1">
      <alignment horizontal="left" vertical="top" wrapText="1"/>
    </xf>
    <xf numFmtId="0" fontId="0" fillId="17" borderId="8" xfId="0" applyFill="1" applyBorder="1" applyAlignment="1">
      <alignment horizontal="left" vertical="top" wrapText="1"/>
    </xf>
    <xf numFmtId="0" fontId="0" fillId="17" borderId="9" xfId="0" applyFill="1" applyBorder="1" applyAlignment="1">
      <alignment horizontal="left" vertical="top" wrapText="1"/>
    </xf>
    <xf numFmtId="0" fontId="0" fillId="17" borderId="10" xfId="0" applyFill="1" applyBorder="1" applyAlignment="1">
      <alignment horizontal="left" vertical="top" wrapText="1"/>
    </xf>
    <xf numFmtId="0" fontId="0" fillId="17" borderId="0" xfId="0" applyFill="1" applyBorder="1" applyAlignment="1">
      <alignment horizontal="left" vertical="top" wrapText="1"/>
    </xf>
    <xf numFmtId="0" fontId="0" fillId="17" borderId="11" xfId="0" applyFill="1" applyBorder="1" applyAlignment="1">
      <alignment horizontal="left" vertical="top" wrapText="1"/>
    </xf>
    <xf numFmtId="0" fontId="0" fillId="17" borderId="12" xfId="0" applyFill="1" applyBorder="1" applyAlignment="1">
      <alignment horizontal="left" vertical="top" wrapText="1"/>
    </xf>
    <xf numFmtId="0" fontId="0" fillId="17" borderId="13" xfId="0" applyFill="1" applyBorder="1" applyAlignment="1">
      <alignment horizontal="left" vertical="top" wrapText="1"/>
    </xf>
    <xf numFmtId="0" fontId="0" fillId="17" borderId="14" xfId="0" applyFill="1" applyBorder="1" applyAlignment="1">
      <alignment horizontal="left" vertical="top" wrapText="1"/>
    </xf>
    <xf numFmtId="0" fontId="33" fillId="17" borderId="7" xfId="0" applyFont="1" applyFill="1" applyBorder="1" applyAlignment="1">
      <alignment horizontal="left" vertical="top" wrapText="1"/>
    </xf>
    <xf numFmtId="0" fontId="33" fillId="17" borderId="8" xfId="0" applyFont="1" applyFill="1" applyBorder="1" applyAlignment="1">
      <alignment horizontal="left" vertical="top" wrapText="1"/>
    </xf>
    <xf numFmtId="0" fontId="33" fillId="17" borderId="9" xfId="0" applyFont="1" applyFill="1" applyBorder="1" applyAlignment="1">
      <alignment horizontal="left" vertical="top" wrapText="1"/>
    </xf>
    <xf numFmtId="0" fontId="33" fillId="17" borderId="10" xfId="0" applyFont="1" applyFill="1" applyBorder="1" applyAlignment="1">
      <alignment horizontal="left" vertical="top" wrapText="1"/>
    </xf>
    <xf numFmtId="0" fontId="33" fillId="17" borderId="0" xfId="0" applyFont="1" applyFill="1" applyBorder="1" applyAlignment="1">
      <alignment horizontal="left" vertical="top" wrapText="1"/>
    </xf>
    <xf numFmtId="0" fontId="33" fillId="17" borderId="11" xfId="0" applyFont="1" applyFill="1" applyBorder="1" applyAlignment="1">
      <alignment horizontal="left" vertical="top" wrapText="1"/>
    </xf>
    <xf numFmtId="0" fontId="33" fillId="17" borderId="12" xfId="0" applyFont="1" applyFill="1" applyBorder="1" applyAlignment="1">
      <alignment horizontal="left" vertical="top" wrapText="1"/>
    </xf>
    <xf numFmtId="0" fontId="33" fillId="17" borderId="13" xfId="0" applyFont="1" applyFill="1" applyBorder="1" applyAlignment="1">
      <alignment horizontal="left" vertical="top" wrapText="1"/>
    </xf>
    <xf numFmtId="0" fontId="33" fillId="17" borderId="14" xfId="0" applyFont="1" applyFill="1" applyBorder="1" applyAlignment="1">
      <alignment horizontal="left" vertical="top" wrapText="1"/>
    </xf>
    <xf numFmtId="0" fontId="2" fillId="0" borderId="0" xfId="0" applyFont="1" applyBorder="1" applyAlignment="1">
      <alignment horizontal="left"/>
    </xf>
    <xf numFmtId="0" fontId="0" fillId="24" borderId="0" xfId="0" applyFill="1" applyBorder="1" applyAlignment="1">
      <alignment horizontal="center"/>
    </xf>
    <xf numFmtId="0" fontId="0" fillId="24" borderId="0" xfId="0" applyFill="1" applyAlignment="1">
      <alignment horizontal="center"/>
    </xf>
    <xf numFmtId="0" fontId="33" fillId="0" borderId="10" xfId="0" applyFont="1" applyBorder="1" applyAlignment="1">
      <alignment horizontal="left" vertical="top" wrapText="1"/>
    </xf>
    <xf numFmtId="0" fontId="33" fillId="0" borderId="0" xfId="0" applyFont="1" applyBorder="1" applyAlignment="1">
      <alignment horizontal="left" vertical="top" wrapText="1"/>
    </xf>
    <xf numFmtId="0" fontId="33" fillId="0" borderId="11" xfId="0" applyFont="1" applyBorder="1" applyAlignment="1">
      <alignment horizontal="left" vertical="top" wrapText="1"/>
    </xf>
    <xf numFmtId="0" fontId="33" fillId="0" borderId="12" xfId="0" applyFont="1" applyBorder="1" applyAlignment="1">
      <alignment horizontal="left" vertical="top" wrapText="1"/>
    </xf>
    <xf numFmtId="0" fontId="33" fillId="0" borderId="13" xfId="0" applyFont="1" applyBorder="1" applyAlignment="1">
      <alignment horizontal="left" vertical="top" wrapText="1"/>
    </xf>
    <xf numFmtId="0" fontId="33" fillId="0" borderId="14" xfId="0" applyFont="1" applyBorder="1" applyAlignment="1">
      <alignment horizontal="left" vertical="top" wrapText="1"/>
    </xf>
    <xf numFmtId="0" fontId="3" fillId="23" borderId="15" xfId="0" applyFont="1" applyFill="1" applyBorder="1" applyAlignment="1">
      <alignment horizontal="center"/>
    </xf>
    <xf numFmtId="0" fontId="3" fillId="23" borderId="16" xfId="0" applyFont="1" applyFill="1" applyBorder="1" applyAlignment="1">
      <alignment horizontal="center"/>
    </xf>
    <xf numFmtId="0" fontId="3" fillId="23" borderId="17" xfId="0" applyFont="1" applyFill="1" applyBorder="1" applyAlignment="1">
      <alignment horizontal="center"/>
    </xf>
    <xf numFmtId="0" fontId="8" fillId="17" borderId="7" xfId="0" applyFont="1" applyFill="1" applyBorder="1" applyAlignment="1">
      <alignment horizontal="left" vertical="top" wrapText="1"/>
    </xf>
    <xf numFmtId="0" fontId="8" fillId="17" borderId="8" xfId="0" applyFont="1" applyFill="1" applyBorder="1" applyAlignment="1">
      <alignment horizontal="left" vertical="top" wrapText="1"/>
    </xf>
    <xf numFmtId="0" fontId="8" fillId="17" borderId="9" xfId="0" applyFont="1" applyFill="1" applyBorder="1" applyAlignment="1">
      <alignment horizontal="left" vertical="top" wrapText="1"/>
    </xf>
    <xf numFmtId="0" fontId="8" fillId="17" borderId="10" xfId="0" applyFont="1" applyFill="1" applyBorder="1" applyAlignment="1">
      <alignment horizontal="left" vertical="top" wrapText="1"/>
    </xf>
    <xf numFmtId="0" fontId="8" fillId="17" borderId="0" xfId="0" applyFont="1" applyFill="1" applyBorder="1" applyAlignment="1">
      <alignment horizontal="left" vertical="top" wrapText="1"/>
    </xf>
    <xf numFmtId="0" fontId="8" fillId="17" borderId="11" xfId="0" applyFont="1" applyFill="1" applyBorder="1" applyAlignment="1">
      <alignment horizontal="left" vertical="top" wrapText="1"/>
    </xf>
    <xf numFmtId="0" fontId="8" fillId="17" borderId="12" xfId="0" applyFont="1" applyFill="1" applyBorder="1" applyAlignment="1">
      <alignment horizontal="left" vertical="top" wrapText="1"/>
    </xf>
    <xf numFmtId="0" fontId="8" fillId="17" borderId="13" xfId="0" applyFont="1" applyFill="1" applyBorder="1" applyAlignment="1">
      <alignment horizontal="left" vertical="top" wrapText="1"/>
    </xf>
    <xf numFmtId="0" fontId="8" fillId="17" borderId="14" xfId="0" applyFont="1" applyFill="1" applyBorder="1" applyAlignment="1">
      <alignment horizontal="left" vertical="top" wrapText="1"/>
    </xf>
    <xf numFmtId="0" fontId="0" fillId="0" borderId="0" xfId="0" applyBorder="1" applyAlignment="1">
      <alignment horizontal="center"/>
    </xf>
    <xf numFmtId="0" fontId="0" fillId="0" borderId="2"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3" xfId="0" applyBorder="1" applyAlignment="1" applyProtection="1">
      <alignment horizontal="left" wrapText="1"/>
      <protection locked="0"/>
    </xf>
    <xf numFmtId="0" fontId="5" fillId="11" borderId="15" xfId="0" applyFont="1" applyFill="1" applyBorder="1" applyAlignment="1">
      <alignment horizontal="left"/>
    </xf>
    <xf numFmtId="0" fontId="5" fillId="11" borderId="16" xfId="0" applyFont="1" applyFill="1" applyBorder="1" applyAlignment="1">
      <alignment horizontal="left"/>
    </xf>
    <xf numFmtId="0" fontId="5" fillId="11" borderId="17" xfId="0" applyFont="1" applyFill="1" applyBorder="1" applyAlignment="1">
      <alignment horizontal="left"/>
    </xf>
    <xf numFmtId="0" fontId="9" fillId="11" borderId="15" xfId="0" applyFont="1" applyFill="1" applyBorder="1" applyAlignment="1">
      <alignment horizontal="center"/>
    </xf>
    <xf numFmtId="0" fontId="9" fillId="11" borderId="16" xfId="0" applyFont="1" applyFill="1" applyBorder="1" applyAlignment="1">
      <alignment horizontal="center"/>
    </xf>
    <xf numFmtId="0" fontId="9" fillId="11" borderId="17" xfId="0" applyFont="1" applyFill="1" applyBorder="1" applyAlignment="1">
      <alignment horizontal="center"/>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17" borderId="33" xfId="0" applyFont="1" applyFill="1" applyBorder="1" applyAlignment="1" applyProtection="1">
      <alignment horizontal="left" wrapText="1"/>
      <protection locked="0"/>
    </xf>
    <xf numFmtId="0" fontId="31" fillId="17" borderId="34" xfId="0" applyFont="1" applyFill="1" applyBorder="1" applyAlignment="1" applyProtection="1">
      <alignment horizontal="left"/>
      <protection locked="0"/>
    </xf>
    <xf numFmtId="0" fontId="31" fillId="17" borderId="35" xfId="0" applyFont="1" applyFill="1" applyBorder="1" applyAlignment="1" applyProtection="1">
      <alignment horizontal="left"/>
      <protection locked="0"/>
    </xf>
    <xf numFmtId="0" fontId="4" fillId="11" borderId="15" xfId="0" applyFont="1" applyFill="1" applyBorder="1" applyAlignment="1">
      <alignment horizontal="left"/>
    </xf>
    <xf numFmtId="0" fontId="4" fillId="11" borderId="16" xfId="0" applyFont="1" applyFill="1" applyBorder="1" applyAlignment="1">
      <alignment horizontal="left"/>
    </xf>
    <xf numFmtId="0" fontId="4" fillId="11" borderId="17" xfId="0" applyFont="1" applyFill="1" applyBorder="1" applyAlignment="1">
      <alignment horizontal="left"/>
    </xf>
    <xf numFmtId="0" fontId="0" fillId="17" borderId="2" xfId="0" applyFill="1" applyBorder="1" applyAlignment="1" applyProtection="1">
      <alignment horizontal="left" wrapText="1"/>
      <protection locked="0"/>
    </xf>
    <xf numFmtId="0" fontId="0" fillId="17" borderId="18" xfId="0" applyFill="1" applyBorder="1" applyAlignment="1" applyProtection="1">
      <alignment horizontal="left" wrapText="1"/>
      <protection locked="0"/>
    </xf>
    <xf numFmtId="0" fontId="0" fillId="17" borderId="3" xfId="0" applyFill="1" applyBorder="1" applyAlignment="1" applyProtection="1">
      <alignment horizontal="left" wrapText="1"/>
      <protection locked="0"/>
    </xf>
    <xf numFmtId="0" fontId="31" fillId="17" borderId="37" xfId="0" applyFont="1" applyFill="1" applyBorder="1" applyAlignment="1" applyProtection="1">
      <alignment horizontal="left" wrapText="1"/>
      <protection locked="0"/>
    </xf>
    <xf numFmtId="0" fontId="31" fillId="17" borderId="38" xfId="0" applyFont="1" applyFill="1" applyBorder="1" applyAlignment="1" applyProtection="1">
      <alignment horizontal="left"/>
      <protection locked="0"/>
    </xf>
    <xf numFmtId="0" fontId="31" fillId="17" borderId="39" xfId="0" applyFont="1" applyFill="1" applyBorder="1" applyAlignment="1" applyProtection="1">
      <alignment horizontal="left"/>
      <protection locked="0"/>
    </xf>
    <xf numFmtId="0" fontId="31" fillId="17" borderId="33" xfId="0" applyFont="1" applyFill="1" applyBorder="1" applyAlignment="1" applyProtection="1">
      <alignment horizontal="left" wrapText="1"/>
      <protection locked="0"/>
    </xf>
    <xf numFmtId="0" fontId="0" fillId="0" borderId="2" xfId="0" applyBorder="1" applyAlignment="1" applyProtection="1">
      <alignment horizontal="left"/>
      <protection locked="0"/>
    </xf>
    <xf numFmtId="0" fontId="0" fillId="0" borderId="18" xfId="0" applyBorder="1" applyAlignment="1" applyProtection="1">
      <alignment horizontal="left"/>
      <protection locked="0"/>
    </xf>
    <xf numFmtId="0" fontId="0" fillId="0" borderId="3" xfId="0" applyBorder="1" applyAlignment="1" applyProtection="1">
      <alignment horizontal="left"/>
      <protection locked="0"/>
    </xf>
    <xf numFmtId="0" fontId="0" fillId="0" borderId="33" xfId="0" applyFont="1" applyBorder="1" applyAlignment="1" applyProtection="1">
      <alignment horizontal="left" wrapText="1"/>
      <protection locked="0"/>
    </xf>
    <xf numFmtId="0" fontId="31" fillId="0" borderId="34" xfId="0" applyFont="1" applyBorder="1" applyAlignment="1" applyProtection="1">
      <alignment horizontal="left"/>
      <protection locked="0"/>
    </xf>
    <xf numFmtId="0" fontId="31" fillId="0" borderId="35" xfId="0" applyFont="1" applyBorder="1" applyAlignment="1" applyProtection="1">
      <alignment horizontal="left"/>
      <protection locked="0"/>
    </xf>
    <xf numFmtId="0" fontId="32" fillId="17" borderId="33" xfId="0" applyFont="1" applyFill="1" applyBorder="1" applyAlignment="1" applyProtection="1">
      <alignment horizontal="left" wrapText="1"/>
      <protection locked="0"/>
    </xf>
    <xf numFmtId="0" fontId="5" fillId="11" borderId="15" xfId="0" applyFont="1" applyFill="1" applyBorder="1" applyAlignment="1">
      <alignment horizontal="center"/>
    </xf>
    <xf numFmtId="0" fontId="5" fillId="11" borderId="16" xfId="0" applyFont="1" applyFill="1" applyBorder="1" applyAlignment="1">
      <alignment horizontal="center"/>
    </xf>
    <xf numFmtId="0" fontId="5" fillId="11" borderId="17" xfId="0" applyFont="1" applyFill="1" applyBorder="1" applyAlignment="1">
      <alignment horizontal="center"/>
    </xf>
    <xf numFmtId="0" fontId="0" fillId="17" borderId="2" xfId="0" applyFill="1" applyBorder="1" applyAlignment="1" applyProtection="1">
      <alignment horizontal="left"/>
      <protection locked="0"/>
    </xf>
    <xf numFmtId="0" fontId="0" fillId="17" borderId="18" xfId="0" applyFill="1" applyBorder="1" applyAlignment="1" applyProtection="1">
      <alignment horizontal="left"/>
      <protection locked="0"/>
    </xf>
    <xf numFmtId="0" fontId="0" fillId="17" borderId="3" xfId="0" applyFill="1" applyBorder="1" applyAlignment="1" applyProtection="1">
      <alignment horizontal="left"/>
      <protection locked="0"/>
    </xf>
    <xf numFmtId="0" fontId="0" fillId="0" borderId="2" xfId="0" applyFill="1" applyBorder="1" applyAlignment="1" applyProtection="1">
      <alignment horizontal="left" wrapText="1"/>
      <protection locked="0"/>
    </xf>
    <xf numFmtId="0" fontId="0" fillId="0" borderId="18" xfId="0" applyFill="1" applyBorder="1" applyAlignment="1" applyProtection="1">
      <alignment horizontal="left" wrapText="1"/>
      <protection locked="0"/>
    </xf>
    <xf numFmtId="0" fontId="0" fillId="0" borderId="3" xfId="0" applyFill="1" applyBorder="1" applyAlignment="1" applyProtection="1">
      <alignment horizontal="left" wrapText="1"/>
      <protection locked="0"/>
    </xf>
    <xf numFmtId="0" fontId="9" fillId="5" borderId="22" xfId="0" applyFont="1" applyFill="1" applyBorder="1" applyAlignment="1">
      <alignment horizontal="center"/>
    </xf>
    <xf numFmtId="0" fontId="33" fillId="17" borderId="2" xfId="0" applyFont="1" applyFill="1" applyBorder="1" applyAlignment="1" applyProtection="1">
      <alignment horizontal="left" wrapText="1"/>
      <protection locked="0"/>
    </xf>
    <xf numFmtId="0" fontId="33" fillId="17" borderId="18" xfId="0" applyFont="1" applyFill="1" applyBorder="1" applyAlignment="1" applyProtection="1">
      <alignment horizontal="left" wrapText="1"/>
      <protection locked="0"/>
    </xf>
    <xf numFmtId="0" fontId="33" fillId="17" borderId="3" xfId="0" applyFont="1" applyFill="1" applyBorder="1" applyAlignment="1" applyProtection="1">
      <alignment horizontal="left" wrapText="1"/>
      <protection locked="0"/>
    </xf>
    <xf numFmtId="164" fontId="0" fillId="0" borderId="15" xfId="0" applyNumberFormat="1" applyBorder="1" applyAlignment="1" applyProtection="1">
      <alignment horizontal="left" vertical="top"/>
      <protection locked="0"/>
    </xf>
    <xf numFmtId="0" fontId="0" fillId="0" borderId="17" xfId="0" applyBorder="1" applyAlignment="1" applyProtection="1">
      <alignment horizontal="left" vertical="top"/>
      <protection locked="0"/>
    </xf>
    <xf numFmtId="0" fontId="33" fillId="0" borderId="2" xfId="0" applyFont="1" applyFill="1" applyBorder="1" applyAlignment="1" applyProtection="1">
      <alignment horizontal="left" wrapText="1"/>
      <protection locked="0"/>
    </xf>
    <xf numFmtId="0" fontId="33" fillId="0" borderId="18" xfId="0" applyFont="1" applyFill="1" applyBorder="1" applyAlignment="1" applyProtection="1">
      <alignment horizontal="left" wrapText="1"/>
      <protection locked="0"/>
    </xf>
    <xf numFmtId="0" fontId="33" fillId="0" borderId="3" xfId="0" applyFont="1" applyFill="1" applyBorder="1" applyAlignment="1" applyProtection="1">
      <alignment horizontal="left" wrapText="1"/>
      <protection locked="0"/>
    </xf>
    <xf numFmtId="0" fontId="4" fillId="4" borderId="0" xfId="0" applyFont="1" applyFill="1" applyAlignment="1">
      <alignment horizontal="center"/>
    </xf>
    <xf numFmtId="0" fontId="2" fillId="0" borderId="4" xfId="0" applyFont="1" applyBorder="1" applyAlignment="1">
      <alignment horizontal="left"/>
    </xf>
    <xf numFmtId="0" fontId="2" fillId="0" borderId="5" xfId="0" applyFont="1" applyBorder="1" applyAlignment="1">
      <alignment horizontal="left"/>
    </xf>
    <xf numFmtId="0" fontId="6" fillId="0" borderId="25" xfId="0" applyFont="1" applyBorder="1" applyAlignment="1">
      <alignment horizontal="center"/>
    </xf>
    <xf numFmtId="0" fontId="6" fillId="0" borderId="26" xfId="0" applyFont="1" applyBorder="1" applyAlignment="1">
      <alignment horizontal="center"/>
    </xf>
    <xf numFmtId="0" fontId="6" fillId="0" borderId="27" xfId="0" applyFont="1" applyBorder="1" applyAlignment="1">
      <alignment horizontal="center"/>
    </xf>
    <xf numFmtId="0" fontId="8" fillId="0" borderId="0" xfId="0" applyFont="1" applyAlignment="1">
      <alignment horizontal="center" vertical="center" wrapText="1"/>
    </xf>
    <xf numFmtId="0" fontId="12" fillId="13" borderId="0" xfId="2" applyFont="1" applyFill="1" applyProtection="1"/>
    <xf numFmtId="0" fontId="15" fillId="13" borderId="0" xfId="3" applyFont="1" applyFill="1" applyAlignment="1" applyProtection="1">
      <alignment horizontal="left"/>
    </xf>
    <xf numFmtId="0" fontId="11" fillId="13" borderId="0" xfId="2" applyFont="1" applyFill="1" applyAlignment="1" applyProtection="1">
      <alignment horizontal="right"/>
    </xf>
    <xf numFmtId="0" fontId="11" fillId="13" borderId="29" xfId="2" applyFont="1" applyFill="1" applyBorder="1" applyAlignment="1" applyProtection="1">
      <alignment horizontal="right"/>
    </xf>
    <xf numFmtId="0" fontId="11" fillId="0" borderId="2" xfId="2" applyFont="1" applyFill="1" applyBorder="1" applyAlignment="1" applyProtection="1">
      <alignment horizontal="center"/>
    </xf>
    <xf numFmtId="0" fontId="11" fillId="0" borderId="18" xfId="2" applyFont="1" applyFill="1" applyBorder="1" applyAlignment="1" applyProtection="1">
      <alignment horizontal="center"/>
    </xf>
    <xf numFmtId="0" fontId="11" fillId="0" borderId="3" xfId="2" applyFont="1" applyFill="1" applyBorder="1" applyAlignment="1" applyProtection="1">
      <alignment horizontal="center"/>
    </xf>
    <xf numFmtId="1" fontId="18" fillId="0" borderId="0" xfId="2" applyNumberFormat="1" applyFont="1" applyAlignment="1" applyProtection="1">
      <alignment horizontal="left" vertical="top" wrapText="1"/>
    </xf>
    <xf numFmtId="165" fontId="24" fillId="14" borderId="0" xfId="2" applyNumberFormat="1" applyFont="1" applyFill="1" applyBorder="1" applyAlignment="1" applyProtection="1">
      <alignment horizontal="center" vertical="center"/>
    </xf>
    <xf numFmtId="165" fontId="17" fillId="14" borderId="0" xfId="2" applyNumberFormat="1" applyFont="1" applyFill="1" applyBorder="1" applyAlignment="1" applyProtection="1">
      <alignment vertical="center"/>
    </xf>
    <xf numFmtId="166" fontId="25" fillId="15" borderId="22" xfId="2" applyNumberFormat="1" applyFont="1" applyFill="1" applyBorder="1" applyAlignment="1" applyProtection="1">
      <alignment horizontal="left" vertical="center"/>
    </xf>
    <xf numFmtId="0" fontId="27" fillId="22" borderId="0" xfId="2" applyFont="1" applyFill="1" applyBorder="1" applyAlignment="1" applyProtection="1">
      <alignment horizontal="center" vertical="center"/>
    </xf>
    <xf numFmtId="1" fontId="27" fillId="16" borderId="0" xfId="2" applyNumberFormat="1" applyFont="1" applyFill="1" applyBorder="1" applyAlignment="1" applyProtection="1">
      <alignment horizontal="center"/>
    </xf>
    <xf numFmtId="0" fontId="19" fillId="13" borderId="19" xfId="2" applyFont="1" applyFill="1" applyBorder="1" applyAlignment="1" applyProtection="1">
      <alignment horizontal="left"/>
    </xf>
    <xf numFmtId="0" fontId="19" fillId="13" borderId="0" xfId="2" applyFont="1" applyFill="1" applyAlignment="1" applyProtection="1">
      <alignment horizontal="left"/>
    </xf>
    <xf numFmtId="0" fontId="21" fillId="0" borderId="0" xfId="2" applyFont="1" applyFill="1" applyBorder="1" applyAlignment="1" applyProtection="1">
      <alignment horizontal="center" vertical="center"/>
    </xf>
    <xf numFmtId="0" fontId="27" fillId="18" borderId="0" xfId="2" applyFont="1" applyFill="1" applyBorder="1" applyAlignment="1" applyProtection="1">
      <alignment horizontal="center" vertical="center" shrinkToFit="1"/>
    </xf>
  </cellXfs>
  <cellStyles count="5">
    <cellStyle name="Comma 2" xfId="4" xr:uid="{00000000-0005-0000-0000-000000000000}"/>
    <cellStyle name="Good" xfId="1" builtinId="26"/>
    <cellStyle name="Hyperlink" xfId="3" builtinId="8"/>
    <cellStyle name="Normal" xfId="0" builtinId="0"/>
    <cellStyle name="Normal 2" xfId="2" xr:uid="{00000000-0005-0000-0000-000004000000}"/>
  </cellStyles>
  <dxfs count="8">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B0971E00-B5CF-4A0C-BFC9-7DF83001D3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10600" y="9525"/>
          <a:ext cx="962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cela@dawson.edu" TargetMode="External"/><Relationship Id="rId2" Type="http://schemas.openxmlformats.org/officeDocument/2006/relationships/hyperlink" Target="mailto:tmasau@dawson.edu"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9.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7"/>
  <sheetViews>
    <sheetView topLeftCell="A22" zoomScale="84" zoomScaleNormal="84" workbookViewId="0">
      <selection activeCell="U38" sqref="U38"/>
    </sheetView>
  </sheetViews>
  <sheetFormatPr defaultColWidth="8.88671875" defaultRowHeight="14.4"/>
  <cols>
    <col min="1" max="1" width="10.6640625" customWidth="1"/>
    <col min="3" max="3" width="9.44140625" customWidth="1"/>
    <col min="4" max="4" width="10.33203125" bestFit="1" customWidth="1"/>
    <col min="5" max="5" width="10.6640625" customWidth="1"/>
    <col min="7" max="7" width="11.109375" customWidth="1"/>
    <col min="8" max="8" width="11.109375" bestFit="1" customWidth="1"/>
    <col min="11" max="11" width="11.109375" bestFit="1" customWidth="1"/>
  </cols>
  <sheetData>
    <row r="1" spans="1:8" ht="21">
      <c r="A1" s="42" t="s">
        <v>153</v>
      </c>
      <c r="B1" s="42"/>
      <c r="C1" s="42"/>
    </row>
    <row r="3" spans="1:8">
      <c r="A3" s="285" t="s">
        <v>42</v>
      </c>
      <c r="B3" s="285"/>
      <c r="C3" s="285"/>
      <c r="D3" s="285"/>
      <c r="E3" s="285"/>
      <c r="F3" s="285"/>
      <c r="G3" s="285"/>
      <c r="H3" s="285"/>
    </row>
    <row r="5" spans="1:8">
      <c r="A5" s="285" t="s">
        <v>150</v>
      </c>
      <c r="B5" s="285"/>
      <c r="C5" s="285"/>
      <c r="D5" s="285"/>
    </row>
    <row r="6" spans="1:8">
      <c r="A6" s="285" t="s">
        <v>151</v>
      </c>
      <c r="B6" s="285"/>
      <c r="C6" s="285"/>
    </row>
    <row r="7" spans="1:8">
      <c r="A7" s="285" t="s">
        <v>152</v>
      </c>
      <c r="B7" s="285"/>
      <c r="C7" s="285"/>
    </row>
    <row r="9" spans="1:8">
      <c r="A9" s="285" t="s">
        <v>149</v>
      </c>
      <c r="B9" s="285"/>
      <c r="C9" s="285"/>
      <c r="D9" s="285"/>
    </row>
    <row r="11" spans="1:8" ht="15" thickBot="1"/>
    <row r="12" spans="1:8" ht="15" thickBot="1">
      <c r="A12" s="13" t="s">
        <v>61</v>
      </c>
      <c r="B12" s="280" t="s">
        <v>170</v>
      </c>
      <c r="C12" s="281"/>
      <c r="D12" s="281"/>
      <c r="E12" s="282"/>
      <c r="G12" s="1" t="s">
        <v>62</v>
      </c>
      <c r="H12" s="17" t="s">
        <v>171</v>
      </c>
    </row>
    <row r="15" spans="1:8" ht="15.6">
      <c r="A15" s="284" t="s">
        <v>43</v>
      </c>
      <c r="B15" s="284"/>
      <c r="C15" s="284"/>
      <c r="D15" s="284"/>
      <c r="E15" s="284"/>
    </row>
    <row r="16" spans="1:8" ht="15" thickBot="1"/>
    <row r="17" spans="1:17" ht="15" thickBot="1">
      <c r="A17" s="1" t="s">
        <v>44</v>
      </c>
      <c r="B17" s="269" t="s">
        <v>198</v>
      </c>
      <c r="C17" s="272"/>
      <c r="D17" s="272"/>
      <c r="E17" s="272"/>
      <c r="F17" s="272"/>
      <c r="G17" s="272"/>
      <c r="H17" s="272"/>
      <c r="I17" s="270"/>
      <c r="K17" s="1" t="s">
        <v>45</v>
      </c>
      <c r="L17" s="269" t="s">
        <v>199</v>
      </c>
      <c r="M17" s="272"/>
      <c r="N17" s="272"/>
      <c r="O17" s="272"/>
      <c r="P17" s="272"/>
      <c r="Q17" s="270"/>
    </row>
    <row r="18" spans="1:17" ht="15" thickBot="1"/>
    <row r="19" spans="1:17">
      <c r="A19" s="1" t="s">
        <v>46</v>
      </c>
      <c r="B19" s="274" t="s">
        <v>174</v>
      </c>
      <c r="C19" s="275"/>
      <c r="D19" s="275"/>
      <c r="E19" s="275"/>
      <c r="F19" s="275"/>
      <c r="G19" s="275"/>
      <c r="H19" s="275"/>
      <c r="I19" s="276"/>
    </row>
    <row r="20" spans="1:17" ht="15" thickBot="1">
      <c r="B20" s="277"/>
      <c r="C20" s="278"/>
      <c r="D20" s="278"/>
      <c r="E20" s="278"/>
      <c r="F20" s="278"/>
      <c r="G20" s="278"/>
      <c r="H20" s="278"/>
      <c r="I20" s="279"/>
    </row>
    <row r="21" spans="1:17" ht="15" thickBot="1"/>
    <row r="22" spans="1:17" ht="15" thickBot="1">
      <c r="A22" s="1" t="s">
        <v>47</v>
      </c>
      <c r="B22" s="269" t="s">
        <v>175</v>
      </c>
      <c r="C22" s="272"/>
      <c r="D22" s="272"/>
      <c r="E22" s="272"/>
      <c r="F22" s="272"/>
      <c r="G22" s="272"/>
      <c r="H22" s="272"/>
      <c r="I22" s="270"/>
      <c r="K22" s="1" t="s">
        <v>48</v>
      </c>
      <c r="L22" s="269" t="s">
        <v>176</v>
      </c>
      <c r="M22" s="270"/>
      <c r="N22" s="15"/>
      <c r="O22" s="16" t="s">
        <v>49</v>
      </c>
      <c r="P22" s="269">
        <v>59330</v>
      </c>
      <c r="Q22" s="270"/>
    </row>
    <row r="23" spans="1:17" ht="15" thickBot="1"/>
    <row r="24" spans="1:17" ht="15" thickBot="1">
      <c r="A24" s="1" t="s">
        <v>50</v>
      </c>
      <c r="B24" s="269" t="s">
        <v>197</v>
      </c>
      <c r="C24" s="270"/>
      <c r="D24" s="18" t="s">
        <v>54</v>
      </c>
      <c r="E24" s="17"/>
      <c r="G24" s="1" t="s">
        <v>51</v>
      </c>
      <c r="H24" s="269" t="s">
        <v>204</v>
      </c>
      <c r="I24" s="270"/>
      <c r="K24" s="1" t="s">
        <v>52</v>
      </c>
      <c r="L24" s="271" t="s">
        <v>200</v>
      </c>
      <c r="M24" s="272"/>
      <c r="N24" s="270"/>
    </row>
    <row r="26" spans="1:17" ht="15.6">
      <c r="A26" s="273" t="s">
        <v>154</v>
      </c>
      <c r="B26" s="273"/>
      <c r="C26" s="273"/>
      <c r="D26" s="273"/>
      <c r="E26" s="273"/>
    </row>
    <row r="27" spans="1:17" ht="15" thickBot="1"/>
    <row r="28" spans="1:17" ht="15" thickBot="1">
      <c r="A28" s="1" t="s">
        <v>44</v>
      </c>
      <c r="B28" s="269" t="s">
        <v>172</v>
      </c>
      <c r="C28" s="272"/>
      <c r="D28" s="272"/>
      <c r="E28" s="272"/>
      <c r="F28" s="272"/>
      <c r="G28" s="272"/>
      <c r="H28" s="272"/>
      <c r="I28" s="270"/>
      <c r="K28" s="1" t="s">
        <v>45</v>
      </c>
      <c r="L28" s="269" t="s">
        <v>173</v>
      </c>
      <c r="M28" s="272"/>
      <c r="N28" s="272"/>
      <c r="O28" s="272"/>
      <c r="P28" s="272"/>
      <c r="Q28" s="270"/>
    </row>
    <row r="29" spans="1:17" ht="15" thickBot="1"/>
    <row r="30" spans="1:17">
      <c r="A30" s="1" t="s">
        <v>46</v>
      </c>
      <c r="B30" s="274" t="s">
        <v>174</v>
      </c>
      <c r="C30" s="275"/>
      <c r="D30" s="275"/>
      <c r="E30" s="275"/>
      <c r="F30" s="275"/>
      <c r="G30" s="275"/>
      <c r="H30" s="275"/>
      <c r="I30" s="276"/>
    </row>
    <row r="31" spans="1:17" ht="15" thickBot="1">
      <c r="B31" s="277"/>
      <c r="C31" s="278"/>
      <c r="D31" s="278"/>
      <c r="E31" s="278"/>
      <c r="F31" s="278"/>
      <c r="G31" s="278"/>
      <c r="H31" s="278"/>
      <c r="I31" s="279"/>
    </row>
    <row r="32" spans="1:17" ht="15" thickBot="1"/>
    <row r="33" spans="1:17" ht="15" thickBot="1">
      <c r="A33" s="1" t="s">
        <v>47</v>
      </c>
      <c r="B33" s="269" t="s">
        <v>175</v>
      </c>
      <c r="C33" s="272"/>
      <c r="D33" s="272"/>
      <c r="E33" s="272"/>
      <c r="F33" s="272"/>
      <c r="G33" s="272"/>
      <c r="H33" s="272"/>
      <c r="I33" s="270"/>
      <c r="K33" s="1" t="s">
        <v>48</v>
      </c>
      <c r="L33" s="269" t="s">
        <v>176</v>
      </c>
      <c r="M33" s="270"/>
      <c r="N33" s="15"/>
      <c r="O33" s="16" t="s">
        <v>49</v>
      </c>
      <c r="P33" s="269">
        <v>59330</v>
      </c>
      <c r="Q33" s="270"/>
    </row>
    <row r="34" spans="1:17" ht="15" thickBot="1"/>
    <row r="35" spans="1:17" ht="15" thickBot="1">
      <c r="A35" s="1" t="s">
        <v>50</v>
      </c>
      <c r="B35" s="269" t="s">
        <v>196</v>
      </c>
      <c r="C35" s="270"/>
      <c r="D35" s="18" t="s">
        <v>54</v>
      </c>
      <c r="E35" s="17"/>
      <c r="G35" s="1" t="s">
        <v>51</v>
      </c>
      <c r="H35" s="269" t="s">
        <v>204</v>
      </c>
      <c r="I35" s="270"/>
      <c r="K35" s="1" t="s">
        <v>52</v>
      </c>
      <c r="L35" s="271" t="s">
        <v>177</v>
      </c>
      <c r="M35" s="272"/>
      <c r="N35" s="270"/>
    </row>
    <row r="39" spans="1:17" ht="15.6">
      <c r="A39" s="286" t="s">
        <v>53</v>
      </c>
      <c r="B39" s="286"/>
    </row>
    <row r="40" spans="1:17" ht="15" thickBot="1"/>
    <row r="41" spans="1:17" ht="15" thickBot="1">
      <c r="A41" s="1" t="s">
        <v>44</v>
      </c>
      <c r="B41" s="269" t="s">
        <v>201</v>
      </c>
      <c r="C41" s="272"/>
      <c r="D41" s="272"/>
      <c r="E41" s="272"/>
      <c r="F41" s="272"/>
      <c r="G41" s="272"/>
      <c r="H41" s="272"/>
      <c r="I41" s="270"/>
      <c r="K41" s="1" t="s">
        <v>45</v>
      </c>
      <c r="L41" s="269" t="s">
        <v>202</v>
      </c>
      <c r="M41" s="272"/>
      <c r="N41" s="272"/>
      <c r="O41" s="272"/>
      <c r="P41" s="272"/>
      <c r="Q41" s="270"/>
    </row>
    <row r="42" spans="1:17" ht="15" thickBot="1"/>
    <row r="43" spans="1:17" ht="15" thickBot="1">
      <c r="A43" s="1" t="s">
        <v>50</v>
      </c>
      <c r="B43" s="269" t="s">
        <v>203</v>
      </c>
      <c r="C43" s="270"/>
      <c r="D43" s="18" t="s">
        <v>54</v>
      </c>
      <c r="E43" s="17"/>
      <c r="G43" s="1" t="s">
        <v>51</v>
      </c>
      <c r="H43" s="269" t="s">
        <v>204</v>
      </c>
      <c r="I43" s="270"/>
      <c r="K43" s="1" t="s">
        <v>52</v>
      </c>
      <c r="L43" s="269"/>
      <c r="M43" s="272"/>
      <c r="N43" s="270"/>
    </row>
    <row r="47" spans="1:17" ht="15.6">
      <c r="A47" s="24" t="s">
        <v>148</v>
      </c>
      <c r="B47" s="24"/>
      <c r="C47" s="24"/>
      <c r="D47" s="24"/>
    </row>
    <row r="48" spans="1:17" ht="15" thickBot="1"/>
    <row r="49" spans="1:17" ht="15" thickBot="1">
      <c r="A49" s="1" t="s">
        <v>44</v>
      </c>
      <c r="B49" s="269"/>
      <c r="C49" s="272"/>
      <c r="D49" s="272"/>
      <c r="E49" s="272"/>
      <c r="F49" s="272"/>
      <c r="G49" s="272"/>
      <c r="H49" s="272"/>
      <c r="I49" s="270"/>
      <c r="K49" s="1" t="s">
        <v>45</v>
      </c>
      <c r="L49" s="269"/>
      <c r="M49" s="272"/>
      <c r="N49" s="272"/>
      <c r="O49" s="272"/>
      <c r="P49" s="272"/>
      <c r="Q49" s="270"/>
    </row>
    <row r="50" spans="1:17" ht="15" thickBot="1"/>
    <row r="51" spans="1:17" ht="15" thickBot="1">
      <c r="A51" s="1" t="s">
        <v>50</v>
      </c>
      <c r="B51" s="269"/>
      <c r="C51" s="270"/>
      <c r="D51" s="18" t="s">
        <v>54</v>
      </c>
      <c r="E51" s="17"/>
      <c r="G51" s="1" t="s">
        <v>51</v>
      </c>
      <c r="H51" s="269"/>
      <c r="I51" s="270"/>
      <c r="K51" s="1" t="s">
        <v>52</v>
      </c>
      <c r="L51" s="269"/>
      <c r="M51" s="272"/>
      <c r="N51" s="270"/>
    </row>
    <row r="55" spans="1:17" ht="15.6">
      <c r="A55" s="283" t="s">
        <v>95</v>
      </c>
      <c r="B55" s="283"/>
      <c r="C55" s="283"/>
      <c r="D55" s="283"/>
      <c r="E55" s="283"/>
      <c r="F55" s="283"/>
    </row>
    <row r="57" spans="1:17">
      <c r="A57" s="285" t="s">
        <v>94</v>
      </c>
      <c r="B57" s="285"/>
      <c r="C57" s="285"/>
      <c r="D57" s="285"/>
      <c r="E57" s="285"/>
      <c r="F57" s="285"/>
      <c r="G57" s="285"/>
      <c r="H57" s="285"/>
      <c r="I57" s="285"/>
      <c r="J57" s="285"/>
      <c r="K57" s="285"/>
      <c r="L57" s="285"/>
    </row>
    <row r="58" spans="1:17">
      <c r="A58" s="134"/>
      <c r="C58" s="134"/>
      <c r="D58" s="134"/>
      <c r="E58" s="134"/>
      <c r="F58" s="134"/>
      <c r="G58" s="134"/>
      <c r="H58" s="134"/>
    </row>
    <row r="59" spans="1:17" ht="15" thickBot="1">
      <c r="B59" s="1" t="s">
        <v>91</v>
      </c>
      <c r="C59" s="14"/>
      <c r="D59" s="14"/>
      <c r="F59" s="1" t="s">
        <v>92</v>
      </c>
      <c r="J59" s="1" t="s">
        <v>93</v>
      </c>
    </row>
    <row r="60" spans="1:17" ht="15" thickBot="1">
      <c r="A60" s="3">
        <v>1</v>
      </c>
      <c r="B60" s="269"/>
      <c r="C60" s="272"/>
      <c r="D60" s="270"/>
      <c r="F60" s="269"/>
      <c r="G60" s="272"/>
      <c r="H60" s="270"/>
      <c r="J60" s="269"/>
      <c r="K60" s="272"/>
      <c r="L60" s="272"/>
      <c r="M60" s="270"/>
    </row>
    <row r="61" spans="1:17" ht="15" thickBot="1">
      <c r="A61" s="3">
        <v>2</v>
      </c>
      <c r="B61" s="269"/>
      <c r="C61" s="272"/>
      <c r="D61" s="270"/>
      <c r="F61" s="269"/>
      <c r="G61" s="272"/>
      <c r="H61" s="270"/>
      <c r="J61" s="269"/>
      <c r="K61" s="272"/>
      <c r="L61" s="272"/>
      <c r="M61" s="270"/>
    </row>
    <row r="62" spans="1:17" ht="15" thickBot="1">
      <c r="A62" s="3">
        <v>3</v>
      </c>
      <c r="B62" s="269"/>
      <c r="C62" s="272"/>
      <c r="D62" s="270"/>
      <c r="F62" s="269"/>
      <c r="G62" s="272"/>
      <c r="H62" s="270"/>
      <c r="J62" s="269"/>
      <c r="K62" s="272"/>
      <c r="L62" s="272"/>
      <c r="M62" s="270"/>
    </row>
    <row r="63" spans="1:17" ht="15" thickBot="1">
      <c r="A63" s="3">
        <v>4</v>
      </c>
      <c r="B63" s="269"/>
      <c r="C63" s="272"/>
      <c r="D63" s="270"/>
      <c r="F63" s="269"/>
      <c r="G63" s="272"/>
      <c r="H63" s="270"/>
      <c r="J63" s="269"/>
      <c r="K63" s="272"/>
      <c r="L63" s="272"/>
      <c r="M63" s="270"/>
    </row>
    <row r="64" spans="1:17" ht="15" thickBot="1">
      <c r="A64" s="3">
        <v>5</v>
      </c>
      <c r="B64" s="269"/>
      <c r="C64" s="272"/>
      <c r="D64" s="270"/>
      <c r="F64" s="269"/>
      <c r="G64" s="272"/>
      <c r="H64" s="270"/>
      <c r="J64" s="269"/>
      <c r="K64" s="272"/>
      <c r="L64" s="272"/>
      <c r="M64" s="270"/>
    </row>
    <row r="65" spans="1:13" ht="15" thickBot="1">
      <c r="A65" s="3">
        <v>6</v>
      </c>
      <c r="B65" s="269"/>
      <c r="C65" s="272"/>
      <c r="D65" s="270"/>
      <c r="F65" s="269"/>
      <c r="G65" s="272"/>
      <c r="H65" s="270"/>
      <c r="J65" s="269"/>
      <c r="K65" s="272"/>
      <c r="L65" s="272"/>
      <c r="M65" s="270"/>
    </row>
    <row r="66" spans="1:13" ht="15" thickBot="1">
      <c r="A66" s="3">
        <v>7</v>
      </c>
      <c r="B66" s="269"/>
      <c r="C66" s="272"/>
      <c r="D66" s="270"/>
      <c r="F66" s="269"/>
      <c r="G66" s="272"/>
      <c r="H66" s="270"/>
      <c r="J66" s="269"/>
      <c r="K66" s="272"/>
      <c r="L66" s="272"/>
      <c r="M66" s="270"/>
    </row>
    <row r="67" spans="1:13" ht="15" thickBot="1">
      <c r="A67" s="3">
        <v>8</v>
      </c>
      <c r="B67" s="269"/>
      <c r="C67" s="272"/>
      <c r="D67" s="270"/>
      <c r="F67" s="269"/>
      <c r="G67" s="272"/>
      <c r="H67" s="270"/>
      <c r="J67" s="269"/>
      <c r="K67" s="272"/>
      <c r="L67" s="272"/>
      <c r="M67" s="270"/>
    </row>
  </sheetData>
  <customSheetViews>
    <customSheetView guid="{08C97B7F-67EE-4463-AA3D-5024C5CFCC42}" topLeftCell="A28">
      <selection activeCell="J12" sqref="J12"/>
      <pageMargins left="0.7" right="0.7" top="0.75" bottom="0.75" header="0.3" footer="0.3"/>
      <pageSetup orientation="portrait" verticalDpi="0" r:id="rId1"/>
    </customSheetView>
  </customSheetViews>
  <mergeCells count="63">
    <mergeCell ref="B66:D66"/>
    <mergeCell ref="B67:D67"/>
    <mergeCell ref="F60:H60"/>
    <mergeCell ref="F61:H61"/>
    <mergeCell ref="F62:H62"/>
    <mergeCell ref="F63:H63"/>
    <mergeCell ref="F64:H64"/>
    <mergeCell ref="F65:H65"/>
    <mergeCell ref="F66:H66"/>
    <mergeCell ref="F67:H67"/>
    <mergeCell ref="B61:D61"/>
    <mergeCell ref="B62:D62"/>
    <mergeCell ref="B63:D63"/>
    <mergeCell ref="B64:D64"/>
    <mergeCell ref="B65:D65"/>
    <mergeCell ref="L17:Q17"/>
    <mergeCell ref="B17:I17"/>
    <mergeCell ref="B19:I20"/>
    <mergeCell ref="A3:H3"/>
    <mergeCell ref="A5:D5"/>
    <mergeCell ref="A6:C6"/>
    <mergeCell ref="A7:C7"/>
    <mergeCell ref="A9:D9"/>
    <mergeCell ref="L22:M22"/>
    <mergeCell ref="P22:Q22"/>
    <mergeCell ref="B24:C24"/>
    <mergeCell ref="H24:I24"/>
    <mergeCell ref="L24:N24"/>
    <mergeCell ref="B51:C51"/>
    <mergeCell ref="H51:I51"/>
    <mergeCell ref="L51:N51"/>
    <mergeCell ref="A39:B39"/>
    <mergeCell ref="B41:I41"/>
    <mergeCell ref="L41:Q41"/>
    <mergeCell ref="B43:C43"/>
    <mergeCell ref="H43:I43"/>
    <mergeCell ref="L43:N43"/>
    <mergeCell ref="J64:M64"/>
    <mergeCell ref="J65:M65"/>
    <mergeCell ref="J66:M66"/>
    <mergeCell ref="J67:M67"/>
    <mergeCell ref="B12:E12"/>
    <mergeCell ref="A55:F55"/>
    <mergeCell ref="J60:M60"/>
    <mergeCell ref="J61:M61"/>
    <mergeCell ref="J62:M62"/>
    <mergeCell ref="J63:M63"/>
    <mergeCell ref="B49:I49"/>
    <mergeCell ref="B22:I22"/>
    <mergeCell ref="A15:E15"/>
    <mergeCell ref="B60:D60"/>
    <mergeCell ref="A57:L57"/>
    <mergeCell ref="L49:Q49"/>
    <mergeCell ref="B35:C35"/>
    <mergeCell ref="H35:I35"/>
    <mergeCell ref="L35:N35"/>
    <mergeCell ref="A26:E26"/>
    <mergeCell ref="B28:I28"/>
    <mergeCell ref="L28:Q28"/>
    <mergeCell ref="B30:I31"/>
    <mergeCell ref="B33:I33"/>
    <mergeCell ref="L33:M33"/>
    <mergeCell ref="P33:Q33"/>
  </mergeCells>
  <hyperlinks>
    <hyperlink ref="L24" r:id="rId2" xr:uid="{00000000-0004-0000-0000-000000000000}"/>
    <hyperlink ref="L35" r:id="rId3" xr:uid="{00000000-0004-0000-0000-000001000000}"/>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479"/>
  <sheetViews>
    <sheetView topLeftCell="A481" zoomScale="72" zoomScaleNormal="72" workbookViewId="0">
      <selection activeCell="A382" sqref="A382:Y395"/>
    </sheetView>
  </sheetViews>
  <sheetFormatPr defaultRowHeight="14.4"/>
  <cols>
    <col min="9" max="9" width="11.44140625" customWidth="1"/>
  </cols>
  <sheetData>
    <row r="1" spans="1:25" ht="16.2" thickBot="1">
      <c r="A1" s="339" t="s">
        <v>155</v>
      </c>
      <c r="B1" s="340"/>
      <c r="C1" s="340"/>
      <c r="D1" s="340"/>
      <c r="E1" s="340"/>
      <c r="F1" s="340"/>
      <c r="G1" s="340"/>
      <c r="H1" s="340"/>
      <c r="I1" s="340"/>
      <c r="J1" s="340"/>
      <c r="K1" s="340"/>
      <c r="L1" s="340"/>
      <c r="M1" s="340"/>
      <c r="N1" s="340"/>
      <c r="O1" s="340"/>
      <c r="P1" s="340"/>
      <c r="Q1" s="340"/>
      <c r="R1" s="340"/>
      <c r="S1" s="340"/>
      <c r="T1" s="340"/>
      <c r="U1" s="340"/>
      <c r="V1" s="340"/>
      <c r="W1" s="340"/>
      <c r="X1" s="340"/>
      <c r="Y1" s="341"/>
    </row>
    <row r="2" spans="1:25">
      <c r="A2" s="342" t="s">
        <v>253</v>
      </c>
      <c r="B2" s="343"/>
      <c r="C2" s="343"/>
      <c r="D2" s="343"/>
      <c r="E2" s="343"/>
      <c r="F2" s="343"/>
      <c r="G2" s="343"/>
      <c r="H2" s="343"/>
      <c r="I2" s="343"/>
      <c r="J2" s="343"/>
      <c r="K2" s="343"/>
      <c r="L2" s="343"/>
      <c r="M2" s="343"/>
      <c r="N2" s="343"/>
      <c r="O2" s="343"/>
      <c r="P2" s="343"/>
      <c r="Q2" s="343"/>
      <c r="R2" s="343"/>
      <c r="S2" s="343"/>
      <c r="T2" s="343"/>
      <c r="U2" s="343"/>
      <c r="V2" s="343"/>
      <c r="W2" s="343"/>
      <c r="X2" s="343"/>
      <c r="Y2" s="344"/>
    </row>
    <row r="3" spans="1:25">
      <c r="A3" s="345"/>
      <c r="B3" s="346"/>
      <c r="C3" s="346"/>
      <c r="D3" s="346"/>
      <c r="E3" s="346"/>
      <c r="F3" s="346"/>
      <c r="G3" s="346"/>
      <c r="H3" s="346"/>
      <c r="I3" s="346"/>
      <c r="J3" s="346"/>
      <c r="K3" s="346"/>
      <c r="L3" s="346"/>
      <c r="M3" s="346"/>
      <c r="N3" s="346"/>
      <c r="O3" s="346"/>
      <c r="P3" s="346"/>
      <c r="Q3" s="346"/>
      <c r="R3" s="346"/>
      <c r="S3" s="346"/>
      <c r="T3" s="346"/>
      <c r="U3" s="346"/>
      <c r="V3" s="346"/>
      <c r="W3" s="346"/>
      <c r="X3" s="346"/>
      <c r="Y3" s="347"/>
    </row>
    <row r="4" spans="1:25">
      <c r="A4" s="345"/>
      <c r="B4" s="346"/>
      <c r="C4" s="346"/>
      <c r="D4" s="346"/>
      <c r="E4" s="346"/>
      <c r="F4" s="346"/>
      <c r="G4" s="346"/>
      <c r="H4" s="346"/>
      <c r="I4" s="346"/>
      <c r="J4" s="346"/>
      <c r="K4" s="346"/>
      <c r="L4" s="346"/>
      <c r="M4" s="346"/>
      <c r="N4" s="346"/>
      <c r="O4" s="346"/>
      <c r="P4" s="346"/>
      <c r="Q4" s="346"/>
      <c r="R4" s="346"/>
      <c r="S4" s="346"/>
      <c r="T4" s="346"/>
      <c r="U4" s="346"/>
      <c r="V4" s="346"/>
      <c r="W4" s="346"/>
      <c r="X4" s="346"/>
      <c r="Y4" s="347"/>
    </row>
    <row r="5" spans="1:25">
      <c r="A5" s="345"/>
      <c r="B5" s="346"/>
      <c r="C5" s="346"/>
      <c r="D5" s="346"/>
      <c r="E5" s="346"/>
      <c r="F5" s="346"/>
      <c r="G5" s="346"/>
      <c r="H5" s="346"/>
      <c r="I5" s="346"/>
      <c r="J5" s="346"/>
      <c r="K5" s="346"/>
      <c r="L5" s="346"/>
      <c r="M5" s="346"/>
      <c r="N5" s="346"/>
      <c r="O5" s="346"/>
      <c r="P5" s="346"/>
      <c r="Q5" s="346"/>
      <c r="R5" s="346"/>
      <c r="S5" s="346"/>
      <c r="T5" s="346"/>
      <c r="U5" s="346"/>
      <c r="V5" s="346"/>
      <c r="W5" s="346"/>
      <c r="X5" s="346"/>
      <c r="Y5" s="347"/>
    </row>
    <row r="6" spans="1:25">
      <c r="A6" s="345"/>
      <c r="B6" s="346"/>
      <c r="C6" s="346"/>
      <c r="D6" s="346"/>
      <c r="E6" s="346"/>
      <c r="F6" s="346"/>
      <c r="G6" s="346"/>
      <c r="H6" s="346"/>
      <c r="I6" s="346"/>
      <c r="J6" s="346"/>
      <c r="K6" s="346"/>
      <c r="L6" s="346"/>
      <c r="M6" s="346"/>
      <c r="N6" s="346"/>
      <c r="O6" s="346"/>
      <c r="P6" s="346"/>
      <c r="Q6" s="346"/>
      <c r="R6" s="346"/>
      <c r="S6" s="346"/>
      <c r="T6" s="346"/>
      <c r="U6" s="346"/>
      <c r="V6" s="346"/>
      <c r="W6" s="346"/>
      <c r="X6" s="346"/>
      <c r="Y6" s="347"/>
    </row>
    <row r="7" spans="1:25">
      <c r="A7" s="345"/>
      <c r="B7" s="346"/>
      <c r="C7" s="346"/>
      <c r="D7" s="346"/>
      <c r="E7" s="346"/>
      <c r="F7" s="346"/>
      <c r="G7" s="346"/>
      <c r="H7" s="346"/>
      <c r="I7" s="346"/>
      <c r="J7" s="346"/>
      <c r="K7" s="346"/>
      <c r="L7" s="346"/>
      <c r="M7" s="346"/>
      <c r="N7" s="346"/>
      <c r="O7" s="346"/>
      <c r="P7" s="346"/>
      <c r="Q7" s="346"/>
      <c r="R7" s="346"/>
      <c r="S7" s="346"/>
      <c r="T7" s="346"/>
      <c r="U7" s="346"/>
      <c r="V7" s="346"/>
      <c r="W7" s="346"/>
      <c r="X7" s="346"/>
      <c r="Y7" s="347"/>
    </row>
    <row r="8" spans="1:25">
      <c r="A8" s="345"/>
      <c r="B8" s="346"/>
      <c r="C8" s="346"/>
      <c r="D8" s="346"/>
      <c r="E8" s="346"/>
      <c r="F8" s="346"/>
      <c r="G8" s="346"/>
      <c r="H8" s="346"/>
      <c r="I8" s="346"/>
      <c r="J8" s="346"/>
      <c r="K8" s="346"/>
      <c r="L8" s="346"/>
      <c r="M8" s="346"/>
      <c r="N8" s="346"/>
      <c r="O8" s="346"/>
      <c r="P8" s="346"/>
      <c r="Q8" s="346"/>
      <c r="R8" s="346"/>
      <c r="S8" s="346"/>
      <c r="T8" s="346"/>
      <c r="U8" s="346"/>
      <c r="V8" s="346"/>
      <c r="W8" s="346"/>
      <c r="X8" s="346"/>
      <c r="Y8" s="347"/>
    </row>
    <row r="9" spans="1:25">
      <c r="A9" s="345"/>
      <c r="B9" s="346"/>
      <c r="C9" s="346"/>
      <c r="D9" s="346"/>
      <c r="E9" s="346"/>
      <c r="F9" s="346"/>
      <c r="G9" s="346"/>
      <c r="H9" s="346"/>
      <c r="I9" s="346"/>
      <c r="J9" s="346"/>
      <c r="K9" s="346"/>
      <c r="L9" s="346"/>
      <c r="M9" s="346"/>
      <c r="N9" s="346"/>
      <c r="O9" s="346"/>
      <c r="P9" s="346"/>
      <c r="Q9" s="346"/>
      <c r="R9" s="346"/>
      <c r="S9" s="346"/>
      <c r="T9" s="346"/>
      <c r="U9" s="346"/>
      <c r="V9" s="346"/>
      <c r="W9" s="346"/>
      <c r="X9" s="346"/>
      <c r="Y9" s="347"/>
    </row>
    <row r="10" spans="1:25">
      <c r="A10" s="345"/>
      <c r="B10" s="346"/>
      <c r="C10" s="346"/>
      <c r="D10" s="346"/>
      <c r="E10" s="346"/>
      <c r="F10" s="346"/>
      <c r="G10" s="346"/>
      <c r="H10" s="346"/>
      <c r="I10" s="346"/>
      <c r="J10" s="346"/>
      <c r="K10" s="346"/>
      <c r="L10" s="346"/>
      <c r="M10" s="346"/>
      <c r="N10" s="346"/>
      <c r="O10" s="346"/>
      <c r="P10" s="346"/>
      <c r="Q10" s="346"/>
      <c r="R10" s="346"/>
      <c r="S10" s="346"/>
      <c r="T10" s="346"/>
      <c r="U10" s="346"/>
      <c r="V10" s="346"/>
      <c r="W10" s="346"/>
      <c r="X10" s="346"/>
      <c r="Y10" s="347"/>
    </row>
    <row r="11" spans="1:25">
      <c r="A11" s="345"/>
      <c r="B11" s="346"/>
      <c r="C11" s="346"/>
      <c r="D11" s="346"/>
      <c r="E11" s="346"/>
      <c r="F11" s="346"/>
      <c r="G11" s="346"/>
      <c r="H11" s="346"/>
      <c r="I11" s="346"/>
      <c r="J11" s="346"/>
      <c r="K11" s="346"/>
      <c r="L11" s="346"/>
      <c r="M11" s="346"/>
      <c r="N11" s="346"/>
      <c r="O11" s="346"/>
      <c r="P11" s="346"/>
      <c r="Q11" s="346"/>
      <c r="R11" s="346"/>
      <c r="S11" s="346"/>
      <c r="T11" s="346"/>
      <c r="U11" s="346"/>
      <c r="V11" s="346"/>
      <c r="W11" s="346"/>
      <c r="X11" s="346"/>
      <c r="Y11" s="347"/>
    </row>
    <row r="12" spans="1:25">
      <c r="A12" s="345"/>
      <c r="B12" s="346"/>
      <c r="C12" s="346"/>
      <c r="D12" s="346"/>
      <c r="E12" s="346"/>
      <c r="F12" s="346"/>
      <c r="G12" s="346"/>
      <c r="H12" s="346"/>
      <c r="I12" s="346"/>
      <c r="J12" s="346"/>
      <c r="K12" s="346"/>
      <c r="L12" s="346"/>
      <c r="M12" s="346"/>
      <c r="N12" s="346"/>
      <c r="O12" s="346"/>
      <c r="P12" s="346"/>
      <c r="Q12" s="346"/>
      <c r="R12" s="346"/>
      <c r="S12" s="346"/>
      <c r="T12" s="346"/>
      <c r="U12" s="346"/>
      <c r="V12" s="346"/>
      <c r="W12" s="346"/>
      <c r="X12" s="346"/>
      <c r="Y12" s="347"/>
    </row>
    <row r="13" spans="1:25">
      <c r="A13" s="345"/>
      <c r="B13" s="346"/>
      <c r="C13" s="346"/>
      <c r="D13" s="346"/>
      <c r="E13" s="346"/>
      <c r="F13" s="346"/>
      <c r="G13" s="346"/>
      <c r="H13" s="346"/>
      <c r="I13" s="346"/>
      <c r="J13" s="346"/>
      <c r="K13" s="346"/>
      <c r="L13" s="346"/>
      <c r="M13" s="346"/>
      <c r="N13" s="346"/>
      <c r="O13" s="346"/>
      <c r="P13" s="346"/>
      <c r="Q13" s="346"/>
      <c r="R13" s="346"/>
      <c r="S13" s="346"/>
      <c r="T13" s="346"/>
      <c r="U13" s="346"/>
      <c r="V13" s="346"/>
      <c r="W13" s="346"/>
      <c r="X13" s="346"/>
      <c r="Y13" s="347"/>
    </row>
    <row r="14" spans="1:25">
      <c r="A14" s="345"/>
      <c r="B14" s="346"/>
      <c r="C14" s="346"/>
      <c r="D14" s="346"/>
      <c r="E14" s="346"/>
      <c r="F14" s="346"/>
      <c r="G14" s="346"/>
      <c r="H14" s="346"/>
      <c r="I14" s="346"/>
      <c r="J14" s="346"/>
      <c r="K14" s="346"/>
      <c r="L14" s="346"/>
      <c r="M14" s="346"/>
      <c r="N14" s="346"/>
      <c r="O14" s="346"/>
      <c r="P14" s="346"/>
      <c r="Q14" s="346"/>
      <c r="R14" s="346"/>
      <c r="S14" s="346"/>
      <c r="T14" s="346"/>
      <c r="U14" s="346"/>
      <c r="V14" s="346"/>
      <c r="W14" s="346"/>
      <c r="X14" s="346"/>
      <c r="Y14" s="347"/>
    </row>
    <row r="15" spans="1:25" ht="75" customHeight="1" thickBot="1">
      <c r="A15" s="348"/>
      <c r="B15" s="349"/>
      <c r="C15" s="349"/>
      <c r="D15" s="349"/>
      <c r="E15" s="349"/>
      <c r="F15" s="349"/>
      <c r="G15" s="349"/>
      <c r="H15" s="349"/>
      <c r="I15" s="349"/>
      <c r="J15" s="349"/>
      <c r="K15" s="349"/>
      <c r="L15" s="349"/>
      <c r="M15" s="349"/>
      <c r="N15" s="349"/>
      <c r="O15" s="349"/>
      <c r="P15" s="349"/>
      <c r="Q15" s="349"/>
      <c r="R15" s="349"/>
      <c r="S15" s="349"/>
      <c r="T15" s="349"/>
      <c r="U15" s="349"/>
      <c r="V15" s="349"/>
      <c r="W15" s="349"/>
      <c r="X15" s="349"/>
      <c r="Y15" s="350"/>
    </row>
    <row r="17" spans="1:25" ht="18.600000000000001" thickBot="1">
      <c r="A17" s="311" t="s">
        <v>156</v>
      </c>
      <c r="B17" s="311"/>
      <c r="C17" s="311"/>
      <c r="D17" s="311"/>
      <c r="E17" s="311"/>
      <c r="F17" s="311"/>
      <c r="H17" s="232" t="s">
        <v>254</v>
      </c>
      <c r="I17" s="232"/>
      <c r="J17" s="232"/>
      <c r="K17" s="233"/>
      <c r="L17" s="233"/>
    </row>
    <row r="18" spans="1:25">
      <c r="A18" s="299" t="s">
        <v>231</v>
      </c>
      <c r="B18" s="300"/>
      <c r="C18" s="300"/>
      <c r="D18" s="300"/>
      <c r="E18" s="300"/>
      <c r="F18" s="300"/>
      <c r="G18" s="300"/>
      <c r="H18" s="300"/>
      <c r="I18" s="300"/>
      <c r="J18" s="300"/>
      <c r="K18" s="300"/>
      <c r="L18" s="300"/>
      <c r="M18" s="300"/>
      <c r="N18" s="300"/>
      <c r="O18" s="300"/>
      <c r="P18" s="300"/>
      <c r="Q18" s="300"/>
      <c r="R18" s="300"/>
      <c r="S18" s="300"/>
      <c r="T18" s="300"/>
      <c r="U18" s="300"/>
      <c r="V18" s="300"/>
      <c r="W18" s="300"/>
      <c r="X18" s="300"/>
      <c r="Y18" s="301"/>
    </row>
    <row r="19" spans="1:25">
      <c r="A19" s="302"/>
      <c r="B19" s="303"/>
      <c r="C19" s="303"/>
      <c r="D19" s="303"/>
      <c r="E19" s="303"/>
      <c r="F19" s="303"/>
      <c r="G19" s="303"/>
      <c r="H19" s="303"/>
      <c r="I19" s="303"/>
      <c r="J19" s="303"/>
      <c r="K19" s="303"/>
      <c r="L19" s="303"/>
      <c r="M19" s="303"/>
      <c r="N19" s="303"/>
      <c r="O19" s="303"/>
      <c r="P19" s="303"/>
      <c r="Q19" s="303"/>
      <c r="R19" s="303"/>
      <c r="S19" s="303"/>
      <c r="T19" s="303"/>
      <c r="U19" s="303"/>
      <c r="V19" s="303"/>
      <c r="W19" s="303"/>
      <c r="X19" s="303"/>
      <c r="Y19" s="304"/>
    </row>
    <row r="20" spans="1:25">
      <c r="A20" s="302"/>
      <c r="B20" s="303"/>
      <c r="C20" s="303"/>
      <c r="D20" s="303"/>
      <c r="E20" s="303"/>
      <c r="F20" s="303"/>
      <c r="G20" s="303"/>
      <c r="H20" s="303"/>
      <c r="I20" s="303"/>
      <c r="J20" s="303"/>
      <c r="K20" s="303"/>
      <c r="L20" s="303"/>
      <c r="M20" s="303"/>
      <c r="N20" s="303"/>
      <c r="O20" s="303"/>
      <c r="P20" s="303"/>
      <c r="Q20" s="303"/>
      <c r="R20" s="303"/>
      <c r="S20" s="303"/>
      <c r="T20" s="303"/>
      <c r="U20" s="303"/>
      <c r="V20" s="303"/>
      <c r="W20" s="303"/>
      <c r="X20" s="303"/>
      <c r="Y20" s="304"/>
    </row>
    <row r="21" spans="1:25">
      <c r="A21" s="302"/>
      <c r="B21" s="303"/>
      <c r="C21" s="303"/>
      <c r="D21" s="303"/>
      <c r="E21" s="303"/>
      <c r="F21" s="303"/>
      <c r="G21" s="303"/>
      <c r="H21" s="303"/>
      <c r="I21" s="303"/>
      <c r="J21" s="303"/>
      <c r="K21" s="303"/>
      <c r="L21" s="303"/>
      <c r="M21" s="303"/>
      <c r="N21" s="303"/>
      <c r="O21" s="303"/>
      <c r="P21" s="303"/>
      <c r="Q21" s="303"/>
      <c r="R21" s="303"/>
      <c r="S21" s="303"/>
      <c r="T21" s="303"/>
      <c r="U21" s="303"/>
      <c r="V21" s="303"/>
      <c r="W21" s="303"/>
      <c r="X21" s="303"/>
      <c r="Y21" s="304"/>
    </row>
    <row r="22" spans="1:25">
      <c r="A22" s="302"/>
      <c r="B22" s="303"/>
      <c r="C22" s="303"/>
      <c r="D22" s="303"/>
      <c r="E22" s="303"/>
      <c r="F22" s="303"/>
      <c r="G22" s="303"/>
      <c r="H22" s="303"/>
      <c r="I22" s="303"/>
      <c r="J22" s="303"/>
      <c r="K22" s="303"/>
      <c r="L22" s="303"/>
      <c r="M22" s="303"/>
      <c r="N22" s="303"/>
      <c r="O22" s="303"/>
      <c r="P22" s="303"/>
      <c r="Q22" s="303"/>
      <c r="R22" s="303"/>
      <c r="S22" s="303"/>
      <c r="T22" s="303"/>
      <c r="U22" s="303"/>
      <c r="V22" s="303"/>
      <c r="W22" s="303"/>
      <c r="X22" s="303"/>
      <c r="Y22" s="304"/>
    </row>
    <row r="23" spans="1:25">
      <c r="A23" s="302"/>
      <c r="B23" s="303"/>
      <c r="C23" s="303"/>
      <c r="D23" s="303"/>
      <c r="E23" s="303"/>
      <c r="F23" s="303"/>
      <c r="G23" s="303"/>
      <c r="H23" s="303"/>
      <c r="I23" s="303"/>
      <c r="J23" s="303"/>
      <c r="K23" s="303"/>
      <c r="L23" s="303"/>
      <c r="M23" s="303"/>
      <c r="N23" s="303"/>
      <c r="O23" s="303"/>
      <c r="P23" s="303"/>
      <c r="Q23" s="303"/>
      <c r="R23" s="303"/>
      <c r="S23" s="303"/>
      <c r="T23" s="303"/>
      <c r="U23" s="303"/>
      <c r="V23" s="303"/>
      <c r="W23" s="303"/>
      <c r="X23" s="303"/>
      <c r="Y23" s="304"/>
    </row>
    <row r="24" spans="1:25">
      <c r="A24" s="302"/>
      <c r="B24" s="303"/>
      <c r="C24" s="303"/>
      <c r="D24" s="303"/>
      <c r="E24" s="303"/>
      <c r="F24" s="303"/>
      <c r="G24" s="303"/>
      <c r="H24" s="303"/>
      <c r="I24" s="303"/>
      <c r="J24" s="303"/>
      <c r="K24" s="303"/>
      <c r="L24" s="303"/>
      <c r="M24" s="303"/>
      <c r="N24" s="303"/>
      <c r="O24" s="303"/>
      <c r="P24" s="303"/>
      <c r="Q24" s="303"/>
      <c r="R24" s="303"/>
      <c r="S24" s="303"/>
      <c r="T24" s="303"/>
      <c r="U24" s="303"/>
      <c r="V24" s="303"/>
      <c r="W24" s="303"/>
      <c r="X24" s="303"/>
      <c r="Y24" s="304"/>
    </row>
    <row r="25" spans="1:25">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4"/>
    </row>
    <row r="26" spans="1:25">
      <c r="A26" s="302"/>
      <c r="B26" s="303"/>
      <c r="C26" s="303"/>
      <c r="D26" s="303"/>
      <c r="E26" s="303"/>
      <c r="F26" s="303"/>
      <c r="G26" s="303"/>
      <c r="H26" s="303"/>
      <c r="I26" s="303"/>
      <c r="J26" s="303"/>
      <c r="K26" s="303"/>
      <c r="L26" s="303"/>
      <c r="M26" s="303"/>
      <c r="N26" s="303"/>
      <c r="O26" s="303"/>
      <c r="P26" s="303"/>
      <c r="Q26" s="303"/>
      <c r="R26" s="303"/>
      <c r="S26" s="303"/>
      <c r="T26" s="303"/>
      <c r="U26" s="303"/>
      <c r="V26" s="303"/>
      <c r="W26" s="303"/>
      <c r="X26" s="303"/>
      <c r="Y26" s="304"/>
    </row>
    <row r="27" spans="1:25">
      <c r="A27" s="302"/>
      <c r="B27" s="303"/>
      <c r="C27" s="303"/>
      <c r="D27" s="303"/>
      <c r="E27" s="303"/>
      <c r="F27" s="303"/>
      <c r="G27" s="303"/>
      <c r="H27" s="303"/>
      <c r="I27" s="303"/>
      <c r="J27" s="303"/>
      <c r="K27" s="303"/>
      <c r="L27" s="303"/>
      <c r="M27" s="303"/>
      <c r="N27" s="303"/>
      <c r="O27" s="303"/>
      <c r="P27" s="303"/>
      <c r="Q27" s="303"/>
      <c r="R27" s="303"/>
      <c r="S27" s="303"/>
      <c r="T27" s="303"/>
      <c r="U27" s="303"/>
      <c r="V27" s="303"/>
      <c r="W27" s="303"/>
      <c r="X27" s="303"/>
      <c r="Y27" s="304"/>
    </row>
    <row r="28" spans="1:25">
      <c r="A28" s="302"/>
      <c r="B28" s="303"/>
      <c r="C28" s="303"/>
      <c r="D28" s="303"/>
      <c r="E28" s="303"/>
      <c r="F28" s="303"/>
      <c r="G28" s="303"/>
      <c r="H28" s="303"/>
      <c r="I28" s="303"/>
      <c r="J28" s="303"/>
      <c r="K28" s="303"/>
      <c r="L28" s="303"/>
      <c r="M28" s="303"/>
      <c r="N28" s="303"/>
      <c r="O28" s="303"/>
      <c r="P28" s="303"/>
      <c r="Q28" s="303"/>
      <c r="R28" s="303"/>
      <c r="S28" s="303"/>
      <c r="T28" s="303"/>
      <c r="U28" s="303"/>
      <c r="V28" s="303"/>
      <c r="W28" s="303"/>
      <c r="X28" s="303"/>
      <c r="Y28" s="304"/>
    </row>
    <row r="29" spans="1:25">
      <c r="A29" s="302"/>
      <c r="B29" s="303"/>
      <c r="C29" s="303"/>
      <c r="D29" s="303"/>
      <c r="E29" s="303"/>
      <c r="F29" s="303"/>
      <c r="G29" s="303"/>
      <c r="H29" s="303"/>
      <c r="I29" s="303"/>
      <c r="J29" s="303"/>
      <c r="K29" s="303"/>
      <c r="L29" s="303"/>
      <c r="M29" s="303"/>
      <c r="N29" s="303"/>
      <c r="O29" s="303"/>
      <c r="P29" s="303"/>
      <c r="Q29" s="303"/>
      <c r="R29" s="303"/>
      <c r="S29" s="303"/>
      <c r="T29" s="303"/>
      <c r="U29" s="303"/>
      <c r="V29" s="303"/>
      <c r="W29" s="303"/>
      <c r="X29" s="303"/>
      <c r="Y29" s="304"/>
    </row>
    <row r="30" spans="1:25" ht="51.75" customHeight="1" thickBot="1">
      <c r="A30" s="305"/>
      <c r="B30" s="306"/>
      <c r="C30" s="306"/>
      <c r="D30" s="306"/>
      <c r="E30" s="306"/>
      <c r="F30" s="306"/>
      <c r="G30" s="306"/>
      <c r="H30" s="306"/>
      <c r="I30" s="306"/>
      <c r="J30" s="306"/>
      <c r="K30" s="306"/>
      <c r="L30" s="306"/>
      <c r="M30" s="306"/>
      <c r="N30" s="306"/>
      <c r="O30" s="306"/>
      <c r="P30" s="306"/>
      <c r="Q30" s="306"/>
      <c r="R30" s="306"/>
      <c r="S30" s="306"/>
      <c r="T30" s="306"/>
      <c r="U30" s="306"/>
      <c r="V30" s="306"/>
      <c r="W30" s="306"/>
      <c r="X30" s="306"/>
      <c r="Y30" s="307"/>
    </row>
    <row r="32" spans="1:25" ht="15" thickBot="1">
      <c r="A32" s="288" t="s">
        <v>28</v>
      </c>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row>
    <row r="33" spans="1:25" ht="15" customHeight="1">
      <c r="A33" s="299" t="s">
        <v>178</v>
      </c>
      <c r="B33" s="300"/>
      <c r="C33" s="300"/>
      <c r="D33" s="300"/>
      <c r="E33" s="300"/>
      <c r="F33" s="300"/>
      <c r="G33" s="300"/>
      <c r="H33" s="300"/>
      <c r="I33" s="300"/>
      <c r="J33" s="300"/>
      <c r="K33" s="300"/>
      <c r="L33" s="300"/>
      <c r="M33" s="300"/>
      <c r="N33" s="300"/>
      <c r="O33" s="300"/>
      <c r="P33" s="300"/>
      <c r="Q33" s="300"/>
      <c r="R33" s="300"/>
      <c r="S33" s="300"/>
      <c r="T33" s="300"/>
      <c r="U33" s="300"/>
      <c r="V33" s="300"/>
      <c r="W33" s="300"/>
      <c r="X33" s="300"/>
      <c r="Y33" s="301"/>
    </row>
    <row r="34" spans="1:25">
      <c r="A34" s="302"/>
      <c r="B34" s="303"/>
      <c r="C34" s="303"/>
      <c r="D34" s="303"/>
      <c r="E34" s="303"/>
      <c r="F34" s="303"/>
      <c r="G34" s="303"/>
      <c r="H34" s="303"/>
      <c r="I34" s="303"/>
      <c r="J34" s="303"/>
      <c r="K34" s="303"/>
      <c r="L34" s="303"/>
      <c r="M34" s="303"/>
      <c r="N34" s="303"/>
      <c r="O34" s="303"/>
      <c r="P34" s="303"/>
      <c r="Q34" s="303"/>
      <c r="R34" s="303"/>
      <c r="S34" s="303"/>
      <c r="T34" s="303"/>
      <c r="U34" s="303"/>
      <c r="V34" s="303"/>
      <c r="W34" s="303"/>
      <c r="X34" s="303"/>
      <c r="Y34" s="304"/>
    </row>
    <row r="35" spans="1:25">
      <c r="A35" s="302"/>
      <c r="B35" s="303"/>
      <c r="C35" s="303"/>
      <c r="D35" s="303"/>
      <c r="E35" s="303"/>
      <c r="F35" s="303"/>
      <c r="G35" s="303"/>
      <c r="H35" s="303"/>
      <c r="I35" s="303"/>
      <c r="J35" s="303"/>
      <c r="K35" s="303"/>
      <c r="L35" s="303"/>
      <c r="M35" s="303"/>
      <c r="N35" s="303"/>
      <c r="O35" s="303"/>
      <c r="P35" s="303"/>
      <c r="Q35" s="303"/>
      <c r="R35" s="303"/>
      <c r="S35" s="303"/>
      <c r="T35" s="303"/>
      <c r="U35" s="303"/>
      <c r="V35" s="303"/>
      <c r="W35" s="303"/>
      <c r="X35" s="303"/>
      <c r="Y35" s="304"/>
    </row>
    <row r="36" spans="1:25">
      <c r="A36" s="302"/>
      <c r="B36" s="303"/>
      <c r="C36" s="303"/>
      <c r="D36" s="303"/>
      <c r="E36" s="303"/>
      <c r="F36" s="303"/>
      <c r="G36" s="303"/>
      <c r="H36" s="303"/>
      <c r="I36" s="303"/>
      <c r="J36" s="303"/>
      <c r="K36" s="303"/>
      <c r="L36" s="303"/>
      <c r="M36" s="303"/>
      <c r="N36" s="303"/>
      <c r="O36" s="303"/>
      <c r="P36" s="303"/>
      <c r="Q36" s="303"/>
      <c r="R36" s="303"/>
      <c r="S36" s="303"/>
      <c r="T36" s="303"/>
      <c r="U36" s="303"/>
      <c r="V36" s="303"/>
      <c r="W36" s="303"/>
      <c r="X36" s="303"/>
      <c r="Y36" s="304"/>
    </row>
    <row r="37" spans="1:25">
      <c r="A37" s="302"/>
      <c r="B37" s="303"/>
      <c r="C37" s="303"/>
      <c r="D37" s="303"/>
      <c r="E37" s="303"/>
      <c r="F37" s="303"/>
      <c r="G37" s="303"/>
      <c r="H37" s="303"/>
      <c r="I37" s="303"/>
      <c r="J37" s="303"/>
      <c r="K37" s="303"/>
      <c r="L37" s="303"/>
      <c r="M37" s="303"/>
      <c r="N37" s="303"/>
      <c r="O37" s="303"/>
      <c r="P37" s="303"/>
      <c r="Q37" s="303"/>
      <c r="R37" s="303"/>
      <c r="S37" s="303"/>
      <c r="T37" s="303"/>
      <c r="U37" s="303"/>
      <c r="V37" s="303"/>
      <c r="W37" s="303"/>
      <c r="X37" s="303"/>
      <c r="Y37" s="304"/>
    </row>
    <row r="38" spans="1:25">
      <c r="A38" s="302"/>
      <c r="B38" s="303"/>
      <c r="C38" s="303"/>
      <c r="D38" s="303"/>
      <c r="E38" s="303"/>
      <c r="F38" s="303"/>
      <c r="G38" s="303"/>
      <c r="H38" s="303"/>
      <c r="I38" s="303"/>
      <c r="J38" s="303"/>
      <c r="K38" s="303"/>
      <c r="L38" s="303"/>
      <c r="M38" s="303"/>
      <c r="N38" s="303"/>
      <c r="O38" s="303"/>
      <c r="P38" s="303"/>
      <c r="Q38" s="303"/>
      <c r="R38" s="303"/>
      <c r="S38" s="303"/>
      <c r="T38" s="303"/>
      <c r="U38" s="303"/>
      <c r="V38" s="303"/>
      <c r="W38" s="303"/>
      <c r="X38" s="303"/>
      <c r="Y38" s="304"/>
    </row>
    <row r="39" spans="1:25" ht="15" thickBot="1">
      <c r="A39" s="305"/>
      <c r="B39" s="306"/>
      <c r="C39" s="306"/>
      <c r="D39" s="306"/>
      <c r="E39" s="306"/>
      <c r="F39" s="306"/>
      <c r="G39" s="306"/>
      <c r="H39" s="306"/>
      <c r="I39" s="306"/>
      <c r="J39" s="306"/>
      <c r="K39" s="306"/>
      <c r="L39" s="306"/>
      <c r="M39" s="306"/>
      <c r="N39" s="306"/>
      <c r="O39" s="306"/>
      <c r="P39" s="306"/>
      <c r="Q39" s="306"/>
      <c r="R39" s="306"/>
      <c r="S39" s="306"/>
      <c r="T39" s="306"/>
      <c r="U39" s="306"/>
      <c r="V39" s="306"/>
      <c r="W39" s="306"/>
      <c r="X39" s="306"/>
      <c r="Y39" s="307"/>
    </row>
    <row r="41" spans="1:25" ht="15" thickBot="1">
      <c r="A41" s="288" t="s">
        <v>158</v>
      </c>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row>
    <row r="42" spans="1:25" ht="15" thickBot="1">
      <c r="A42" s="308" t="s">
        <v>179</v>
      </c>
      <c r="B42" s="309"/>
      <c r="C42" s="309"/>
      <c r="D42" s="309"/>
      <c r="E42" s="309"/>
      <c r="F42" s="309"/>
      <c r="G42" s="309"/>
      <c r="H42" s="309"/>
      <c r="I42" s="309"/>
      <c r="J42" s="309"/>
      <c r="K42" s="309"/>
      <c r="L42" s="309"/>
      <c r="M42" s="309"/>
      <c r="N42" s="309"/>
      <c r="O42" s="309"/>
      <c r="P42" s="309"/>
      <c r="Q42" s="309"/>
      <c r="R42" s="309"/>
      <c r="S42" s="309"/>
      <c r="T42" s="309"/>
      <c r="U42" s="309"/>
      <c r="V42" s="309"/>
      <c r="W42" s="309"/>
      <c r="X42" s="309"/>
      <c r="Y42" s="310"/>
    </row>
    <row r="44" spans="1:25" ht="15" thickBot="1">
      <c r="A44" s="292" t="s">
        <v>72</v>
      </c>
      <c r="B44" s="292"/>
      <c r="C44" s="292"/>
      <c r="E44" s="292" t="s">
        <v>73</v>
      </c>
      <c r="F44" s="292"/>
      <c r="G44" s="292"/>
    </row>
    <row r="45" spans="1:25" ht="15" thickBot="1">
      <c r="A45" s="293" t="s">
        <v>55</v>
      </c>
      <c r="B45" s="294"/>
      <c r="E45" s="293" t="s">
        <v>55</v>
      </c>
      <c r="F45" s="294"/>
    </row>
    <row r="47" spans="1:25">
      <c r="A47" s="296"/>
      <c r="B47" s="296"/>
      <c r="C47" s="296"/>
      <c r="D47" s="296"/>
      <c r="E47" s="296"/>
      <c r="F47" s="296"/>
      <c r="G47" s="296"/>
      <c r="H47" s="296"/>
      <c r="I47" s="296"/>
      <c r="J47" s="296"/>
      <c r="K47" s="296"/>
      <c r="L47" s="296"/>
      <c r="M47" s="296"/>
      <c r="N47" s="296"/>
      <c r="O47" s="296"/>
      <c r="P47" s="296"/>
      <c r="Q47" s="296"/>
      <c r="R47" s="296"/>
      <c r="S47" s="296"/>
      <c r="T47" s="296"/>
      <c r="U47" s="296"/>
      <c r="V47" s="296"/>
      <c r="W47" s="296"/>
      <c r="X47" s="296"/>
      <c r="Y47" s="296"/>
    </row>
    <row r="49" spans="1:25" ht="18.600000000000001" thickBot="1">
      <c r="A49" s="311" t="s">
        <v>157</v>
      </c>
      <c r="B49" s="311"/>
      <c r="C49" s="311"/>
      <c r="D49" s="311"/>
      <c r="E49" s="311"/>
      <c r="F49" s="311"/>
      <c r="H49" s="311" t="s">
        <v>180</v>
      </c>
      <c r="I49" s="311"/>
      <c r="J49" s="311"/>
    </row>
    <row r="50" spans="1:25">
      <c r="A50" s="299" t="s">
        <v>232</v>
      </c>
      <c r="B50" s="300"/>
      <c r="C50" s="300"/>
      <c r="D50" s="300"/>
      <c r="E50" s="300"/>
      <c r="F50" s="300"/>
      <c r="G50" s="300"/>
      <c r="H50" s="300"/>
      <c r="I50" s="300"/>
      <c r="J50" s="300"/>
      <c r="K50" s="300"/>
      <c r="L50" s="300"/>
      <c r="M50" s="300"/>
      <c r="N50" s="300"/>
      <c r="O50" s="300"/>
      <c r="P50" s="300"/>
      <c r="Q50" s="300"/>
      <c r="R50" s="300"/>
      <c r="S50" s="300"/>
      <c r="T50" s="300"/>
      <c r="U50" s="300"/>
      <c r="V50" s="300"/>
      <c r="W50" s="300"/>
      <c r="X50" s="300"/>
      <c r="Y50" s="301"/>
    </row>
    <row r="51" spans="1:25">
      <c r="A51" s="302"/>
      <c r="B51" s="303"/>
      <c r="C51" s="303"/>
      <c r="D51" s="303"/>
      <c r="E51" s="303"/>
      <c r="F51" s="303"/>
      <c r="G51" s="303"/>
      <c r="H51" s="303"/>
      <c r="I51" s="303"/>
      <c r="J51" s="303"/>
      <c r="K51" s="303"/>
      <c r="L51" s="303"/>
      <c r="M51" s="303"/>
      <c r="N51" s="303"/>
      <c r="O51" s="303"/>
      <c r="P51" s="303"/>
      <c r="Q51" s="303"/>
      <c r="R51" s="303"/>
      <c r="S51" s="303"/>
      <c r="T51" s="303"/>
      <c r="U51" s="303"/>
      <c r="V51" s="303"/>
      <c r="W51" s="303"/>
      <c r="X51" s="303"/>
      <c r="Y51" s="304"/>
    </row>
    <row r="52" spans="1:25">
      <c r="A52" s="302"/>
      <c r="B52" s="303"/>
      <c r="C52" s="303"/>
      <c r="D52" s="303"/>
      <c r="E52" s="303"/>
      <c r="F52" s="303"/>
      <c r="G52" s="303"/>
      <c r="H52" s="303"/>
      <c r="I52" s="303"/>
      <c r="J52" s="303"/>
      <c r="K52" s="303"/>
      <c r="L52" s="303"/>
      <c r="M52" s="303"/>
      <c r="N52" s="303"/>
      <c r="O52" s="303"/>
      <c r="P52" s="303"/>
      <c r="Q52" s="303"/>
      <c r="R52" s="303"/>
      <c r="S52" s="303"/>
      <c r="T52" s="303"/>
      <c r="U52" s="303"/>
      <c r="V52" s="303"/>
      <c r="W52" s="303"/>
      <c r="X52" s="303"/>
      <c r="Y52" s="304"/>
    </row>
    <row r="53" spans="1:25">
      <c r="A53" s="302"/>
      <c r="B53" s="303"/>
      <c r="C53" s="303"/>
      <c r="D53" s="303"/>
      <c r="E53" s="303"/>
      <c r="F53" s="303"/>
      <c r="G53" s="303"/>
      <c r="H53" s="303"/>
      <c r="I53" s="303"/>
      <c r="J53" s="303"/>
      <c r="K53" s="303"/>
      <c r="L53" s="303"/>
      <c r="M53" s="303"/>
      <c r="N53" s="303"/>
      <c r="O53" s="303"/>
      <c r="P53" s="303"/>
      <c r="Q53" s="303"/>
      <c r="R53" s="303"/>
      <c r="S53" s="303"/>
      <c r="T53" s="303"/>
      <c r="U53" s="303"/>
      <c r="V53" s="303"/>
      <c r="W53" s="303"/>
      <c r="X53" s="303"/>
      <c r="Y53" s="304"/>
    </row>
    <row r="54" spans="1:25">
      <c r="A54" s="302"/>
      <c r="B54" s="303"/>
      <c r="C54" s="303"/>
      <c r="D54" s="303"/>
      <c r="E54" s="303"/>
      <c r="F54" s="303"/>
      <c r="G54" s="303"/>
      <c r="H54" s="303"/>
      <c r="I54" s="303"/>
      <c r="J54" s="303"/>
      <c r="K54" s="303"/>
      <c r="L54" s="303"/>
      <c r="M54" s="303"/>
      <c r="N54" s="303"/>
      <c r="O54" s="303"/>
      <c r="P54" s="303"/>
      <c r="Q54" s="303"/>
      <c r="R54" s="303"/>
      <c r="S54" s="303"/>
      <c r="T54" s="303"/>
      <c r="U54" s="303"/>
      <c r="V54" s="303"/>
      <c r="W54" s="303"/>
      <c r="X54" s="303"/>
      <c r="Y54" s="304"/>
    </row>
    <row r="55" spans="1:25">
      <c r="A55" s="302"/>
      <c r="B55" s="303"/>
      <c r="C55" s="303"/>
      <c r="D55" s="303"/>
      <c r="E55" s="303"/>
      <c r="F55" s="303"/>
      <c r="G55" s="303"/>
      <c r="H55" s="303"/>
      <c r="I55" s="303"/>
      <c r="J55" s="303"/>
      <c r="K55" s="303"/>
      <c r="L55" s="303"/>
      <c r="M55" s="303"/>
      <c r="N55" s="303"/>
      <c r="O55" s="303"/>
      <c r="P55" s="303"/>
      <c r="Q55" s="303"/>
      <c r="R55" s="303"/>
      <c r="S55" s="303"/>
      <c r="T55" s="303"/>
      <c r="U55" s="303"/>
      <c r="V55" s="303"/>
      <c r="W55" s="303"/>
      <c r="X55" s="303"/>
      <c r="Y55" s="304"/>
    </row>
    <row r="56" spans="1:25">
      <c r="A56" s="302"/>
      <c r="B56" s="303"/>
      <c r="C56" s="303"/>
      <c r="D56" s="303"/>
      <c r="E56" s="303"/>
      <c r="F56" s="303"/>
      <c r="G56" s="303"/>
      <c r="H56" s="303"/>
      <c r="I56" s="303"/>
      <c r="J56" s="303"/>
      <c r="K56" s="303"/>
      <c r="L56" s="303"/>
      <c r="M56" s="303"/>
      <c r="N56" s="303"/>
      <c r="O56" s="303"/>
      <c r="P56" s="303"/>
      <c r="Q56" s="303"/>
      <c r="R56" s="303"/>
      <c r="S56" s="303"/>
      <c r="T56" s="303"/>
      <c r="U56" s="303"/>
      <c r="V56" s="303"/>
      <c r="W56" s="303"/>
      <c r="X56" s="303"/>
      <c r="Y56" s="304"/>
    </row>
    <row r="57" spans="1:25">
      <c r="A57" s="302"/>
      <c r="B57" s="303"/>
      <c r="C57" s="303"/>
      <c r="D57" s="303"/>
      <c r="E57" s="303"/>
      <c r="F57" s="303"/>
      <c r="G57" s="303"/>
      <c r="H57" s="303"/>
      <c r="I57" s="303"/>
      <c r="J57" s="303"/>
      <c r="K57" s="303"/>
      <c r="L57" s="303"/>
      <c r="M57" s="303"/>
      <c r="N57" s="303"/>
      <c r="O57" s="303"/>
      <c r="P57" s="303"/>
      <c r="Q57" s="303"/>
      <c r="R57" s="303"/>
      <c r="S57" s="303"/>
      <c r="T57" s="303"/>
      <c r="U57" s="303"/>
      <c r="V57" s="303"/>
      <c r="W57" s="303"/>
      <c r="X57" s="303"/>
      <c r="Y57" s="304"/>
    </row>
    <row r="58" spans="1:25">
      <c r="A58" s="302"/>
      <c r="B58" s="303"/>
      <c r="C58" s="303"/>
      <c r="D58" s="303"/>
      <c r="E58" s="303"/>
      <c r="F58" s="303"/>
      <c r="G58" s="303"/>
      <c r="H58" s="303"/>
      <c r="I58" s="303"/>
      <c r="J58" s="303"/>
      <c r="K58" s="303"/>
      <c r="L58" s="303"/>
      <c r="M58" s="303"/>
      <c r="N58" s="303"/>
      <c r="O58" s="303"/>
      <c r="P58" s="303"/>
      <c r="Q58" s="303"/>
      <c r="R58" s="303"/>
      <c r="S58" s="303"/>
      <c r="T58" s="303"/>
      <c r="U58" s="303"/>
      <c r="V58" s="303"/>
      <c r="W58" s="303"/>
      <c r="X58" s="303"/>
      <c r="Y58" s="304"/>
    </row>
    <row r="59" spans="1:25">
      <c r="A59" s="302"/>
      <c r="B59" s="303"/>
      <c r="C59" s="303"/>
      <c r="D59" s="303"/>
      <c r="E59" s="303"/>
      <c r="F59" s="303"/>
      <c r="G59" s="303"/>
      <c r="H59" s="303"/>
      <c r="I59" s="303"/>
      <c r="J59" s="303"/>
      <c r="K59" s="303"/>
      <c r="L59" s="303"/>
      <c r="M59" s="303"/>
      <c r="N59" s="303"/>
      <c r="O59" s="303"/>
      <c r="P59" s="303"/>
      <c r="Q59" s="303"/>
      <c r="R59" s="303"/>
      <c r="S59" s="303"/>
      <c r="T59" s="303"/>
      <c r="U59" s="303"/>
      <c r="V59" s="303"/>
      <c r="W59" s="303"/>
      <c r="X59" s="303"/>
      <c r="Y59" s="304"/>
    </row>
    <row r="60" spans="1:25">
      <c r="A60" s="302"/>
      <c r="B60" s="303"/>
      <c r="C60" s="303"/>
      <c r="D60" s="303"/>
      <c r="E60" s="303"/>
      <c r="F60" s="303"/>
      <c r="G60" s="303"/>
      <c r="H60" s="303"/>
      <c r="I60" s="303"/>
      <c r="J60" s="303"/>
      <c r="K60" s="303"/>
      <c r="L60" s="303"/>
      <c r="M60" s="303"/>
      <c r="N60" s="303"/>
      <c r="O60" s="303"/>
      <c r="P60" s="303"/>
      <c r="Q60" s="303"/>
      <c r="R60" s="303"/>
      <c r="S60" s="303"/>
      <c r="T60" s="303"/>
      <c r="U60" s="303"/>
      <c r="V60" s="303"/>
      <c r="W60" s="303"/>
      <c r="X60" s="303"/>
      <c r="Y60" s="304"/>
    </row>
    <row r="61" spans="1:25">
      <c r="A61" s="302"/>
      <c r="B61" s="303"/>
      <c r="C61" s="303"/>
      <c r="D61" s="303"/>
      <c r="E61" s="303"/>
      <c r="F61" s="303"/>
      <c r="G61" s="303"/>
      <c r="H61" s="303"/>
      <c r="I61" s="303"/>
      <c r="J61" s="303"/>
      <c r="K61" s="303"/>
      <c r="L61" s="303"/>
      <c r="M61" s="303"/>
      <c r="N61" s="303"/>
      <c r="O61" s="303"/>
      <c r="P61" s="303"/>
      <c r="Q61" s="303"/>
      <c r="R61" s="303"/>
      <c r="S61" s="303"/>
      <c r="T61" s="303"/>
      <c r="U61" s="303"/>
      <c r="V61" s="303"/>
      <c r="W61" s="303"/>
      <c r="X61" s="303"/>
      <c r="Y61" s="304"/>
    </row>
    <row r="62" spans="1:25">
      <c r="A62" s="302"/>
      <c r="B62" s="303"/>
      <c r="C62" s="303"/>
      <c r="D62" s="303"/>
      <c r="E62" s="303"/>
      <c r="F62" s="303"/>
      <c r="G62" s="303"/>
      <c r="H62" s="303"/>
      <c r="I62" s="303"/>
      <c r="J62" s="303"/>
      <c r="K62" s="303"/>
      <c r="L62" s="303"/>
      <c r="M62" s="303"/>
      <c r="N62" s="303"/>
      <c r="O62" s="303"/>
      <c r="P62" s="303"/>
      <c r="Q62" s="303"/>
      <c r="R62" s="303"/>
      <c r="S62" s="303"/>
      <c r="T62" s="303"/>
      <c r="U62" s="303"/>
      <c r="V62" s="303"/>
      <c r="W62" s="303"/>
      <c r="X62" s="303"/>
      <c r="Y62" s="304"/>
    </row>
    <row r="63" spans="1:25" ht="15" thickBot="1">
      <c r="A63" s="305"/>
      <c r="B63" s="306"/>
      <c r="C63" s="306"/>
      <c r="D63" s="306"/>
      <c r="E63" s="306"/>
      <c r="F63" s="306"/>
      <c r="G63" s="306"/>
      <c r="H63" s="306"/>
      <c r="I63" s="306"/>
      <c r="J63" s="306"/>
      <c r="K63" s="306"/>
      <c r="L63" s="306"/>
      <c r="M63" s="306"/>
      <c r="N63" s="306"/>
      <c r="O63" s="306"/>
      <c r="P63" s="306"/>
      <c r="Q63" s="306"/>
      <c r="R63" s="306"/>
      <c r="S63" s="306"/>
      <c r="T63" s="306"/>
      <c r="U63" s="306"/>
      <c r="V63" s="306"/>
      <c r="W63" s="306"/>
      <c r="X63" s="306"/>
      <c r="Y63" s="307"/>
    </row>
    <row r="65" spans="1:25" ht="15" thickBot="1">
      <c r="A65" s="288" t="s">
        <v>28</v>
      </c>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row>
    <row r="66" spans="1:25">
      <c r="A66" s="299" t="s">
        <v>194</v>
      </c>
      <c r="B66" s="300"/>
      <c r="C66" s="300"/>
      <c r="D66" s="300"/>
      <c r="E66" s="300"/>
      <c r="F66" s="300"/>
      <c r="G66" s="300"/>
      <c r="H66" s="300"/>
      <c r="I66" s="300"/>
      <c r="J66" s="300"/>
      <c r="K66" s="300"/>
      <c r="L66" s="300"/>
      <c r="M66" s="300"/>
      <c r="N66" s="300"/>
      <c r="O66" s="300"/>
      <c r="P66" s="300"/>
      <c r="Q66" s="300"/>
      <c r="R66" s="300"/>
      <c r="S66" s="300"/>
      <c r="T66" s="300"/>
      <c r="U66" s="300"/>
      <c r="V66" s="300"/>
      <c r="W66" s="300"/>
      <c r="X66" s="300"/>
      <c r="Y66" s="301"/>
    </row>
    <row r="67" spans="1:25">
      <c r="A67" s="302"/>
      <c r="B67" s="303"/>
      <c r="C67" s="303"/>
      <c r="D67" s="303"/>
      <c r="E67" s="303"/>
      <c r="F67" s="303"/>
      <c r="G67" s="303"/>
      <c r="H67" s="303"/>
      <c r="I67" s="303"/>
      <c r="J67" s="303"/>
      <c r="K67" s="303"/>
      <c r="L67" s="303"/>
      <c r="M67" s="303"/>
      <c r="N67" s="303"/>
      <c r="O67" s="303"/>
      <c r="P67" s="303"/>
      <c r="Q67" s="303"/>
      <c r="R67" s="303"/>
      <c r="S67" s="303"/>
      <c r="T67" s="303"/>
      <c r="U67" s="303"/>
      <c r="V67" s="303"/>
      <c r="W67" s="303"/>
      <c r="X67" s="303"/>
      <c r="Y67" s="304"/>
    </row>
    <row r="68" spans="1:25">
      <c r="A68" s="302"/>
      <c r="B68" s="303"/>
      <c r="C68" s="303"/>
      <c r="D68" s="303"/>
      <c r="E68" s="303"/>
      <c r="F68" s="303"/>
      <c r="G68" s="303"/>
      <c r="H68" s="303"/>
      <c r="I68" s="303"/>
      <c r="J68" s="303"/>
      <c r="K68" s="303"/>
      <c r="L68" s="303"/>
      <c r="M68" s="303"/>
      <c r="N68" s="303"/>
      <c r="O68" s="303"/>
      <c r="P68" s="303"/>
      <c r="Q68" s="303"/>
      <c r="R68" s="303"/>
      <c r="S68" s="303"/>
      <c r="T68" s="303"/>
      <c r="U68" s="303"/>
      <c r="V68" s="303"/>
      <c r="W68" s="303"/>
      <c r="X68" s="303"/>
      <c r="Y68" s="304"/>
    </row>
    <row r="69" spans="1:25">
      <c r="A69" s="302"/>
      <c r="B69" s="303"/>
      <c r="C69" s="303"/>
      <c r="D69" s="303"/>
      <c r="E69" s="303"/>
      <c r="F69" s="303"/>
      <c r="G69" s="303"/>
      <c r="H69" s="303"/>
      <c r="I69" s="303"/>
      <c r="J69" s="303"/>
      <c r="K69" s="303"/>
      <c r="L69" s="303"/>
      <c r="M69" s="303"/>
      <c r="N69" s="303"/>
      <c r="O69" s="303"/>
      <c r="P69" s="303"/>
      <c r="Q69" s="303"/>
      <c r="R69" s="303"/>
      <c r="S69" s="303"/>
      <c r="T69" s="303"/>
      <c r="U69" s="303"/>
      <c r="V69" s="303"/>
      <c r="W69" s="303"/>
      <c r="X69" s="303"/>
      <c r="Y69" s="304"/>
    </row>
    <row r="70" spans="1:25">
      <c r="A70" s="302"/>
      <c r="B70" s="303"/>
      <c r="C70" s="303"/>
      <c r="D70" s="303"/>
      <c r="E70" s="303"/>
      <c r="F70" s="303"/>
      <c r="G70" s="303"/>
      <c r="H70" s="303"/>
      <c r="I70" s="303"/>
      <c r="J70" s="303"/>
      <c r="K70" s="303"/>
      <c r="L70" s="303"/>
      <c r="M70" s="303"/>
      <c r="N70" s="303"/>
      <c r="O70" s="303"/>
      <c r="P70" s="303"/>
      <c r="Q70" s="303"/>
      <c r="R70" s="303"/>
      <c r="S70" s="303"/>
      <c r="T70" s="303"/>
      <c r="U70" s="303"/>
      <c r="V70" s="303"/>
      <c r="W70" s="303"/>
      <c r="X70" s="303"/>
      <c r="Y70" s="304"/>
    </row>
    <row r="71" spans="1:25">
      <c r="A71" s="302"/>
      <c r="B71" s="303"/>
      <c r="C71" s="303"/>
      <c r="D71" s="303"/>
      <c r="E71" s="303"/>
      <c r="F71" s="303"/>
      <c r="G71" s="303"/>
      <c r="H71" s="303"/>
      <c r="I71" s="303"/>
      <c r="J71" s="303"/>
      <c r="K71" s="303"/>
      <c r="L71" s="303"/>
      <c r="M71" s="303"/>
      <c r="N71" s="303"/>
      <c r="O71" s="303"/>
      <c r="P71" s="303"/>
      <c r="Q71" s="303"/>
      <c r="R71" s="303"/>
      <c r="S71" s="303"/>
      <c r="T71" s="303"/>
      <c r="U71" s="303"/>
      <c r="V71" s="303"/>
      <c r="W71" s="303"/>
      <c r="X71" s="303"/>
      <c r="Y71" s="304"/>
    </row>
    <row r="72" spans="1:25" ht="15" thickBot="1">
      <c r="A72" s="305"/>
      <c r="B72" s="306"/>
      <c r="C72" s="306"/>
      <c r="D72" s="306"/>
      <c r="E72" s="306"/>
      <c r="F72" s="306"/>
      <c r="G72" s="306"/>
      <c r="H72" s="306"/>
      <c r="I72" s="306"/>
      <c r="J72" s="306"/>
      <c r="K72" s="306"/>
      <c r="L72" s="306"/>
      <c r="M72" s="306"/>
      <c r="N72" s="306"/>
      <c r="O72" s="306"/>
      <c r="P72" s="306"/>
      <c r="Q72" s="306"/>
      <c r="R72" s="306"/>
      <c r="S72" s="306"/>
      <c r="T72" s="306"/>
      <c r="U72" s="306"/>
      <c r="V72" s="306"/>
      <c r="W72" s="306"/>
      <c r="X72" s="306"/>
      <c r="Y72" s="307"/>
    </row>
    <row r="74" spans="1:25" ht="15" thickBot="1">
      <c r="A74" s="288" t="s">
        <v>158</v>
      </c>
      <c r="B74" s="288"/>
      <c r="C74" s="288"/>
      <c r="D74" s="288"/>
      <c r="E74" s="288"/>
      <c r="F74" s="288"/>
      <c r="G74" s="288"/>
      <c r="H74" s="288"/>
      <c r="I74" s="288"/>
      <c r="J74" s="288"/>
      <c r="K74" s="288"/>
      <c r="L74" s="288"/>
      <c r="M74" s="288"/>
      <c r="N74" s="288"/>
      <c r="O74" s="288"/>
      <c r="P74" s="288"/>
      <c r="Q74" s="288"/>
      <c r="R74" s="288"/>
      <c r="S74" s="288"/>
      <c r="T74" s="288"/>
      <c r="U74" s="288"/>
      <c r="V74" s="288"/>
      <c r="W74" s="288"/>
      <c r="X74" s="288"/>
      <c r="Y74" s="288"/>
    </row>
    <row r="75" spans="1:25" ht="15" thickBot="1">
      <c r="A75" s="308" t="s">
        <v>223</v>
      </c>
      <c r="B75" s="309"/>
      <c r="C75" s="309"/>
      <c r="D75" s="309"/>
      <c r="E75" s="309"/>
      <c r="F75" s="309"/>
      <c r="G75" s="309"/>
      <c r="H75" s="309"/>
      <c r="I75" s="309"/>
      <c r="J75" s="309"/>
      <c r="K75" s="309"/>
      <c r="L75" s="309"/>
      <c r="M75" s="309"/>
      <c r="N75" s="309"/>
      <c r="O75" s="309"/>
      <c r="P75" s="309"/>
      <c r="Q75" s="309"/>
      <c r="R75" s="309"/>
      <c r="S75" s="309"/>
      <c r="T75" s="309"/>
      <c r="U75" s="309"/>
      <c r="V75" s="309"/>
      <c r="W75" s="309"/>
      <c r="X75" s="309"/>
      <c r="Y75" s="310"/>
    </row>
    <row r="77" spans="1:25" ht="15" thickBot="1">
      <c r="A77" s="292" t="s">
        <v>72</v>
      </c>
      <c r="B77" s="292"/>
      <c r="C77" s="292"/>
      <c r="E77" s="292" t="s">
        <v>73</v>
      </c>
      <c r="F77" s="292"/>
      <c r="G77" s="292"/>
    </row>
    <row r="78" spans="1:25">
      <c r="A78" s="297" t="s">
        <v>56</v>
      </c>
      <c r="B78" s="298"/>
      <c r="E78" s="297" t="s">
        <v>58</v>
      </c>
      <c r="F78" s="298"/>
    </row>
    <row r="79" spans="1:25">
      <c r="A79" s="225"/>
      <c r="B79" s="225"/>
      <c r="C79" s="226"/>
      <c r="D79" s="226"/>
      <c r="E79" s="225"/>
      <c r="F79" s="225"/>
      <c r="G79" s="226"/>
      <c r="H79" s="226"/>
    </row>
    <row r="80" spans="1:25">
      <c r="A80" s="332"/>
      <c r="B80" s="332"/>
      <c r="C80" s="332"/>
      <c r="D80" s="332"/>
      <c r="E80" s="332"/>
      <c r="F80" s="332"/>
      <c r="G80" s="332"/>
      <c r="H80" s="332"/>
      <c r="I80" s="332"/>
      <c r="J80" s="332"/>
      <c r="K80" s="332"/>
      <c r="L80" s="332"/>
      <c r="M80" s="332"/>
      <c r="N80" s="332"/>
      <c r="O80" s="332"/>
      <c r="P80" s="332"/>
      <c r="Q80" s="332"/>
      <c r="R80" s="332"/>
      <c r="S80" s="332"/>
      <c r="T80" s="332"/>
      <c r="U80" s="332"/>
      <c r="V80" s="332"/>
      <c r="W80" s="332"/>
      <c r="X80" s="332"/>
      <c r="Y80" s="332"/>
    </row>
    <row r="81" spans="1:25">
      <c r="A81" s="225"/>
      <c r="B81" s="225"/>
      <c r="C81" s="226"/>
      <c r="D81" s="226"/>
      <c r="E81" s="225"/>
      <c r="F81" s="225"/>
      <c r="G81" s="226"/>
      <c r="H81" s="226"/>
    </row>
    <row r="82" spans="1:25" ht="18">
      <c r="A82" s="287" t="s">
        <v>159</v>
      </c>
      <c r="B82" s="287"/>
      <c r="C82" s="287"/>
      <c r="D82" s="287"/>
      <c r="E82" s="287"/>
      <c r="F82" s="287"/>
      <c r="G82" s="226"/>
      <c r="H82" s="287" t="s">
        <v>182</v>
      </c>
      <c r="I82" s="287"/>
      <c r="J82" s="287"/>
      <c r="K82" s="226"/>
      <c r="L82" s="226"/>
      <c r="M82" s="226"/>
      <c r="N82" s="226"/>
      <c r="O82" s="226"/>
      <c r="P82" s="226"/>
      <c r="Q82" s="226"/>
      <c r="R82" s="226"/>
      <c r="S82" s="226"/>
      <c r="T82" s="226"/>
      <c r="U82" s="226"/>
      <c r="V82" s="226"/>
      <c r="W82" s="226"/>
      <c r="X82" s="226"/>
      <c r="Y82" s="226"/>
    </row>
    <row r="83" spans="1:25">
      <c r="A83" s="333" t="s">
        <v>269</v>
      </c>
      <c r="B83" s="334"/>
      <c r="C83" s="334"/>
      <c r="D83" s="334"/>
      <c r="E83" s="334"/>
      <c r="F83" s="334"/>
      <c r="G83" s="334"/>
      <c r="H83" s="334"/>
      <c r="I83" s="334"/>
      <c r="J83" s="334"/>
      <c r="K83" s="334"/>
      <c r="L83" s="334"/>
      <c r="M83" s="334"/>
      <c r="N83" s="334"/>
      <c r="O83" s="334"/>
      <c r="P83" s="334"/>
      <c r="Q83" s="334"/>
      <c r="R83" s="334"/>
      <c r="S83" s="334"/>
      <c r="T83" s="334"/>
      <c r="U83" s="334"/>
      <c r="V83" s="334"/>
      <c r="W83" s="334"/>
      <c r="X83" s="334"/>
      <c r="Y83" s="335"/>
    </row>
    <row r="84" spans="1:25">
      <c r="A84" s="333"/>
      <c r="B84" s="334"/>
      <c r="C84" s="334"/>
      <c r="D84" s="334"/>
      <c r="E84" s="334"/>
      <c r="F84" s="334"/>
      <c r="G84" s="334"/>
      <c r="H84" s="334"/>
      <c r="I84" s="334"/>
      <c r="J84" s="334"/>
      <c r="K84" s="334"/>
      <c r="L84" s="334"/>
      <c r="M84" s="334"/>
      <c r="N84" s="334"/>
      <c r="O84" s="334"/>
      <c r="P84" s="334"/>
      <c r="Q84" s="334"/>
      <c r="R84" s="334"/>
      <c r="S84" s="334"/>
      <c r="T84" s="334"/>
      <c r="U84" s="334"/>
      <c r="V84" s="334"/>
      <c r="W84" s="334"/>
      <c r="X84" s="334"/>
      <c r="Y84" s="335"/>
    </row>
    <row r="85" spans="1:25">
      <c r="A85" s="333"/>
      <c r="B85" s="334"/>
      <c r="C85" s="334"/>
      <c r="D85" s="334"/>
      <c r="E85" s="334"/>
      <c r="F85" s="334"/>
      <c r="G85" s="334"/>
      <c r="H85" s="334"/>
      <c r="I85" s="334"/>
      <c r="J85" s="334"/>
      <c r="K85" s="334"/>
      <c r="L85" s="334"/>
      <c r="M85" s="334"/>
      <c r="N85" s="334"/>
      <c r="O85" s="334"/>
      <c r="P85" s="334"/>
      <c r="Q85" s="334"/>
      <c r="R85" s="334"/>
      <c r="S85" s="334"/>
      <c r="T85" s="334"/>
      <c r="U85" s="334"/>
      <c r="V85" s="334"/>
      <c r="W85" s="334"/>
      <c r="X85" s="334"/>
      <c r="Y85" s="335"/>
    </row>
    <row r="86" spans="1:25">
      <c r="A86" s="333"/>
      <c r="B86" s="334"/>
      <c r="C86" s="334"/>
      <c r="D86" s="334"/>
      <c r="E86" s="334"/>
      <c r="F86" s="334"/>
      <c r="G86" s="334"/>
      <c r="H86" s="334"/>
      <c r="I86" s="334"/>
      <c r="J86" s="334"/>
      <c r="K86" s="334"/>
      <c r="L86" s="334"/>
      <c r="M86" s="334"/>
      <c r="N86" s="334"/>
      <c r="O86" s="334"/>
      <c r="P86" s="334"/>
      <c r="Q86" s="334"/>
      <c r="R86" s="334"/>
      <c r="S86" s="334"/>
      <c r="T86" s="334"/>
      <c r="U86" s="334"/>
      <c r="V86" s="334"/>
      <c r="W86" s="334"/>
      <c r="X86" s="334"/>
      <c r="Y86" s="335"/>
    </row>
    <row r="87" spans="1:25">
      <c r="A87" s="333"/>
      <c r="B87" s="334"/>
      <c r="C87" s="334"/>
      <c r="D87" s="334"/>
      <c r="E87" s="334"/>
      <c r="F87" s="334"/>
      <c r="G87" s="334"/>
      <c r="H87" s="334"/>
      <c r="I87" s="334"/>
      <c r="J87" s="334"/>
      <c r="K87" s="334"/>
      <c r="L87" s="334"/>
      <c r="M87" s="334"/>
      <c r="N87" s="334"/>
      <c r="O87" s="334"/>
      <c r="P87" s="334"/>
      <c r="Q87" s="334"/>
      <c r="R87" s="334"/>
      <c r="S87" s="334"/>
      <c r="T87" s="334"/>
      <c r="U87" s="334"/>
      <c r="V87" s="334"/>
      <c r="W87" s="334"/>
      <c r="X87" s="334"/>
      <c r="Y87" s="335"/>
    </row>
    <row r="88" spans="1:25">
      <c r="A88" s="333"/>
      <c r="B88" s="334"/>
      <c r="C88" s="334"/>
      <c r="D88" s="334"/>
      <c r="E88" s="334"/>
      <c r="F88" s="334"/>
      <c r="G88" s="334"/>
      <c r="H88" s="334"/>
      <c r="I88" s="334"/>
      <c r="J88" s="334"/>
      <c r="K88" s="334"/>
      <c r="L88" s="334"/>
      <c r="M88" s="334"/>
      <c r="N88" s="334"/>
      <c r="O88" s="334"/>
      <c r="P88" s="334"/>
      <c r="Q88" s="334"/>
      <c r="R88" s="334"/>
      <c r="S88" s="334"/>
      <c r="T88" s="334"/>
      <c r="U88" s="334"/>
      <c r="V88" s="334"/>
      <c r="W88" s="334"/>
      <c r="X88" s="334"/>
      <c r="Y88" s="335"/>
    </row>
    <row r="89" spans="1:25">
      <c r="A89" s="333"/>
      <c r="B89" s="334"/>
      <c r="C89" s="334"/>
      <c r="D89" s="334"/>
      <c r="E89" s="334"/>
      <c r="F89" s="334"/>
      <c r="G89" s="334"/>
      <c r="H89" s="334"/>
      <c r="I89" s="334"/>
      <c r="J89" s="334"/>
      <c r="K89" s="334"/>
      <c r="L89" s="334"/>
      <c r="M89" s="334"/>
      <c r="N89" s="334"/>
      <c r="O89" s="334"/>
      <c r="P89" s="334"/>
      <c r="Q89" s="334"/>
      <c r="R89" s="334"/>
      <c r="S89" s="334"/>
      <c r="T89" s="334"/>
      <c r="U89" s="334"/>
      <c r="V89" s="334"/>
      <c r="W89" s="334"/>
      <c r="X89" s="334"/>
      <c r="Y89" s="335"/>
    </row>
    <row r="90" spans="1:25">
      <c r="A90" s="333"/>
      <c r="B90" s="334"/>
      <c r="C90" s="334"/>
      <c r="D90" s="334"/>
      <c r="E90" s="334"/>
      <c r="F90" s="334"/>
      <c r="G90" s="334"/>
      <c r="H90" s="334"/>
      <c r="I90" s="334"/>
      <c r="J90" s="334"/>
      <c r="K90" s="334"/>
      <c r="L90" s="334"/>
      <c r="M90" s="334"/>
      <c r="N90" s="334"/>
      <c r="O90" s="334"/>
      <c r="P90" s="334"/>
      <c r="Q90" s="334"/>
      <c r="R90" s="334"/>
      <c r="S90" s="334"/>
      <c r="T90" s="334"/>
      <c r="U90" s="334"/>
      <c r="V90" s="334"/>
      <c r="W90" s="334"/>
      <c r="X90" s="334"/>
      <c r="Y90" s="335"/>
    </row>
    <row r="91" spans="1:25">
      <c r="A91" s="333"/>
      <c r="B91" s="334"/>
      <c r="C91" s="334"/>
      <c r="D91" s="334"/>
      <c r="E91" s="334"/>
      <c r="F91" s="334"/>
      <c r="G91" s="334"/>
      <c r="H91" s="334"/>
      <c r="I91" s="334"/>
      <c r="J91" s="334"/>
      <c r="K91" s="334"/>
      <c r="L91" s="334"/>
      <c r="M91" s="334"/>
      <c r="N91" s="334"/>
      <c r="O91" s="334"/>
      <c r="P91" s="334"/>
      <c r="Q91" s="334"/>
      <c r="R91" s="334"/>
      <c r="S91" s="334"/>
      <c r="T91" s="334"/>
      <c r="U91" s="334"/>
      <c r="V91" s="334"/>
      <c r="W91" s="334"/>
      <c r="X91" s="334"/>
      <c r="Y91" s="335"/>
    </row>
    <row r="92" spans="1:25">
      <c r="A92" s="333"/>
      <c r="B92" s="334"/>
      <c r="C92" s="334"/>
      <c r="D92" s="334"/>
      <c r="E92" s="334"/>
      <c r="F92" s="334"/>
      <c r="G92" s="334"/>
      <c r="H92" s="334"/>
      <c r="I92" s="334"/>
      <c r="J92" s="334"/>
      <c r="K92" s="334"/>
      <c r="L92" s="334"/>
      <c r="M92" s="334"/>
      <c r="N92" s="334"/>
      <c r="O92" s="334"/>
      <c r="P92" s="334"/>
      <c r="Q92" s="334"/>
      <c r="R92" s="334"/>
      <c r="S92" s="334"/>
      <c r="T92" s="334"/>
      <c r="U92" s="334"/>
      <c r="V92" s="334"/>
      <c r="W92" s="334"/>
      <c r="X92" s="334"/>
      <c r="Y92" s="335"/>
    </row>
    <row r="93" spans="1:25">
      <c r="A93" s="333"/>
      <c r="B93" s="334"/>
      <c r="C93" s="334"/>
      <c r="D93" s="334"/>
      <c r="E93" s="334"/>
      <c r="F93" s="334"/>
      <c r="G93" s="334"/>
      <c r="H93" s="334"/>
      <c r="I93" s="334"/>
      <c r="J93" s="334"/>
      <c r="K93" s="334"/>
      <c r="L93" s="334"/>
      <c r="M93" s="334"/>
      <c r="N93" s="334"/>
      <c r="O93" s="334"/>
      <c r="P93" s="334"/>
      <c r="Q93" s="334"/>
      <c r="R93" s="334"/>
      <c r="S93" s="334"/>
      <c r="T93" s="334"/>
      <c r="U93" s="334"/>
      <c r="V93" s="334"/>
      <c r="W93" s="334"/>
      <c r="X93" s="334"/>
      <c r="Y93" s="335"/>
    </row>
    <row r="94" spans="1:25">
      <c r="A94" s="333"/>
      <c r="B94" s="334"/>
      <c r="C94" s="334"/>
      <c r="D94" s="334"/>
      <c r="E94" s="334"/>
      <c r="F94" s="334"/>
      <c r="G94" s="334"/>
      <c r="H94" s="334"/>
      <c r="I94" s="334"/>
      <c r="J94" s="334"/>
      <c r="K94" s="334"/>
      <c r="L94" s="334"/>
      <c r="M94" s="334"/>
      <c r="N94" s="334"/>
      <c r="O94" s="334"/>
      <c r="P94" s="334"/>
      <c r="Q94" s="334"/>
      <c r="R94" s="334"/>
      <c r="S94" s="334"/>
      <c r="T94" s="334"/>
      <c r="U94" s="334"/>
      <c r="V94" s="334"/>
      <c r="W94" s="334"/>
      <c r="X94" s="334"/>
      <c r="Y94" s="335"/>
    </row>
    <row r="95" spans="1:25">
      <c r="A95" s="333"/>
      <c r="B95" s="334"/>
      <c r="C95" s="334"/>
      <c r="D95" s="334"/>
      <c r="E95" s="334"/>
      <c r="F95" s="334"/>
      <c r="G95" s="334"/>
      <c r="H95" s="334"/>
      <c r="I95" s="334"/>
      <c r="J95" s="334"/>
      <c r="K95" s="334"/>
      <c r="L95" s="334"/>
      <c r="M95" s="334"/>
      <c r="N95" s="334"/>
      <c r="O95" s="334"/>
      <c r="P95" s="334"/>
      <c r="Q95" s="334"/>
      <c r="R95" s="334"/>
      <c r="S95" s="334"/>
      <c r="T95" s="334"/>
      <c r="U95" s="334"/>
      <c r="V95" s="334"/>
      <c r="W95" s="334"/>
      <c r="X95" s="334"/>
      <c r="Y95" s="335"/>
    </row>
    <row r="96" spans="1:25" ht="15" thickBot="1">
      <c r="A96" s="336"/>
      <c r="B96" s="337"/>
      <c r="C96" s="337"/>
      <c r="D96" s="337"/>
      <c r="E96" s="337"/>
      <c r="F96" s="337"/>
      <c r="G96" s="337"/>
      <c r="H96" s="337"/>
      <c r="I96" s="337"/>
      <c r="J96" s="337"/>
      <c r="K96" s="337"/>
      <c r="L96" s="337"/>
      <c r="M96" s="337"/>
      <c r="N96" s="337"/>
      <c r="O96" s="337"/>
      <c r="P96" s="337"/>
      <c r="Q96" s="337"/>
      <c r="R96" s="337"/>
      <c r="S96" s="337"/>
      <c r="T96" s="337"/>
      <c r="U96" s="337"/>
      <c r="V96" s="337"/>
      <c r="W96" s="337"/>
      <c r="X96" s="337"/>
      <c r="Y96" s="338"/>
    </row>
    <row r="98" spans="1:25" ht="15" thickBot="1">
      <c r="A98" s="288" t="s">
        <v>28</v>
      </c>
      <c r="B98" s="288"/>
      <c r="C98" s="288"/>
      <c r="D98" s="288"/>
      <c r="E98" s="288"/>
      <c r="F98" s="288"/>
      <c r="G98" s="288"/>
      <c r="H98" s="288"/>
      <c r="I98" s="288"/>
      <c r="J98" s="288"/>
      <c r="K98" s="288"/>
      <c r="L98" s="288"/>
      <c r="M98" s="288"/>
      <c r="N98" s="288"/>
      <c r="O98" s="288"/>
      <c r="P98" s="288"/>
      <c r="Q98" s="288"/>
      <c r="R98" s="288"/>
      <c r="S98" s="288"/>
      <c r="T98" s="288"/>
      <c r="U98" s="288"/>
      <c r="V98" s="288"/>
      <c r="W98" s="288"/>
      <c r="X98" s="288"/>
      <c r="Y98" s="288"/>
    </row>
    <row r="99" spans="1:25">
      <c r="A99" s="312" t="s">
        <v>205</v>
      </c>
      <c r="B99" s="313"/>
      <c r="C99" s="313"/>
      <c r="D99" s="313"/>
      <c r="E99" s="313"/>
      <c r="F99" s="313"/>
      <c r="G99" s="313"/>
      <c r="H99" s="313"/>
      <c r="I99" s="313"/>
      <c r="J99" s="313"/>
      <c r="K99" s="313"/>
      <c r="L99" s="313"/>
      <c r="M99" s="313"/>
      <c r="N99" s="313"/>
      <c r="O99" s="313"/>
      <c r="P99" s="313"/>
      <c r="Q99" s="313"/>
      <c r="R99" s="313"/>
      <c r="S99" s="313"/>
      <c r="T99" s="313"/>
      <c r="U99" s="313"/>
      <c r="V99" s="313"/>
      <c r="W99" s="313"/>
      <c r="X99" s="313"/>
      <c r="Y99" s="314"/>
    </row>
    <row r="100" spans="1:25">
      <c r="A100" s="315"/>
      <c r="B100" s="316"/>
      <c r="C100" s="316"/>
      <c r="D100" s="316"/>
      <c r="E100" s="316"/>
      <c r="F100" s="316"/>
      <c r="G100" s="316"/>
      <c r="H100" s="316"/>
      <c r="I100" s="316"/>
      <c r="J100" s="316"/>
      <c r="K100" s="316"/>
      <c r="L100" s="316"/>
      <c r="M100" s="316"/>
      <c r="N100" s="316"/>
      <c r="O100" s="316"/>
      <c r="P100" s="316"/>
      <c r="Q100" s="316"/>
      <c r="R100" s="316"/>
      <c r="S100" s="316"/>
      <c r="T100" s="316"/>
      <c r="U100" s="316"/>
      <c r="V100" s="316"/>
      <c r="W100" s="316"/>
      <c r="X100" s="316"/>
      <c r="Y100" s="317"/>
    </row>
    <row r="101" spans="1:25">
      <c r="A101" s="315"/>
      <c r="B101" s="316"/>
      <c r="C101" s="316"/>
      <c r="D101" s="316"/>
      <c r="E101" s="316"/>
      <c r="F101" s="316"/>
      <c r="G101" s="316"/>
      <c r="H101" s="316"/>
      <c r="I101" s="316"/>
      <c r="J101" s="316"/>
      <c r="K101" s="316"/>
      <c r="L101" s="316"/>
      <c r="M101" s="316"/>
      <c r="N101" s="316"/>
      <c r="O101" s="316"/>
      <c r="P101" s="316"/>
      <c r="Q101" s="316"/>
      <c r="R101" s="316"/>
      <c r="S101" s="316"/>
      <c r="T101" s="316"/>
      <c r="U101" s="316"/>
      <c r="V101" s="316"/>
      <c r="W101" s="316"/>
      <c r="X101" s="316"/>
      <c r="Y101" s="317"/>
    </row>
    <row r="102" spans="1:25">
      <c r="A102" s="315"/>
      <c r="B102" s="316"/>
      <c r="C102" s="316"/>
      <c r="D102" s="316"/>
      <c r="E102" s="316"/>
      <c r="F102" s="316"/>
      <c r="G102" s="316"/>
      <c r="H102" s="316"/>
      <c r="I102" s="316"/>
      <c r="J102" s="316"/>
      <c r="K102" s="316"/>
      <c r="L102" s="316"/>
      <c r="M102" s="316"/>
      <c r="N102" s="316"/>
      <c r="O102" s="316"/>
      <c r="P102" s="316"/>
      <c r="Q102" s="316"/>
      <c r="R102" s="316"/>
      <c r="S102" s="316"/>
      <c r="T102" s="316"/>
      <c r="U102" s="316"/>
      <c r="V102" s="316"/>
      <c r="W102" s="316"/>
      <c r="X102" s="316"/>
      <c r="Y102" s="317"/>
    </row>
    <row r="103" spans="1:25">
      <c r="A103" s="315"/>
      <c r="B103" s="316"/>
      <c r="C103" s="316"/>
      <c r="D103" s="316"/>
      <c r="E103" s="316"/>
      <c r="F103" s="316"/>
      <c r="G103" s="316"/>
      <c r="H103" s="316"/>
      <c r="I103" s="316"/>
      <c r="J103" s="316"/>
      <c r="K103" s="316"/>
      <c r="L103" s="316"/>
      <c r="M103" s="316"/>
      <c r="N103" s="316"/>
      <c r="O103" s="316"/>
      <c r="P103" s="316"/>
      <c r="Q103" s="316"/>
      <c r="R103" s="316"/>
      <c r="S103" s="316"/>
      <c r="T103" s="316"/>
      <c r="U103" s="316"/>
      <c r="V103" s="316"/>
      <c r="W103" s="316"/>
      <c r="X103" s="316"/>
      <c r="Y103" s="317"/>
    </row>
    <row r="104" spans="1:25">
      <c r="A104" s="315"/>
      <c r="B104" s="316"/>
      <c r="C104" s="316"/>
      <c r="D104" s="316"/>
      <c r="E104" s="316"/>
      <c r="F104" s="316"/>
      <c r="G104" s="316"/>
      <c r="H104" s="316"/>
      <c r="I104" s="316"/>
      <c r="J104" s="316"/>
      <c r="K104" s="316"/>
      <c r="L104" s="316"/>
      <c r="M104" s="316"/>
      <c r="N104" s="316"/>
      <c r="O104" s="316"/>
      <c r="P104" s="316"/>
      <c r="Q104" s="316"/>
      <c r="R104" s="316"/>
      <c r="S104" s="316"/>
      <c r="T104" s="316"/>
      <c r="U104" s="316"/>
      <c r="V104" s="316"/>
      <c r="W104" s="316"/>
      <c r="X104" s="316"/>
      <c r="Y104" s="317"/>
    </row>
    <row r="105" spans="1:25" ht="15" thickBot="1">
      <c r="A105" s="318"/>
      <c r="B105" s="319"/>
      <c r="C105" s="319"/>
      <c r="D105" s="319"/>
      <c r="E105" s="319"/>
      <c r="F105" s="319"/>
      <c r="G105" s="319"/>
      <c r="H105" s="319"/>
      <c r="I105" s="319"/>
      <c r="J105" s="319"/>
      <c r="K105" s="319"/>
      <c r="L105" s="319"/>
      <c r="M105" s="319"/>
      <c r="N105" s="319"/>
      <c r="O105" s="319"/>
      <c r="P105" s="319"/>
      <c r="Q105" s="319"/>
      <c r="R105" s="319"/>
      <c r="S105" s="319"/>
      <c r="T105" s="319"/>
      <c r="U105" s="319"/>
      <c r="V105" s="319"/>
      <c r="W105" s="319"/>
      <c r="X105" s="319"/>
      <c r="Y105" s="320"/>
    </row>
    <row r="107" spans="1:25" ht="15" thickBot="1">
      <c r="A107" s="288" t="s">
        <v>158</v>
      </c>
      <c r="B107" s="288"/>
      <c r="C107" s="288"/>
      <c r="D107" s="288"/>
      <c r="E107" s="288"/>
      <c r="F107" s="288"/>
      <c r="G107" s="288"/>
      <c r="H107" s="288"/>
      <c r="I107" s="288"/>
      <c r="J107" s="288"/>
      <c r="K107" s="288"/>
      <c r="L107" s="288"/>
      <c r="M107" s="288"/>
      <c r="N107" s="288"/>
      <c r="O107" s="288"/>
      <c r="P107" s="288"/>
      <c r="Q107" s="288"/>
      <c r="R107" s="288"/>
      <c r="S107" s="288"/>
      <c r="T107" s="288"/>
      <c r="U107" s="288"/>
      <c r="V107" s="288"/>
      <c r="W107" s="288"/>
      <c r="X107" s="288"/>
      <c r="Y107" s="288"/>
    </row>
    <row r="108" spans="1:25" ht="15" thickBot="1">
      <c r="A108" s="308" t="s">
        <v>183</v>
      </c>
      <c r="B108" s="309"/>
      <c r="C108" s="309"/>
      <c r="D108" s="309"/>
      <c r="E108" s="309"/>
      <c r="F108" s="309"/>
      <c r="G108" s="309"/>
      <c r="H108" s="309"/>
      <c r="I108" s="309"/>
      <c r="J108" s="309"/>
      <c r="K108" s="309"/>
      <c r="L108" s="309"/>
      <c r="M108" s="309"/>
      <c r="N108" s="309"/>
      <c r="O108" s="309"/>
      <c r="P108" s="309"/>
      <c r="Q108" s="309"/>
      <c r="R108" s="309"/>
      <c r="S108" s="309"/>
      <c r="T108" s="309"/>
      <c r="U108" s="309"/>
      <c r="V108" s="309"/>
      <c r="W108" s="309"/>
      <c r="X108" s="309"/>
      <c r="Y108" s="310"/>
    </row>
    <row r="110" spans="1:25" ht="15" thickBot="1">
      <c r="A110" s="292" t="s">
        <v>72</v>
      </c>
      <c r="B110" s="292"/>
      <c r="C110" s="292"/>
      <c r="E110" s="292" t="s">
        <v>73</v>
      </c>
      <c r="F110" s="292"/>
      <c r="G110" s="292"/>
    </row>
    <row r="111" spans="1:25" ht="15" thickBot="1">
      <c r="A111" s="293" t="s">
        <v>56</v>
      </c>
      <c r="B111" s="294"/>
      <c r="E111" s="293" t="s">
        <v>56</v>
      </c>
      <c r="F111" s="294"/>
    </row>
    <row r="113" spans="1:25">
      <c r="A113" s="296"/>
      <c r="B113" s="296"/>
      <c r="C113" s="296"/>
      <c r="D113" s="296"/>
      <c r="E113" s="296"/>
      <c r="F113" s="296"/>
      <c r="G113" s="296"/>
      <c r="H113" s="296"/>
      <c r="I113" s="296"/>
      <c r="J113" s="296"/>
      <c r="K113" s="296"/>
      <c r="L113" s="296"/>
      <c r="M113" s="296"/>
      <c r="N113" s="296"/>
      <c r="O113" s="296"/>
      <c r="P113" s="296"/>
      <c r="Q113" s="296"/>
      <c r="R113" s="296"/>
      <c r="S113" s="296"/>
      <c r="T113" s="296"/>
      <c r="U113" s="296"/>
      <c r="V113" s="296"/>
      <c r="W113" s="296"/>
      <c r="X113" s="296"/>
      <c r="Y113" s="296"/>
    </row>
    <row r="115" spans="1:25" ht="18.600000000000001" thickBot="1">
      <c r="A115" s="311" t="s">
        <v>160</v>
      </c>
      <c r="B115" s="311"/>
      <c r="C115" s="311"/>
      <c r="D115" s="311"/>
      <c r="E115" s="311"/>
      <c r="F115" s="311"/>
      <c r="H115" s="234" t="s">
        <v>184</v>
      </c>
      <c r="I115" s="234"/>
      <c r="J115" s="234"/>
      <c r="K115" s="235"/>
      <c r="L115" s="235"/>
    </row>
    <row r="116" spans="1:25">
      <c r="A116" s="299" t="s">
        <v>233</v>
      </c>
      <c r="B116" s="300"/>
      <c r="C116" s="300"/>
      <c r="D116" s="300"/>
      <c r="E116" s="300"/>
      <c r="F116" s="300"/>
      <c r="G116" s="300"/>
      <c r="H116" s="300"/>
      <c r="I116" s="300"/>
      <c r="J116" s="300"/>
      <c r="K116" s="300"/>
      <c r="L116" s="300"/>
      <c r="M116" s="300"/>
      <c r="N116" s="300"/>
      <c r="O116" s="300"/>
      <c r="P116" s="300"/>
      <c r="Q116" s="300"/>
      <c r="R116" s="300"/>
      <c r="S116" s="300"/>
      <c r="T116" s="300"/>
      <c r="U116" s="300"/>
      <c r="V116" s="300"/>
      <c r="W116" s="300"/>
      <c r="X116" s="300"/>
      <c r="Y116" s="301"/>
    </row>
    <row r="117" spans="1:25">
      <c r="A117" s="302"/>
      <c r="B117" s="303"/>
      <c r="C117" s="303"/>
      <c r="D117" s="303"/>
      <c r="E117" s="303"/>
      <c r="F117" s="303"/>
      <c r="G117" s="303"/>
      <c r="H117" s="303"/>
      <c r="I117" s="303"/>
      <c r="J117" s="303"/>
      <c r="K117" s="303"/>
      <c r="L117" s="303"/>
      <c r="M117" s="303"/>
      <c r="N117" s="303"/>
      <c r="O117" s="303"/>
      <c r="P117" s="303"/>
      <c r="Q117" s="303"/>
      <c r="R117" s="303"/>
      <c r="S117" s="303"/>
      <c r="T117" s="303"/>
      <c r="U117" s="303"/>
      <c r="V117" s="303"/>
      <c r="W117" s="303"/>
      <c r="X117" s="303"/>
      <c r="Y117" s="304"/>
    </row>
    <row r="118" spans="1:25">
      <c r="A118" s="302"/>
      <c r="B118" s="303"/>
      <c r="C118" s="303"/>
      <c r="D118" s="303"/>
      <c r="E118" s="303"/>
      <c r="F118" s="303"/>
      <c r="G118" s="303"/>
      <c r="H118" s="303"/>
      <c r="I118" s="303"/>
      <c r="J118" s="303"/>
      <c r="K118" s="303"/>
      <c r="L118" s="303"/>
      <c r="M118" s="303"/>
      <c r="N118" s="303"/>
      <c r="O118" s="303"/>
      <c r="P118" s="303"/>
      <c r="Q118" s="303"/>
      <c r="R118" s="303"/>
      <c r="S118" s="303"/>
      <c r="T118" s="303"/>
      <c r="U118" s="303"/>
      <c r="V118" s="303"/>
      <c r="W118" s="303"/>
      <c r="X118" s="303"/>
      <c r="Y118" s="304"/>
    </row>
    <row r="119" spans="1:25">
      <c r="A119" s="302"/>
      <c r="B119" s="303"/>
      <c r="C119" s="303"/>
      <c r="D119" s="303"/>
      <c r="E119" s="303"/>
      <c r="F119" s="303"/>
      <c r="G119" s="303"/>
      <c r="H119" s="303"/>
      <c r="I119" s="303"/>
      <c r="J119" s="303"/>
      <c r="K119" s="303"/>
      <c r="L119" s="303"/>
      <c r="M119" s="303"/>
      <c r="N119" s="303"/>
      <c r="O119" s="303"/>
      <c r="P119" s="303"/>
      <c r="Q119" s="303"/>
      <c r="R119" s="303"/>
      <c r="S119" s="303"/>
      <c r="T119" s="303"/>
      <c r="U119" s="303"/>
      <c r="V119" s="303"/>
      <c r="W119" s="303"/>
      <c r="X119" s="303"/>
      <c r="Y119" s="304"/>
    </row>
    <row r="120" spans="1:25">
      <c r="A120" s="302"/>
      <c r="B120" s="303"/>
      <c r="C120" s="303"/>
      <c r="D120" s="303"/>
      <c r="E120" s="303"/>
      <c r="F120" s="303"/>
      <c r="G120" s="303"/>
      <c r="H120" s="303"/>
      <c r="I120" s="303"/>
      <c r="J120" s="303"/>
      <c r="K120" s="303"/>
      <c r="L120" s="303"/>
      <c r="M120" s="303"/>
      <c r="N120" s="303"/>
      <c r="O120" s="303"/>
      <c r="P120" s="303"/>
      <c r="Q120" s="303"/>
      <c r="R120" s="303"/>
      <c r="S120" s="303"/>
      <c r="T120" s="303"/>
      <c r="U120" s="303"/>
      <c r="V120" s="303"/>
      <c r="W120" s="303"/>
      <c r="X120" s="303"/>
      <c r="Y120" s="304"/>
    </row>
    <row r="121" spans="1:25">
      <c r="A121" s="302"/>
      <c r="B121" s="303"/>
      <c r="C121" s="303"/>
      <c r="D121" s="303"/>
      <c r="E121" s="303"/>
      <c r="F121" s="303"/>
      <c r="G121" s="303"/>
      <c r="H121" s="303"/>
      <c r="I121" s="303"/>
      <c r="J121" s="303"/>
      <c r="K121" s="303"/>
      <c r="L121" s="303"/>
      <c r="M121" s="303"/>
      <c r="N121" s="303"/>
      <c r="O121" s="303"/>
      <c r="P121" s="303"/>
      <c r="Q121" s="303"/>
      <c r="R121" s="303"/>
      <c r="S121" s="303"/>
      <c r="T121" s="303"/>
      <c r="U121" s="303"/>
      <c r="V121" s="303"/>
      <c r="W121" s="303"/>
      <c r="X121" s="303"/>
      <c r="Y121" s="304"/>
    </row>
    <row r="122" spans="1:25">
      <c r="A122" s="302"/>
      <c r="B122" s="303"/>
      <c r="C122" s="303"/>
      <c r="D122" s="303"/>
      <c r="E122" s="303"/>
      <c r="F122" s="303"/>
      <c r="G122" s="303"/>
      <c r="H122" s="303"/>
      <c r="I122" s="303"/>
      <c r="J122" s="303"/>
      <c r="K122" s="303"/>
      <c r="L122" s="303"/>
      <c r="M122" s="303"/>
      <c r="N122" s="303"/>
      <c r="O122" s="303"/>
      <c r="P122" s="303"/>
      <c r="Q122" s="303"/>
      <c r="R122" s="303"/>
      <c r="S122" s="303"/>
      <c r="T122" s="303"/>
      <c r="U122" s="303"/>
      <c r="V122" s="303"/>
      <c r="W122" s="303"/>
      <c r="X122" s="303"/>
      <c r="Y122" s="304"/>
    </row>
    <row r="123" spans="1:25">
      <c r="A123" s="302"/>
      <c r="B123" s="303"/>
      <c r="C123" s="303"/>
      <c r="D123" s="303"/>
      <c r="E123" s="303"/>
      <c r="F123" s="303"/>
      <c r="G123" s="303"/>
      <c r="H123" s="303"/>
      <c r="I123" s="303"/>
      <c r="J123" s="303"/>
      <c r="K123" s="303"/>
      <c r="L123" s="303"/>
      <c r="M123" s="303"/>
      <c r="N123" s="303"/>
      <c r="O123" s="303"/>
      <c r="P123" s="303"/>
      <c r="Q123" s="303"/>
      <c r="R123" s="303"/>
      <c r="S123" s="303"/>
      <c r="T123" s="303"/>
      <c r="U123" s="303"/>
      <c r="V123" s="303"/>
      <c r="W123" s="303"/>
      <c r="X123" s="303"/>
      <c r="Y123" s="304"/>
    </row>
    <row r="124" spans="1:25">
      <c r="A124" s="302"/>
      <c r="B124" s="303"/>
      <c r="C124" s="303"/>
      <c r="D124" s="303"/>
      <c r="E124" s="303"/>
      <c r="F124" s="303"/>
      <c r="G124" s="303"/>
      <c r="H124" s="303"/>
      <c r="I124" s="303"/>
      <c r="J124" s="303"/>
      <c r="K124" s="303"/>
      <c r="L124" s="303"/>
      <c r="M124" s="303"/>
      <c r="N124" s="303"/>
      <c r="O124" s="303"/>
      <c r="P124" s="303"/>
      <c r="Q124" s="303"/>
      <c r="R124" s="303"/>
      <c r="S124" s="303"/>
      <c r="T124" s="303"/>
      <c r="U124" s="303"/>
      <c r="V124" s="303"/>
      <c r="W124" s="303"/>
      <c r="X124" s="303"/>
      <c r="Y124" s="304"/>
    </row>
    <row r="125" spans="1:25">
      <c r="A125" s="302"/>
      <c r="B125" s="303"/>
      <c r="C125" s="303"/>
      <c r="D125" s="303"/>
      <c r="E125" s="303"/>
      <c r="F125" s="303"/>
      <c r="G125" s="303"/>
      <c r="H125" s="303"/>
      <c r="I125" s="303"/>
      <c r="J125" s="303"/>
      <c r="K125" s="303"/>
      <c r="L125" s="303"/>
      <c r="M125" s="303"/>
      <c r="N125" s="303"/>
      <c r="O125" s="303"/>
      <c r="P125" s="303"/>
      <c r="Q125" s="303"/>
      <c r="R125" s="303"/>
      <c r="S125" s="303"/>
      <c r="T125" s="303"/>
      <c r="U125" s="303"/>
      <c r="V125" s="303"/>
      <c r="W125" s="303"/>
      <c r="X125" s="303"/>
      <c r="Y125" s="304"/>
    </row>
    <row r="126" spans="1:25">
      <c r="A126" s="302"/>
      <c r="B126" s="303"/>
      <c r="C126" s="303"/>
      <c r="D126" s="303"/>
      <c r="E126" s="303"/>
      <c r="F126" s="303"/>
      <c r="G126" s="303"/>
      <c r="H126" s="303"/>
      <c r="I126" s="303"/>
      <c r="J126" s="303"/>
      <c r="K126" s="303"/>
      <c r="L126" s="303"/>
      <c r="M126" s="303"/>
      <c r="N126" s="303"/>
      <c r="O126" s="303"/>
      <c r="P126" s="303"/>
      <c r="Q126" s="303"/>
      <c r="R126" s="303"/>
      <c r="S126" s="303"/>
      <c r="T126" s="303"/>
      <c r="U126" s="303"/>
      <c r="V126" s="303"/>
      <c r="W126" s="303"/>
      <c r="X126" s="303"/>
      <c r="Y126" s="304"/>
    </row>
    <row r="127" spans="1:25">
      <c r="A127" s="302"/>
      <c r="B127" s="303"/>
      <c r="C127" s="303"/>
      <c r="D127" s="303"/>
      <c r="E127" s="303"/>
      <c r="F127" s="303"/>
      <c r="G127" s="303"/>
      <c r="H127" s="303"/>
      <c r="I127" s="303"/>
      <c r="J127" s="303"/>
      <c r="K127" s="303"/>
      <c r="L127" s="303"/>
      <c r="M127" s="303"/>
      <c r="N127" s="303"/>
      <c r="O127" s="303"/>
      <c r="P127" s="303"/>
      <c r="Q127" s="303"/>
      <c r="R127" s="303"/>
      <c r="S127" s="303"/>
      <c r="T127" s="303"/>
      <c r="U127" s="303"/>
      <c r="V127" s="303"/>
      <c r="W127" s="303"/>
      <c r="X127" s="303"/>
      <c r="Y127" s="304"/>
    </row>
    <row r="128" spans="1:25">
      <c r="A128" s="302"/>
      <c r="B128" s="303"/>
      <c r="C128" s="303"/>
      <c r="D128" s="303"/>
      <c r="E128" s="303"/>
      <c r="F128" s="303"/>
      <c r="G128" s="303"/>
      <c r="H128" s="303"/>
      <c r="I128" s="303"/>
      <c r="J128" s="303"/>
      <c r="K128" s="303"/>
      <c r="L128" s="303"/>
      <c r="M128" s="303"/>
      <c r="N128" s="303"/>
      <c r="O128" s="303"/>
      <c r="P128" s="303"/>
      <c r="Q128" s="303"/>
      <c r="R128" s="303"/>
      <c r="S128" s="303"/>
      <c r="T128" s="303"/>
      <c r="U128" s="303"/>
      <c r="V128" s="303"/>
      <c r="W128" s="303"/>
      <c r="X128" s="303"/>
      <c r="Y128" s="304"/>
    </row>
    <row r="129" spans="1:25" ht="15" thickBot="1">
      <c r="A129" s="305"/>
      <c r="B129" s="306"/>
      <c r="C129" s="306"/>
      <c r="D129" s="306"/>
      <c r="E129" s="306"/>
      <c r="F129" s="306"/>
      <c r="G129" s="306"/>
      <c r="H129" s="306"/>
      <c r="I129" s="306"/>
      <c r="J129" s="306"/>
      <c r="K129" s="306"/>
      <c r="L129" s="306"/>
      <c r="M129" s="306"/>
      <c r="N129" s="306"/>
      <c r="O129" s="306"/>
      <c r="P129" s="306"/>
      <c r="Q129" s="306"/>
      <c r="R129" s="306"/>
      <c r="S129" s="306"/>
      <c r="T129" s="306"/>
      <c r="U129" s="306"/>
      <c r="V129" s="306"/>
      <c r="W129" s="306"/>
      <c r="X129" s="306"/>
      <c r="Y129" s="307"/>
    </row>
    <row r="131" spans="1:25" ht="15" thickBot="1">
      <c r="A131" s="288" t="s">
        <v>28</v>
      </c>
      <c r="B131" s="288"/>
      <c r="C131" s="288"/>
      <c r="D131" s="288"/>
      <c r="E131" s="288"/>
      <c r="F131" s="288"/>
      <c r="G131" s="288"/>
      <c r="H131" s="288"/>
      <c r="I131" s="288"/>
      <c r="J131" s="288"/>
      <c r="K131" s="288"/>
      <c r="L131" s="288"/>
      <c r="M131" s="288"/>
      <c r="N131" s="288"/>
      <c r="O131" s="288"/>
      <c r="P131" s="288"/>
      <c r="Q131" s="288"/>
      <c r="R131" s="288"/>
      <c r="S131" s="288"/>
      <c r="T131" s="288"/>
      <c r="U131" s="288"/>
      <c r="V131" s="288"/>
      <c r="W131" s="288"/>
      <c r="X131" s="288"/>
      <c r="Y131" s="288"/>
    </row>
    <row r="132" spans="1:25">
      <c r="A132" s="312" t="s">
        <v>206</v>
      </c>
      <c r="B132" s="313"/>
      <c r="C132" s="313"/>
      <c r="D132" s="313"/>
      <c r="E132" s="313"/>
      <c r="F132" s="313"/>
      <c r="G132" s="313"/>
      <c r="H132" s="313"/>
      <c r="I132" s="313"/>
      <c r="J132" s="313"/>
      <c r="K132" s="313"/>
      <c r="L132" s="313"/>
      <c r="M132" s="313"/>
      <c r="N132" s="313"/>
      <c r="O132" s="313"/>
      <c r="P132" s="313"/>
      <c r="Q132" s="313"/>
      <c r="R132" s="313"/>
      <c r="S132" s="313"/>
      <c r="T132" s="313"/>
      <c r="U132" s="313"/>
      <c r="V132" s="313"/>
      <c r="W132" s="313"/>
      <c r="X132" s="313"/>
      <c r="Y132" s="314"/>
    </row>
    <row r="133" spans="1:25">
      <c r="A133" s="315"/>
      <c r="B133" s="316"/>
      <c r="C133" s="316"/>
      <c r="D133" s="316"/>
      <c r="E133" s="316"/>
      <c r="F133" s="316"/>
      <c r="G133" s="316"/>
      <c r="H133" s="316"/>
      <c r="I133" s="316"/>
      <c r="J133" s="316"/>
      <c r="K133" s="316"/>
      <c r="L133" s="316"/>
      <c r="M133" s="316"/>
      <c r="N133" s="316"/>
      <c r="O133" s="316"/>
      <c r="P133" s="316"/>
      <c r="Q133" s="316"/>
      <c r="R133" s="316"/>
      <c r="S133" s="316"/>
      <c r="T133" s="316"/>
      <c r="U133" s="316"/>
      <c r="V133" s="316"/>
      <c r="W133" s="316"/>
      <c r="X133" s="316"/>
      <c r="Y133" s="317"/>
    </row>
    <row r="134" spans="1:25">
      <c r="A134" s="315"/>
      <c r="B134" s="316"/>
      <c r="C134" s="316"/>
      <c r="D134" s="316"/>
      <c r="E134" s="316"/>
      <c r="F134" s="316"/>
      <c r="G134" s="316"/>
      <c r="H134" s="316"/>
      <c r="I134" s="316"/>
      <c r="J134" s="316"/>
      <c r="K134" s="316"/>
      <c r="L134" s="316"/>
      <c r="M134" s="316"/>
      <c r="N134" s="316"/>
      <c r="O134" s="316"/>
      <c r="P134" s="316"/>
      <c r="Q134" s="316"/>
      <c r="R134" s="316"/>
      <c r="S134" s="316"/>
      <c r="T134" s="316"/>
      <c r="U134" s="316"/>
      <c r="V134" s="316"/>
      <c r="W134" s="316"/>
      <c r="X134" s="316"/>
      <c r="Y134" s="317"/>
    </row>
    <row r="135" spans="1:25">
      <c r="A135" s="315"/>
      <c r="B135" s="316"/>
      <c r="C135" s="316"/>
      <c r="D135" s="316"/>
      <c r="E135" s="316"/>
      <c r="F135" s="316"/>
      <c r="G135" s="316"/>
      <c r="H135" s="316"/>
      <c r="I135" s="316"/>
      <c r="J135" s="316"/>
      <c r="K135" s="316"/>
      <c r="L135" s="316"/>
      <c r="M135" s="316"/>
      <c r="N135" s="316"/>
      <c r="O135" s="316"/>
      <c r="P135" s="316"/>
      <c r="Q135" s="316"/>
      <c r="R135" s="316"/>
      <c r="S135" s="316"/>
      <c r="T135" s="316"/>
      <c r="U135" s="316"/>
      <c r="V135" s="316"/>
      <c r="W135" s="316"/>
      <c r="X135" s="316"/>
      <c r="Y135" s="317"/>
    </row>
    <row r="136" spans="1:25">
      <c r="A136" s="315"/>
      <c r="B136" s="316"/>
      <c r="C136" s="316"/>
      <c r="D136" s="316"/>
      <c r="E136" s="316"/>
      <c r="F136" s="316"/>
      <c r="G136" s="316"/>
      <c r="H136" s="316"/>
      <c r="I136" s="316"/>
      <c r="J136" s="316"/>
      <c r="K136" s="316"/>
      <c r="L136" s="316"/>
      <c r="M136" s="316"/>
      <c r="N136" s="316"/>
      <c r="O136" s="316"/>
      <c r="P136" s="316"/>
      <c r="Q136" s="316"/>
      <c r="R136" s="316"/>
      <c r="S136" s="316"/>
      <c r="T136" s="316"/>
      <c r="U136" s="316"/>
      <c r="V136" s="316"/>
      <c r="W136" s="316"/>
      <c r="X136" s="316"/>
      <c r="Y136" s="317"/>
    </row>
    <row r="137" spans="1:25">
      <c r="A137" s="315"/>
      <c r="B137" s="316"/>
      <c r="C137" s="316"/>
      <c r="D137" s="316"/>
      <c r="E137" s="316"/>
      <c r="F137" s="316"/>
      <c r="G137" s="316"/>
      <c r="H137" s="316"/>
      <c r="I137" s="316"/>
      <c r="J137" s="316"/>
      <c r="K137" s="316"/>
      <c r="L137" s="316"/>
      <c r="M137" s="316"/>
      <c r="N137" s="316"/>
      <c r="O137" s="316"/>
      <c r="P137" s="316"/>
      <c r="Q137" s="316"/>
      <c r="R137" s="316"/>
      <c r="S137" s="316"/>
      <c r="T137" s="316"/>
      <c r="U137" s="316"/>
      <c r="V137" s="316"/>
      <c r="W137" s="316"/>
      <c r="X137" s="316"/>
      <c r="Y137" s="317"/>
    </row>
    <row r="138" spans="1:25" ht="15" thickBot="1">
      <c r="A138" s="318"/>
      <c r="B138" s="319"/>
      <c r="C138" s="319"/>
      <c r="D138" s="319"/>
      <c r="E138" s="319"/>
      <c r="F138" s="319"/>
      <c r="G138" s="319"/>
      <c r="H138" s="319"/>
      <c r="I138" s="319"/>
      <c r="J138" s="319"/>
      <c r="K138" s="319"/>
      <c r="L138" s="319"/>
      <c r="M138" s="319"/>
      <c r="N138" s="319"/>
      <c r="O138" s="319"/>
      <c r="P138" s="319"/>
      <c r="Q138" s="319"/>
      <c r="R138" s="319"/>
      <c r="S138" s="319"/>
      <c r="T138" s="319"/>
      <c r="U138" s="319"/>
      <c r="V138" s="319"/>
      <c r="W138" s="319"/>
      <c r="X138" s="319"/>
      <c r="Y138" s="320"/>
    </row>
    <row r="140" spans="1:25" ht="15" thickBot="1">
      <c r="A140" s="288" t="s">
        <v>158</v>
      </c>
      <c r="B140" s="288"/>
      <c r="C140" s="288"/>
      <c r="D140" s="288"/>
      <c r="E140" s="288"/>
      <c r="F140" s="288"/>
      <c r="G140" s="288"/>
      <c r="H140" s="288"/>
      <c r="I140" s="288"/>
      <c r="J140" s="288"/>
      <c r="K140" s="288"/>
      <c r="L140" s="288"/>
      <c r="M140" s="288"/>
      <c r="N140" s="288"/>
      <c r="O140" s="288"/>
      <c r="P140" s="288"/>
      <c r="Q140" s="288"/>
      <c r="R140" s="288"/>
      <c r="S140" s="288"/>
      <c r="T140" s="288"/>
      <c r="U140" s="288"/>
      <c r="V140" s="288"/>
      <c r="W140" s="288"/>
      <c r="X140" s="288"/>
      <c r="Y140" s="288"/>
    </row>
    <row r="141" spans="1:25" ht="15" thickBot="1">
      <c r="A141" s="308" t="s">
        <v>223</v>
      </c>
      <c r="B141" s="309"/>
      <c r="C141" s="309"/>
      <c r="D141" s="309"/>
      <c r="E141" s="309"/>
      <c r="F141" s="309"/>
      <c r="G141" s="309"/>
      <c r="H141" s="309"/>
      <c r="I141" s="309"/>
      <c r="J141" s="309"/>
      <c r="K141" s="309"/>
      <c r="L141" s="309"/>
      <c r="M141" s="309"/>
      <c r="N141" s="309"/>
      <c r="O141" s="309"/>
      <c r="P141" s="309"/>
      <c r="Q141" s="309"/>
      <c r="R141" s="309"/>
      <c r="S141" s="309"/>
      <c r="T141" s="309"/>
      <c r="U141" s="309"/>
      <c r="V141" s="309"/>
      <c r="W141" s="309"/>
      <c r="X141" s="309"/>
      <c r="Y141" s="310"/>
    </row>
    <row r="143" spans="1:25" ht="15" thickBot="1">
      <c r="A143" s="292" t="s">
        <v>72</v>
      </c>
      <c r="B143" s="292"/>
      <c r="C143" s="292"/>
      <c r="E143" s="292" t="s">
        <v>73</v>
      </c>
      <c r="F143" s="292"/>
      <c r="G143" s="292"/>
    </row>
    <row r="144" spans="1:25" ht="15" thickBot="1">
      <c r="A144" s="293" t="s">
        <v>56</v>
      </c>
      <c r="B144" s="294"/>
      <c r="E144" s="293" t="s">
        <v>57</v>
      </c>
      <c r="F144" s="294"/>
    </row>
    <row r="146" spans="1:25">
      <c r="A146" s="296"/>
      <c r="B146" s="296"/>
      <c r="C146" s="296"/>
      <c r="D146" s="296"/>
      <c r="E146" s="296"/>
      <c r="F146" s="296"/>
      <c r="G146" s="296"/>
      <c r="H146" s="296"/>
      <c r="I146" s="296"/>
      <c r="J146" s="296"/>
      <c r="K146" s="296"/>
      <c r="L146" s="296"/>
      <c r="M146" s="296"/>
      <c r="N146" s="296"/>
      <c r="O146" s="296"/>
      <c r="P146" s="296"/>
      <c r="Q146" s="296"/>
      <c r="R146" s="296"/>
      <c r="S146" s="296"/>
      <c r="T146" s="296"/>
      <c r="U146" s="296"/>
      <c r="V146" s="296"/>
      <c r="W146" s="296"/>
      <c r="X146" s="296"/>
      <c r="Y146" s="296"/>
    </row>
    <row r="148" spans="1:25" ht="18.600000000000001" thickBot="1">
      <c r="A148" s="311" t="s">
        <v>161</v>
      </c>
      <c r="B148" s="311"/>
      <c r="C148" s="311"/>
      <c r="D148" s="311"/>
      <c r="E148" s="311"/>
      <c r="F148" s="311"/>
      <c r="H148" s="234" t="s">
        <v>185</v>
      </c>
      <c r="I148" s="234"/>
      <c r="J148" s="234"/>
      <c r="K148" s="235"/>
      <c r="L148" s="235"/>
    </row>
    <row r="149" spans="1:25">
      <c r="A149" s="299" t="s">
        <v>234</v>
      </c>
      <c r="B149" s="300"/>
      <c r="C149" s="300"/>
      <c r="D149" s="300"/>
      <c r="E149" s="300"/>
      <c r="F149" s="300"/>
      <c r="G149" s="300"/>
      <c r="H149" s="300"/>
      <c r="I149" s="300"/>
      <c r="J149" s="300"/>
      <c r="K149" s="300"/>
      <c r="L149" s="300"/>
      <c r="M149" s="300"/>
      <c r="N149" s="300"/>
      <c r="O149" s="300"/>
      <c r="P149" s="300"/>
      <c r="Q149" s="300"/>
      <c r="R149" s="300"/>
      <c r="S149" s="300"/>
      <c r="T149" s="300"/>
      <c r="U149" s="300"/>
      <c r="V149" s="300"/>
      <c r="W149" s="300"/>
      <c r="X149" s="300"/>
      <c r="Y149" s="301"/>
    </row>
    <row r="150" spans="1:25">
      <c r="A150" s="302"/>
      <c r="B150" s="303"/>
      <c r="C150" s="303"/>
      <c r="D150" s="303"/>
      <c r="E150" s="303"/>
      <c r="F150" s="303"/>
      <c r="G150" s="303"/>
      <c r="H150" s="303"/>
      <c r="I150" s="303"/>
      <c r="J150" s="303"/>
      <c r="K150" s="303"/>
      <c r="L150" s="303"/>
      <c r="M150" s="303"/>
      <c r="N150" s="303"/>
      <c r="O150" s="303"/>
      <c r="P150" s="303"/>
      <c r="Q150" s="303"/>
      <c r="R150" s="303"/>
      <c r="S150" s="303"/>
      <c r="T150" s="303"/>
      <c r="U150" s="303"/>
      <c r="V150" s="303"/>
      <c r="W150" s="303"/>
      <c r="X150" s="303"/>
      <c r="Y150" s="304"/>
    </row>
    <row r="151" spans="1:25">
      <c r="A151" s="302"/>
      <c r="B151" s="303"/>
      <c r="C151" s="303"/>
      <c r="D151" s="303"/>
      <c r="E151" s="303"/>
      <c r="F151" s="303"/>
      <c r="G151" s="303"/>
      <c r="H151" s="303"/>
      <c r="I151" s="303"/>
      <c r="J151" s="303"/>
      <c r="K151" s="303"/>
      <c r="L151" s="303"/>
      <c r="M151" s="303"/>
      <c r="N151" s="303"/>
      <c r="O151" s="303"/>
      <c r="P151" s="303"/>
      <c r="Q151" s="303"/>
      <c r="R151" s="303"/>
      <c r="S151" s="303"/>
      <c r="T151" s="303"/>
      <c r="U151" s="303"/>
      <c r="V151" s="303"/>
      <c r="W151" s="303"/>
      <c r="X151" s="303"/>
      <c r="Y151" s="304"/>
    </row>
    <row r="152" spans="1:25">
      <c r="A152" s="302"/>
      <c r="B152" s="303"/>
      <c r="C152" s="303"/>
      <c r="D152" s="303"/>
      <c r="E152" s="303"/>
      <c r="F152" s="303"/>
      <c r="G152" s="303"/>
      <c r="H152" s="303"/>
      <c r="I152" s="303"/>
      <c r="J152" s="303"/>
      <c r="K152" s="303"/>
      <c r="L152" s="303"/>
      <c r="M152" s="303"/>
      <c r="N152" s="303"/>
      <c r="O152" s="303"/>
      <c r="P152" s="303"/>
      <c r="Q152" s="303"/>
      <c r="R152" s="303"/>
      <c r="S152" s="303"/>
      <c r="T152" s="303"/>
      <c r="U152" s="303"/>
      <c r="V152" s="303"/>
      <c r="W152" s="303"/>
      <c r="X152" s="303"/>
      <c r="Y152" s="304"/>
    </row>
    <row r="153" spans="1:25">
      <c r="A153" s="302"/>
      <c r="B153" s="303"/>
      <c r="C153" s="303"/>
      <c r="D153" s="303"/>
      <c r="E153" s="303"/>
      <c r="F153" s="303"/>
      <c r="G153" s="303"/>
      <c r="H153" s="303"/>
      <c r="I153" s="303"/>
      <c r="J153" s="303"/>
      <c r="K153" s="303"/>
      <c r="L153" s="303"/>
      <c r="M153" s="303"/>
      <c r="N153" s="303"/>
      <c r="O153" s="303"/>
      <c r="P153" s="303"/>
      <c r="Q153" s="303"/>
      <c r="R153" s="303"/>
      <c r="S153" s="303"/>
      <c r="T153" s="303"/>
      <c r="U153" s="303"/>
      <c r="V153" s="303"/>
      <c r="W153" s="303"/>
      <c r="X153" s="303"/>
      <c r="Y153" s="304"/>
    </row>
    <row r="154" spans="1:25">
      <c r="A154" s="302"/>
      <c r="B154" s="303"/>
      <c r="C154" s="303"/>
      <c r="D154" s="303"/>
      <c r="E154" s="303"/>
      <c r="F154" s="303"/>
      <c r="G154" s="303"/>
      <c r="H154" s="303"/>
      <c r="I154" s="303"/>
      <c r="J154" s="303"/>
      <c r="K154" s="303"/>
      <c r="L154" s="303"/>
      <c r="M154" s="303"/>
      <c r="N154" s="303"/>
      <c r="O154" s="303"/>
      <c r="P154" s="303"/>
      <c r="Q154" s="303"/>
      <c r="R154" s="303"/>
      <c r="S154" s="303"/>
      <c r="T154" s="303"/>
      <c r="U154" s="303"/>
      <c r="V154" s="303"/>
      <c r="W154" s="303"/>
      <c r="X154" s="303"/>
      <c r="Y154" s="304"/>
    </row>
    <row r="155" spans="1:25">
      <c r="A155" s="302"/>
      <c r="B155" s="303"/>
      <c r="C155" s="303"/>
      <c r="D155" s="303"/>
      <c r="E155" s="303"/>
      <c r="F155" s="303"/>
      <c r="G155" s="303"/>
      <c r="H155" s="303"/>
      <c r="I155" s="303"/>
      <c r="J155" s="303"/>
      <c r="K155" s="303"/>
      <c r="L155" s="303"/>
      <c r="M155" s="303"/>
      <c r="N155" s="303"/>
      <c r="O155" s="303"/>
      <c r="P155" s="303"/>
      <c r="Q155" s="303"/>
      <c r="R155" s="303"/>
      <c r="S155" s="303"/>
      <c r="T155" s="303"/>
      <c r="U155" s="303"/>
      <c r="V155" s="303"/>
      <c r="W155" s="303"/>
      <c r="X155" s="303"/>
      <c r="Y155" s="304"/>
    </row>
    <row r="156" spans="1:25">
      <c r="A156" s="302"/>
      <c r="B156" s="303"/>
      <c r="C156" s="303"/>
      <c r="D156" s="303"/>
      <c r="E156" s="303"/>
      <c r="F156" s="303"/>
      <c r="G156" s="303"/>
      <c r="H156" s="303"/>
      <c r="I156" s="303"/>
      <c r="J156" s="303"/>
      <c r="K156" s="303"/>
      <c r="L156" s="303"/>
      <c r="M156" s="303"/>
      <c r="N156" s="303"/>
      <c r="O156" s="303"/>
      <c r="P156" s="303"/>
      <c r="Q156" s="303"/>
      <c r="R156" s="303"/>
      <c r="S156" s="303"/>
      <c r="T156" s="303"/>
      <c r="U156" s="303"/>
      <c r="V156" s="303"/>
      <c r="W156" s="303"/>
      <c r="X156" s="303"/>
      <c r="Y156" s="304"/>
    </row>
    <row r="157" spans="1:25">
      <c r="A157" s="302"/>
      <c r="B157" s="303"/>
      <c r="C157" s="303"/>
      <c r="D157" s="303"/>
      <c r="E157" s="303"/>
      <c r="F157" s="303"/>
      <c r="G157" s="303"/>
      <c r="H157" s="303"/>
      <c r="I157" s="303"/>
      <c r="J157" s="303"/>
      <c r="K157" s="303"/>
      <c r="L157" s="303"/>
      <c r="M157" s="303"/>
      <c r="N157" s="303"/>
      <c r="O157" s="303"/>
      <c r="P157" s="303"/>
      <c r="Q157" s="303"/>
      <c r="R157" s="303"/>
      <c r="S157" s="303"/>
      <c r="T157" s="303"/>
      <c r="U157" s="303"/>
      <c r="V157" s="303"/>
      <c r="W157" s="303"/>
      <c r="X157" s="303"/>
      <c r="Y157" s="304"/>
    </row>
    <row r="158" spans="1:25">
      <c r="A158" s="302"/>
      <c r="B158" s="303"/>
      <c r="C158" s="303"/>
      <c r="D158" s="303"/>
      <c r="E158" s="303"/>
      <c r="F158" s="303"/>
      <c r="G158" s="303"/>
      <c r="H158" s="303"/>
      <c r="I158" s="303"/>
      <c r="J158" s="303"/>
      <c r="K158" s="303"/>
      <c r="L158" s="303"/>
      <c r="M158" s="303"/>
      <c r="N158" s="303"/>
      <c r="O158" s="303"/>
      <c r="P158" s="303"/>
      <c r="Q158" s="303"/>
      <c r="R158" s="303"/>
      <c r="S158" s="303"/>
      <c r="T158" s="303"/>
      <c r="U158" s="303"/>
      <c r="V158" s="303"/>
      <c r="W158" s="303"/>
      <c r="X158" s="303"/>
      <c r="Y158" s="304"/>
    </row>
    <row r="159" spans="1:25">
      <c r="A159" s="302"/>
      <c r="B159" s="303"/>
      <c r="C159" s="303"/>
      <c r="D159" s="303"/>
      <c r="E159" s="303"/>
      <c r="F159" s="303"/>
      <c r="G159" s="303"/>
      <c r="H159" s="303"/>
      <c r="I159" s="303"/>
      <c r="J159" s="303"/>
      <c r="K159" s="303"/>
      <c r="L159" s="303"/>
      <c r="M159" s="303"/>
      <c r="N159" s="303"/>
      <c r="O159" s="303"/>
      <c r="P159" s="303"/>
      <c r="Q159" s="303"/>
      <c r="R159" s="303"/>
      <c r="S159" s="303"/>
      <c r="T159" s="303"/>
      <c r="U159" s="303"/>
      <c r="V159" s="303"/>
      <c r="W159" s="303"/>
      <c r="X159" s="303"/>
      <c r="Y159" s="304"/>
    </row>
    <row r="160" spans="1:25">
      <c r="A160" s="302"/>
      <c r="B160" s="303"/>
      <c r="C160" s="303"/>
      <c r="D160" s="303"/>
      <c r="E160" s="303"/>
      <c r="F160" s="303"/>
      <c r="G160" s="303"/>
      <c r="H160" s="303"/>
      <c r="I160" s="303"/>
      <c r="J160" s="303"/>
      <c r="K160" s="303"/>
      <c r="L160" s="303"/>
      <c r="M160" s="303"/>
      <c r="N160" s="303"/>
      <c r="O160" s="303"/>
      <c r="P160" s="303"/>
      <c r="Q160" s="303"/>
      <c r="R160" s="303"/>
      <c r="S160" s="303"/>
      <c r="T160" s="303"/>
      <c r="U160" s="303"/>
      <c r="V160" s="303"/>
      <c r="W160" s="303"/>
      <c r="X160" s="303"/>
      <c r="Y160" s="304"/>
    </row>
    <row r="161" spans="1:25">
      <c r="A161" s="302"/>
      <c r="B161" s="303"/>
      <c r="C161" s="303"/>
      <c r="D161" s="303"/>
      <c r="E161" s="303"/>
      <c r="F161" s="303"/>
      <c r="G161" s="303"/>
      <c r="H161" s="303"/>
      <c r="I161" s="303"/>
      <c r="J161" s="303"/>
      <c r="K161" s="303"/>
      <c r="L161" s="303"/>
      <c r="M161" s="303"/>
      <c r="N161" s="303"/>
      <c r="O161" s="303"/>
      <c r="P161" s="303"/>
      <c r="Q161" s="303"/>
      <c r="R161" s="303"/>
      <c r="S161" s="303"/>
      <c r="T161" s="303"/>
      <c r="U161" s="303"/>
      <c r="V161" s="303"/>
      <c r="W161" s="303"/>
      <c r="X161" s="303"/>
      <c r="Y161" s="304"/>
    </row>
    <row r="162" spans="1:25" ht="15" thickBot="1">
      <c r="A162" s="305"/>
      <c r="B162" s="306"/>
      <c r="C162" s="306"/>
      <c r="D162" s="306"/>
      <c r="E162" s="306"/>
      <c r="F162" s="306"/>
      <c r="G162" s="306"/>
      <c r="H162" s="306"/>
      <c r="I162" s="306"/>
      <c r="J162" s="306"/>
      <c r="K162" s="306"/>
      <c r="L162" s="306"/>
      <c r="M162" s="306"/>
      <c r="N162" s="306"/>
      <c r="O162" s="306"/>
      <c r="P162" s="306"/>
      <c r="Q162" s="306"/>
      <c r="R162" s="306"/>
      <c r="S162" s="306"/>
      <c r="T162" s="306"/>
      <c r="U162" s="306"/>
      <c r="V162" s="306"/>
      <c r="W162" s="306"/>
      <c r="X162" s="306"/>
      <c r="Y162" s="307"/>
    </row>
    <row r="164" spans="1:25" ht="15" thickBot="1">
      <c r="A164" s="288" t="s">
        <v>28</v>
      </c>
      <c r="B164" s="288"/>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row>
    <row r="165" spans="1:25">
      <c r="A165" s="312" t="s">
        <v>235</v>
      </c>
      <c r="B165" s="313"/>
      <c r="C165" s="313"/>
      <c r="D165" s="313"/>
      <c r="E165" s="313"/>
      <c r="F165" s="313"/>
      <c r="G165" s="313"/>
      <c r="H165" s="313"/>
      <c r="I165" s="313"/>
      <c r="J165" s="313"/>
      <c r="K165" s="313"/>
      <c r="L165" s="313"/>
      <c r="M165" s="313"/>
      <c r="N165" s="313"/>
      <c r="O165" s="313"/>
      <c r="P165" s="313"/>
      <c r="Q165" s="313"/>
      <c r="R165" s="313"/>
      <c r="S165" s="313"/>
      <c r="T165" s="313"/>
      <c r="U165" s="313"/>
      <c r="V165" s="313"/>
      <c r="W165" s="313"/>
      <c r="X165" s="313"/>
      <c r="Y165" s="314"/>
    </row>
    <row r="166" spans="1:25">
      <c r="A166" s="315"/>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7"/>
    </row>
    <row r="167" spans="1:25">
      <c r="A167" s="315"/>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7"/>
    </row>
    <row r="168" spans="1:25">
      <c r="A168" s="315"/>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7"/>
    </row>
    <row r="169" spans="1:25">
      <c r="A169" s="315"/>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7"/>
    </row>
    <row r="170" spans="1:25">
      <c r="A170" s="315"/>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7"/>
    </row>
    <row r="171" spans="1:25" ht="15" thickBot="1">
      <c r="A171" s="318"/>
      <c r="B171" s="319"/>
      <c r="C171" s="319"/>
      <c r="D171" s="319"/>
      <c r="E171" s="319"/>
      <c r="F171" s="319"/>
      <c r="G171" s="319"/>
      <c r="H171" s="319"/>
      <c r="I171" s="319"/>
      <c r="J171" s="319"/>
      <c r="K171" s="319"/>
      <c r="L171" s="319"/>
      <c r="M171" s="319"/>
      <c r="N171" s="319"/>
      <c r="O171" s="319"/>
      <c r="P171" s="319"/>
      <c r="Q171" s="319"/>
      <c r="R171" s="319"/>
      <c r="S171" s="319"/>
      <c r="T171" s="319"/>
      <c r="U171" s="319"/>
      <c r="V171" s="319"/>
      <c r="W171" s="319"/>
      <c r="X171" s="319"/>
      <c r="Y171" s="320"/>
    </row>
    <row r="173" spans="1:25" ht="15" thickBot="1">
      <c r="A173" s="288" t="s">
        <v>158</v>
      </c>
      <c r="B173" s="288"/>
      <c r="C173" s="288"/>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row>
    <row r="174" spans="1:25" ht="15" thickBot="1">
      <c r="A174" s="308" t="s">
        <v>186</v>
      </c>
      <c r="B174" s="309"/>
      <c r="C174" s="309"/>
      <c r="D174" s="309"/>
      <c r="E174" s="309"/>
      <c r="F174" s="309"/>
      <c r="G174" s="309"/>
      <c r="H174" s="309"/>
      <c r="I174" s="309"/>
      <c r="J174" s="309"/>
      <c r="K174" s="309"/>
      <c r="L174" s="309"/>
      <c r="M174" s="309"/>
      <c r="N174" s="309"/>
      <c r="O174" s="309"/>
      <c r="P174" s="309"/>
      <c r="Q174" s="309"/>
      <c r="R174" s="309"/>
      <c r="S174" s="309"/>
      <c r="T174" s="309"/>
      <c r="U174" s="309"/>
      <c r="V174" s="309"/>
      <c r="W174" s="309"/>
      <c r="X174" s="309"/>
      <c r="Y174" s="310"/>
    </row>
    <row r="176" spans="1:25" ht="15" thickBot="1">
      <c r="A176" s="292" t="s">
        <v>72</v>
      </c>
      <c r="B176" s="292"/>
      <c r="C176" s="292"/>
      <c r="E176" s="292" t="s">
        <v>73</v>
      </c>
      <c r="F176" s="292"/>
      <c r="G176" s="292"/>
    </row>
    <row r="177" spans="1:25">
      <c r="A177" s="297" t="s">
        <v>58</v>
      </c>
      <c r="B177" s="298"/>
      <c r="E177" s="297" t="s">
        <v>58</v>
      </c>
      <c r="F177" s="298"/>
    </row>
    <row r="178" spans="1:25">
      <c r="A178" s="225"/>
      <c r="B178" s="225"/>
      <c r="C178" s="226"/>
      <c r="D178" s="226"/>
      <c r="E178" s="225"/>
      <c r="F178" s="225"/>
      <c r="G178" s="226"/>
      <c r="H178" s="226"/>
    </row>
    <row r="179" spans="1:25">
      <c r="A179" s="331"/>
      <c r="B179" s="331"/>
      <c r="C179" s="331"/>
      <c r="D179" s="331"/>
      <c r="E179" s="331"/>
      <c r="F179" s="331"/>
      <c r="G179" s="331"/>
      <c r="H179" s="331"/>
      <c r="I179" s="331"/>
      <c r="J179" s="331"/>
      <c r="K179" s="331"/>
      <c r="L179" s="331"/>
      <c r="M179" s="331"/>
      <c r="N179" s="331"/>
      <c r="O179" s="331"/>
      <c r="P179" s="331"/>
      <c r="Q179" s="331"/>
      <c r="R179" s="331"/>
      <c r="S179" s="331"/>
      <c r="T179" s="331"/>
      <c r="U179" s="331"/>
      <c r="V179" s="331"/>
      <c r="W179" s="331"/>
      <c r="X179" s="331"/>
      <c r="Y179" s="331"/>
    </row>
    <row r="180" spans="1:25">
      <c r="A180" s="225"/>
      <c r="B180" s="225"/>
      <c r="C180" s="226"/>
      <c r="D180" s="226"/>
      <c r="E180" s="225"/>
      <c r="F180" s="225"/>
      <c r="G180" s="226"/>
      <c r="H180" s="226"/>
    </row>
    <row r="181" spans="1:25" ht="18">
      <c r="A181" s="287" t="s">
        <v>162</v>
      </c>
      <c r="B181" s="287"/>
      <c r="C181" s="287"/>
      <c r="D181" s="287"/>
      <c r="E181" s="287"/>
      <c r="F181" s="287"/>
      <c r="G181" s="226"/>
      <c r="H181" s="287" t="s">
        <v>217</v>
      </c>
      <c r="I181" s="287"/>
      <c r="J181" s="287"/>
      <c r="K181" s="226"/>
      <c r="L181" s="226"/>
      <c r="M181" s="226"/>
      <c r="N181" s="226"/>
      <c r="O181" s="226"/>
      <c r="P181" s="226"/>
      <c r="Q181" s="226"/>
      <c r="R181" s="226"/>
      <c r="S181" s="226"/>
      <c r="T181" s="226"/>
      <c r="U181" s="226"/>
      <c r="V181" s="226"/>
      <c r="W181" s="226"/>
      <c r="X181" s="226"/>
      <c r="Y181" s="226"/>
    </row>
    <row r="182" spans="1:25">
      <c r="A182" s="315" t="s">
        <v>236</v>
      </c>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7"/>
    </row>
    <row r="183" spans="1:25">
      <c r="A183" s="315"/>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7"/>
    </row>
    <row r="184" spans="1:25">
      <c r="A184" s="315"/>
      <c r="B184" s="316"/>
      <c r="C184" s="316"/>
      <c r="D184" s="316"/>
      <c r="E184" s="316"/>
      <c r="F184" s="316"/>
      <c r="G184" s="316"/>
      <c r="H184" s="316"/>
      <c r="I184" s="316"/>
      <c r="J184" s="316"/>
      <c r="K184" s="316"/>
      <c r="L184" s="316"/>
      <c r="M184" s="316"/>
      <c r="N184" s="316"/>
      <c r="O184" s="316"/>
      <c r="P184" s="316"/>
      <c r="Q184" s="316"/>
      <c r="R184" s="316"/>
      <c r="S184" s="316"/>
      <c r="T184" s="316"/>
      <c r="U184" s="316"/>
      <c r="V184" s="316"/>
      <c r="W184" s="316"/>
      <c r="X184" s="316"/>
      <c r="Y184" s="317"/>
    </row>
    <row r="185" spans="1:25">
      <c r="A185" s="315"/>
      <c r="B185" s="316"/>
      <c r="C185" s="316"/>
      <c r="D185" s="316"/>
      <c r="E185" s="316"/>
      <c r="F185" s="316"/>
      <c r="G185" s="316"/>
      <c r="H185" s="316"/>
      <c r="I185" s="316"/>
      <c r="J185" s="316"/>
      <c r="K185" s="316"/>
      <c r="L185" s="316"/>
      <c r="M185" s="316"/>
      <c r="N185" s="316"/>
      <c r="O185" s="316"/>
      <c r="P185" s="316"/>
      <c r="Q185" s="316"/>
      <c r="R185" s="316"/>
      <c r="S185" s="316"/>
      <c r="T185" s="316"/>
      <c r="U185" s="316"/>
      <c r="V185" s="316"/>
      <c r="W185" s="316"/>
      <c r="X185" s="316"/>
      <c r="Y185" s="317"/>
    </row>
    <row r="186" spans="1:25">
      <c r="A186" s="315"/>
      <c r="B186" s="316"/>
      <c r="C186" s="316"/>
      <c r="D186" s="316"/>
      <c r="E186" s="316"/>
      <c r="F186" s="316"/>
      <c r="G186" s="316"/>
      <c r="H186" s="316"/>
      <c r="I186" s="316"/>
      <c r="J186" s="316"/>
      <c r="K186" s="316"/>
      <c r="L186" s="316"/>
      <c r="M186" s="316"/>
      <c r="N186" s="316"/>
      <c r="O186" s="316"/>
      <c r="P186" s="316"/>
      <c r="Q186" s="316"/>
      <c r="R186" s="316"/>
      <c r="S186" s="316"/>
      <c r="T186" s="316"/>
      <c r="U186" s="316"/>
      <c r="V186" s="316"/>
      <c r="W186" s="316"/>
      <c r="X186" s="316"/>
      <c r="Y186" s="317"/>
    </row>
    <row r="187" spans="1:25">
      <c r="A187" s="315"/>
      <c r="B187" s="316"/>
      <c r="C187" s="316"/>
      <c r="D187" s="316"/>
      <c r="E187" s="316"/>
      <c r="F187" s="316"/>
      <c r="G187" s="316"/>
      <c r="H187" s="316"/>
      <c r="I187" s="316"/>
      <c r="J187" s="316"/>
      <c r="K187" s="316"/>
      <c r="L187" s="316"/>
      <c r="M187" s="316"/>
      <c r="N187" s="316"/>
      <c r="O187" s="316"/>
      <c r="P187" s="316"/>
      <c r="Q187" s="316"/>
      <c r="R187" s="316"/>
      <c r="S187" s="316"/>
      <c r="T187" s="316"/>
      <c r="U187" s="316"/>
      <c r="V187" s="316"/>
      <c r="W187" s="316"/>
      <c r="X187" s="316"/>
      <c r="Y187" s="317"/>
    </row>
    <row r="188" spans="1:25">
      <c r="A188" s="315"/>
      <c r="B188" s="316"/>
      <c r="C188" s="316"/>
      <c r="D188" s="316"/>
      <c r="E188" s="316"/>
      <c r="F188" s="316"/>
      <c r="G188" s="316"/>
      <c r="H188" s="316"/>
      <c r="I188" s="316"/>
      <c r="J188" s="316"/>
      <c r="K188" s="316"/>
      <c r="L188" s="316"/>
      <c r="M188" s="316"/>
      <c r="N188" s="316"/>
      <c r="O188" s="316"/>
      <c r="P188" s="316"/>
      <c r="Q188" s="316"/>
      <c r="R188" s="316"/>
      <c r="S188" s="316"/>
      <c r="T188" s="316"/>
      <c r="U188" s="316"/>
      <c r="V188" s="316"/>
      <c r="W188" s="316"/>
      <c r="X188" s="316"/>
      <c r="Y188" s="317"/>
    </row>
    <row r="189" spans="1:25">
      <c r="A189" s="315"/>
      <c r="B189" s="316"/>
      <c r="C189" s="316"/>
      <c r="D189" s="316"/>
      <c r="E189" s="316"/>
      <c r="F189" s="316"/>
      <c r="G189" s="316"/>
      <c r="H189" s="316"/>
      <c r="I189" s="316"/>
      <c r="J189" s="316"/>
      <c r="K189" s="316"/>
      <c r="L189" s="316"/>
      <c r="M189" s="316"/>
      <c r="N189" s="316"/>
      <c r="O189" s="316"/>
      <c r="P189" s="316"/>
      <c r="Q189" s="316"/>
      <c r="R189" s="316"/>
      <c r="S189" s="316"/>
      <c r="T189" s="316"/>
      <c r="U189" s="316"/>
      <c r="V189" s="316"/>
      <c r="W189" s="316"/>
      <c r="X189" s="316"/>
      <c r="Y189" s="317"/>
    </row>
    <row r="190" spans="1:25">
      <c r="A190" s="315"/>
      <c r="B190" s="316"/>
      <c r="C190" s="316"/>
      <c r="D190" s="316"/>
      <c r="E190" s="316"/>
      <c r="F190" s="316"/>
      <c r="G190" s="316"/>
      <c r="H190" s="316"/>
      <c r="I190" s="316"/>
      <c r="J190" s="316"/>
      <c r="K190" s="316"/>
      <c r="L190" s="316"/>
      <c r="M190" s="316"/>
      <c r="N190" s="316"/>
      <c r="O190" s="316"/>
      <c r="P190" s="316"/>
      <c r="Q190" s="316"/>
      <c r="R190" s="316"/>
      <c r="S190" s="316"/>
      <c r="T190" s="316"/>
      <c r="U190" s="316"/>
      <c r="V190" s="316"/>
      <c r="W190" s="316"/>
      <c r="X190" s="316"/>
      <c r="Y190" s="317"/>
    </row>
    <row r="191" spans="1:25">
      <c r="A191" s="315"/>
      <c r="B191" s="316"/>
      <c r="C191" s="316"/>
      <c r="D191" s="316"/>
      <c r="E191" s="316"/>
      <c r="F191" s="316"/>
      <c r="G191" s="316"/>
      <c r="H191" s="316"/>
      <c r="I191" s="316"/>
      <c r="J191" s="316"/>
      <c r="K191" s="316"/>
      <c r="L191" s="316"/>
      <c r="M191" s="316"/>
      <c r="N191" s="316"/>
      <c r="O191" s="316"/>
      <c r="P191" s="316"/>
      <c r="Q191" s="316"/>
      <c r="R191" s="316"/>
      <c r="S191" s="316"/>
      <c r="T191" s="316"/>
      <c r="U191" s="316"/>
      <c r="V191" s="316"/>
      <c r="W191" s="316"/>
      <c r="X191" s="316"/>
      <c r="Y191" s="317"/>
    </row>
    <row r="192" spans="1:25">
      <c r="A192" s="315"/>
      <c r="B192" s="316"/>
      <c r="C192" s="316"/>
      <c r="D192" s="316"/>
      <c r="E192" s="316"/>
      <c r="F192" s="316"/>
      <c r="G192" s="316"/>
      <c r="H192" s="316"/>
      <c r="I192" s="316"/>
      <c r="J192" s="316"/>
      <c r="K192" s="316"/>
      <c r="L192" s="316"/>
      <c r="M192" s="316"/>
      <c r="N192" s="316"/>
      <c r="O192" s="316"/>
      <c r="P192" s="316"/>
      <c r="Q192" s="316"/>
      <c r="R192" s="316"/>
      <c r="S192" s="316"/>
      <c r="T192" s="316"/>
      <c r="U192" s="316"/>
      <c r="V192" s="316"/>
      <c r="W192" s="316"/>
      <c r="X192" s="316"/>
      <c r="Y192" s="317"/>
    </row>
    <row r="193" spans="1:25">
      <c r="A193" s="315"/>
      <c r="B193" s="316"/>
      <c r="C193" s="316"/>
      <c r="D193" s="316"/>
      <c r="E193" s="316"/>
      <c r="F193" s="316"/>
      <c r="G193" s="316"/>
      <c r="H193" s="316"/>
      <c r="I193" s="316"/>
      <c r="J193" s="316"/>
      <c r="K193" s="316"/>
      <c r="L193" s="316"/>
      <c r="M193" s="316"/>
      <c r="N193" s="316"/>
      <c r="O193" s="316"/>
      <c r="P193" s="316"/>
      <c r="Q193" s="316"/>
      <c r="R193" s="316"/>
      <c r="S193" s="316"/>
      <c r="T193" s="316"/>
      <c r="U193" s="316"/>
      <c r="V193" s="316"/>
      <c r="W193" s="316"/>
      <c r="X193" s="316"/>
      <c r="Y193" s="317"/>
    </row>
    <row r="194" spans="1:25">
      <c r="A194" s="315"/>
      <c r="B194" s="316"/>
      <c r="C194" s="316"/>
      <c r="D194" s="316"/>
      <c r="E194" s="316"/>
      <c r="F194" s="316"/>
      <c r="G194" s="316"/>
      <c r="H194" s="316"/>
      <c r="I194" s="316"/>
      <c r="J194" s="316"/>
      <c r="K194" s="316"/>
      <c r="L194" s="316"/>
      <c r="M194" s="316"/>
      <c r="N194" s="316"/>
      <c r="O194" s="316"/>
      <c r="P194" s="316"/>
      <c r="Q194" s="316"/>
      <c r="R194" s="316"/>
      <c r="S194" s="316"/>
      <c r="T194" s="316"/>
      <c r="U194" s="316"/>
      <c r="V194" s="316"/>
      <c r="W194" s="316"/>
      <c r="X194" s="316"/>
      <c r="Y194" s="317"/>
    </row>
    <row r="195" spans="1:25" ht="15" thickBot="1">
      <c r="A195" s="318"/>
      <c r="B195" s="319"/>
      <c r="C195" s="319"/>
      <c r="D195" s="319"/>
      <c r="E195" s="319"/>
      <c r="F195" s="319"/>
      <c r="G195" s="319"/>
      <c r="H195" s="319"/>
      <c r="I195" s="319"/>
      <c r="J195" s="319"/>
      <c r="K195" s="319"/>
      <c r="L195" s="319"/>
      <c r="M195" s="319"/>
      <c r="N195" s="319"/>
      <c r="O195" s="319"/>
      <c r="P195" s="319"/>
      <c r="Q195" s="319"/>
      <c r="R195" s="319"/>
      <c r="S195" s="319"/>
      <c r="T195" s="319"/>
      <c r="U195" s="319"/>
      <c r="V195" s="319"/>
      <c r="W195" s="319"/>
      <c r="X195" s="319"/>
      <c r="Y195" s="320"/>
    </row>
    <row r="197" spans="1:25" ht="15" thickBot="1">
      <c r="A197" s="288" t="s">
        <v>28</v>
      </c>
      <c r="B197" s="288"/>
      <c r="C197" s="288"/>
      <c r="D197" s="288"/>
      <c r="E197" s="288"/>
      <c r="F197" s="288"/>
      <c r="G197" s="288"/>
      <c r="H197" s="288"/>
      <c r="I197" s="288"/>
      <c r="J197" s="288"/>
      <c r="K197" s="288"/>
      <c r="L197" s="288"/>
      <c r="M197" s="288"/>
      <c r="N197" s="288"/>
      <c r="O197" s="288"/>
      <c r="P197" s="288"/>
      <c r="Q197" s="288"/>
      <c r="R197" s="288"/>
      <c r="S197" s="288"/>
      <c r="T197" s="288"/>
      <c r="U197" s="288"/>
      <c r="V197" s="288"/>
      <c r="W197" s="288"/>
      <c r="X197" s="288"/>
      <c r="Y197" s="288"/>
    </row>
    <row r="198" spans="1:25">
      <c r="A198" s="299" t="s">
        <v>224</v>
      </c>
      <c r="B198" s="300"/>
      <c r="C198" s="300"/>
      <c r="D198" s="300"/>
      <c r="E198" s="300"/>
      <c r="F198" s="300"/>
      <c r="G198" s="300"/>
      <c r="H198" s="300"/>
      <c r="I198" s="300"/>
      <c r="J198" s="300"/>
      <c r="K198" s="300"/>
      <c r="L198" s="300"/>
      <c r="M198" s="300"/>
      <c r="N198" s="300"/>
      <c r="O198" s="300"/>
      <c r="P198" s="300"/>
      <c r="Q198" s="300"/>
      <c r="R198" s="300"/>
      <c r="S198" s="300"/>
      <c r="T198" s="300"/>
      <c r="U198" s="300"/>
      <c r="V198" s="300"/>
      <c r="W198" s="300"/>
      <c r="X198" s="300"/>
      <c r="Y198" s="301"/>
    </row>
    <row r="199" spans="1:25">
      <c r="A199" s="302"/>
      <c r="B199" s="303"/>
      <c r="C199" s="303"/>
      <c r="D199" s="303"/>
      <c r="E199" s="303"/>
      <c r="F199" s="303"/>
      <c r="G199" s="303"/>
      <c r="H199" s="303"/>
      <c r="I199" s="303"/>
      <c r="J199" s="303"/>
      <c r="K199" s="303"/>
      <c r="L199" s="303"/>
      <c r="M199" s="303"/>
      <c r="N199" s="303"/>
      <c r="O199" s="303"/>
      <c r="P199" s="303"/>
      <c r="Q199" s="303"/>
      <c r="R199" s="303"/>
      <c r="S199" s="303"/>
      <c r="T199" s="303"/>
      <c r="U199" s="303"/>
      <c r="V199" s="303"/>
      <c r="W199" s="303"/>
      <c r="X199" s="303"/>
      <c r="Y199" s="304"/>
    </row>
    <row r="200" spans="1:25">
      <c r="A200" s="302"/>
      <c r="B200" s="303"/>
      <c r="C200" s="303"/>
      <c r="D200" s="303"/>
      <c r="E200" s="303"/>
      <c r="F200" s="303"/>
      <c r="G200" s="303"/>
      <c r="H200" s="303"/>
      <c r="I200" s="303"/>
      <c r="J200" s="303"/>
      <c r="K200" s="303"/>
      <c r="L200" s="303"/>
      <c r="M200" s="303"/>
      <c r="N200" s="303"/>
      <c r="O200" s="303"/>
      <c r="P200" s="303"/>
      <c r="Q200" s="303"/>
      <c r="R200" s="303"/>
      <c r="S200" s="303"/>
      <c r="T200" s="303"/>
      <c r="U200" s="303"/>
      <c r="V200" s="303"/>
      <c r="W200" s="303"/>
      <c r="X200" s="303"/>
      <c r="Y200" s="304"/>
    </row>
    <row r="201" spans="1:25">
      <c r="A201" s="302"/>
      <c r="B201" s="303"/>
      <c r="C201" s="303"/>
      <c r="D201" s="303"/>
      <c r="E201" s="303"/>
      <c r="F201" s="303"/>
      <c r="G201" s="303"/>
      <c r="H201" s="303"/>
      <c r="I201" s="303"/>
      <c r="J201" s="303"/>
      <c r="K201" s="303"/>
      <c r="L201" s="303"/>
      <c r="M201" s="303"/>
      <c r="N201" s="303"/>
      <c r="O201" s="303"/>
      <c r="P201" s="303"/>
      <c r="Q201" s="303"/>
      <c r="R201" s="303"/>
      <c r="S201" s="303"/>
      <c r="T201" s="303"/>
      <c r="U201" s="303"/>
      <c r="V201" s="303"/>
      <c r="W201" s="303"/>
      <c r="X201" s="303"/>
      <c r="Y201" s="304"/>
    </row>
    <row r="202" spans="1:25">
      <c r="A202" s="302"/>
      <c r="B202" s="303"/>
      <c r="C202" s="303"/>
      <c r="D202" s="303"/>
      <c r="E202" s="303"/>
      <c r="F202" s="303"/>
      <c r="G202" s="303"/>
      <c r="H202" s="303"/>
      <c r="I202" s="303"/>
      <c r="J202" s="303"/>
      <c r="K202" s="303"/>
      <c r="L202" s="303"/>
      <c r="M202" s="303"/>
      <c r="N202" s="303"/>
      <c r="O202" s="303"/>
      <c r="P202" s="303"/>
      <c r="Q202" s="303"/>
      <c r="R202" s="303"/>
      <c r="S202" s="303"/>
      <c r="T202" s="303"/>
      <c r="U202" s="303"/>
      <c r="V202" s="303"/>
      <c r="W202" s="303"/>
      <c r="X202" s="303"/>
      <c r="Y202" s="304"/>
    </row>
    <row r="203" spans="1:25">
      <c r="A203" s="302"/>
      <c r="B203" s="303"/>
      <c r="C203" s="303"/>
      <c r="D203" s="303"/>
      <c r="E203" s="303"/>
      <c r="F203" s="303"/>
      <c r="G203" s="303"/>
      <c r="H203" s="303"/>
      <c r="I203" s="303"/>
      <c r="J203" s="303"/>
      <c r="K203" s="303"/>
      <c r="L203" s="303"/>
      <c r="M203" s="303"/>
      <c r="N203" s="303"/>
      <c r="O203" s="303"/>
      <c r="P203" s="303"/>
      <c r="Q203" s="303"/>
      <c r="R203" s="303"/>
      <c r="S203" s="303"/>
      <c r="T203" s="303"/>
      <c r="U203" s="303"/>
      <c r="V203" s="303"/>
      <c r="W203" s="303"/>
      <c r="X203" s="303"/>
      <c r="Y203" s="304"/>
    </row>
    <row r="204" spans="1:25" ht="15" thickBot="1">
      <c r="A204" s="305"/>
      <c r="B204" s="306"/>
      <c r="C204" s="306"/>
      <c r="D204" s="306"/>
      <c r="E204" s="306"/>
      <c r="F204" s="306"/>
      <c r="G204" s="306"/>
      <c r="H204" s="306"/>
      <c r="I204" s="306"/>
      <c r="J204" s="306"/>
      <c r="K204" s="306"/>
      <c r="L204" s="306"/>
      <c r="M204" s="306"/>
      <c r="N204" s="306"/>
      <c r="O204" s="306"/>
      <c r="P204" s="306"/>
      <c r="Q204" s="306"/>
      <c r="R204" s="306"/>
      <c r="S204" s="306"/>
      <c r="T204" s="306"/>
      <c r="U204" s="306"/>
      <c r="V204" s="306"/>
      <c r="W204" s="306"/>
      <c r="X204" s="306"/>
      <c r="Y204" s="307"/>
    </row>
    <row r="206" spans="1:25" ht="15" thickBot="1">
      <c r="A206" s="288" t="s">
        <v>158</v>
      </c>
      <c r="B206" s="288"/>
      <c r="C206" s="288"/>
      <c r="D206" s="288"/>
      <c r="E206" s="288"/>
      <c r="F206" s="288"/>
      <c r="G206" s="288"/>
      <c r="H206" s="288"/>
      <c r="I206" s="288"/>
      <c r="J206" s="288"/>
      <c r="K206" s="288"/>
      <c r="L206" s="288"/>
      <c r="M206" s="288"/>
      <c r="N206" s="288"/>
      <c r="O206" s="288"/>
      <c r="P206" s="288"/>
      <c r="Q206" s="288"/>
      <c r="R206" s="288"/>
      <c r="S206" s="288"/>
      <c r="T206" s="288"/>
      <c r="U206" s="288"/>
      <c r="V206" s="288"/>
      <c r="W206" s="288"/>
      <c r="X206" s="288"/>
      <c r="Y206" s="288"/>
    </row>
    <row r="207" spans="1:25" ht="15" thickBot="1">
      <c r="A207" s="308" t="s">
        <v>225</v>
      </c>
      <c r="B207" s="309"/>
      <c r="C207" s="309"/>
      <c r="D207" s="309"/>
      <c r="E207" s="309"/>
      <c r="F207" s="309"/>
      <c r="G207" s="309"/>
      <c r="H207" s="309"/>
      <c r="I207" s="309"/>
      <c r="J207" s="309"/>
      <c r="K207" s="309"/>
      <c r="L207" s="309"/>
      <c r="M207" s="309"/>
      <c r="N207" s="309"/>
      <c r="O207" s="309"/>
      <c r="P207" s="309"/>
      <c r="Q207" s="309"/>
      <c r="R207" s="309"/>
      <c r="S207" s="309"/>
      <c r="T207" s="309"/>
      <c r="U207" s="309"/>
      <c r="V207" s="309"/>
      <c r="W207" s="309"/>
      <c r="X207" s="309"/>
      <c r="Y207" s="310"/>
    </row>
    <row r="209" spans="1:25" ht="15" thickBot="1">
      <c r="A209" s="292" t="s">
        <v>72</v>
      </c>
      <c r="B209" s="292"/>
      <c r="C209" s="292"/>
      <c r="E209" s="292" t="s">
        <v>73</v>
      </c>
      <c r="F209" s="292"/>
      <c r="G209" s="292"/>
    </row>
    <row r="210" spans="1:25" ht="15" thickBot="1">
      <c r="A210" s="293" t="s">
        <v>55</v>
      </c>
      <c r="B210" s="294"/>
      <c r="E210" s="293" t="s">
        <v>58</v>
      </c>
      <c r="F210" s="294"/>
      <c r="T210" t="s">
        <v>187</v>
      </c>
    </row>
    <row r="211" spans="1:25">
      <c r="A211" s="330"/>
      <c r="B211" s="330"/>
      <c r="C211" s="330"/>
      <c r="D211" s="12"/>
      <c r="E211" s="330"/>
      <c r="F211" s="330"/>
      <c r="G211" s="330"/>
    </row>
    <row r="212" spans="1:25">
      <c r="A212" s="351"/>
      <c r="B212" s="351"/>
      <c r="C212" s="12"/>
      <c r="D212" s="12"/>
      <c r="E212" s="351"/>
      <c r="F212" s="351"/>
      <c r="G212" s="12"/>
    </row>
    <row r="213" spans="1:25">
      <c r="A213" s="12"/>
      <c r="B213" s="12"/>
      <c r="C213" s="12"/>
      <c r="D213" s="12"/>
      <c r="E213" s="12"/>
      <c r="F213" s="12"/>
      <c r="G213" s="12"/>
    </row>
    <row r="214" spans="1:25">
      <c r="A214" s="296"/>
      <c r="B214" s="296"/>
      <c r="C214" s="296"/>
      <c r="D214" s="296"/>
      <c r="E214" s="296"/>
      <c r="F214" s="296"/>
      <c r="G214" s="296"/>
      <c r="H214" s="296"/>
      <c r="I214" s="296"/>
      <c r="J214" s="296"/>
      <c r="K214" s="296"/>
      <c r="L214" s="296"/>
      <c r="M214" s="296"/>
      <c r="N214" s="296"/>
      <c r="O214" s="296"/>
      <c r="P214" s="296"/>
      <c r="Q214" s="296"/>
      <c r="R214" s="296"/>
      <c r="S214" s="296"/>
      <c r="T214" s="296"/>
      <c r="U214" s="296"/>
      <c r="V214" s="296"/>
      <c r="W214" s="296"/>
      <c r="X214" s="296"/>
      <c r="Y214" s="296"/>
    </row>
    <row r="216" spans="1:25" ht="18.600000000000001" thickBot="1">
      <c r="A216" s="311" t="s">
        <v>163</v>
      </c>
      <c r="B216" s="311"/>
      <c r="C216" s="311"/>
      <c r="D216" s="311"/>
      <c r="E216" s="311"/>
      <c r="F216" s="311"/>
      <c r="H216" s="311" t="s">
        <v>188</v>
      </c>
      <c r="I216" s="311"/>
      <c r="J216" s="311"/>
    </row>
    <row r="217" spans="1:25">
      <c r="A217" s="299" t="s">
        <v>195</v>
      </c>
      <c r="B217" s="300"/>
      <c r="C217" s="300"/>
      <c r="D217" s="300"/>
      <c r="E217" s="300"/>
      <c r="F217" s="300"/>
      <c r="G217" s="300"/>
      <c r="H217" s="300"/>
      <c r="I217" s="300"/>
      <c r="J217" s="300"/>
      <c r="K217" s="300"/>
      <c r="L217" s="300"/>
      <c r="M217" s="300"/>
      <c r="N217" s="300"/>
      <c r="O217" s="300"/>
      <c r="P217" s="300"/>
      <c r="Q217" s="300"/>
      <c r="R217" s="300"/>
      <c r="S217" s="300"/>
      <c r="T217" s="300"/>
      <c r="U217" s="300"/>
      <c r="V217" s="300"/>
      <c r="W217" s="300"/>
      <c r="X217" s="300"/>
      <c r="Y217" s="301"/>
    </row>
    <row r="218" spans="1:25">
      <c r="A218" s="302"/>
      <c r="B218" s="303"/>
      <c r="C218" s="303"/>
      <c r="D218" s="303"/>
      <c r="E218" s="303"/>
      <c r="F218" s="303"/>
      <c r="G218" s="303"/>
      <c r="H218" s="303"/>
      <c r="I218" s="303"/>
      <c r="J218" s="303"/>
      <c r="K218" s="303"/>
      <c r="L218" s="303"/>
      <c r="M218" s="303"/>
      <c r="N218" s="303"/>
      <c r="O218" s="303"/>
      <c r="P218" s="303"/>
      <c r="Q218" s="303"/>
      <c r="R218" s="303"/>
      <c r="S218" s="303"/>
      <c r="T218" s="303"/>
      <c r="U218" s="303"/>
      <c r="V218" s="303"/>
      <c r="W218" s="303"/>
      <c r="X218" s="303"/>
      <c r="Y218" s="304"/>
    </row>
    <row r="219" spans="1:25">
      <c r="A219" s="302"/>
      <c r="B219" s="303"/>
      <c r="C219" s="303"/>
      <c r="D219" s="303"/>
      <c r="E219" s="303"/>
      <c r="F219" s="303"/>
      <c r="G219" s="303"/>
      <c r="H219" s="303"/>
      <c r="I219" s="303"/>
      <c r="J219" s="303"/>
      <c r="K219" s="303"/>
      <c r="L219" s="303"/>
      <c r="M219" s="303"/>
      <c r="N219" s="303"/>
      <c r="O219" s="303"/>
      <c r="P219" s="303"/>
      <c r="Q219" s="303"/>
      <c r="R219" s="303"/>
      <c r="S219" s="303"/>
      <c r="T219" s="303"/>
      <c r="U219" s="303"/>
      <c r="V219" s="303"/>
      <c r="W219" s="303"/>
      <c r="X219" s="303"/>
      <c r="Y219" s="304"/>
    </row>
    <row r="220" spans="1:25">
      <c r="A220" s="302"/>
      <c r="B220" s="303"/>
      <c r="C220" s="303"/>
      <c r="D220" s="303"/>
      <c r="E220" s="303"/>
      <c r="F220" s="303"/>
      <c r="G220" s="303"/>
      <c r="H220" s="303"/>
      <c r="I220" s="303"/>
      <c r="J220" s="303"/>
      <c r="K220" s="303"/>
      <c r="L220" s="303"/>
      <c r="M220" s="303"/>
      <c r="N220" s="303"/>
      <c r="O220" s="303"/>
      <c r="P220" s="303"/>
      <c r="Q220" s="303"/>
      <c r="R220" s="303"/>
      <c r="S220" s="303"/>
      <c r="T220" s="303"/>
      <c r="U220" s="303"/>
      <c r="V220" s="303"/>
      <c r="W220" s="303"/>
      <c r="X220" s="303"/>
      <c r="Y220" s="304"/>
    </row>
    <row r="221" spans="1:25">
      <c r="A221" s="302"/>
      <c r="B221" s="303"/>
      <c r="C221" s="303"/>
      <c r="D221" s="303"/>
      <c r="E221" s="303"/>
      <c r="F221" s="303"/>
      <c r="G221" s="303"/>
      <c r="H221" s="303"/>
      <c r="I221" s="303"/>
      <c r="J221" s="303"/>
      <c r="K221" s="303"/>
      <c r="L221" s="303"/>
      <c r="M221" s="303"/>
      <c r="N221" s="303"/>
      <c r="O221" s="303"/>
      <c r="P221" s="303"/>
      <c r="Q221" s="303"/>
      <c r="R221" s="303"/>
      <c r="S221" s="303"/>
      <c r="T221" s="303"/>
      <c r="U221" s="303"/>
      <c r="V221" s="303"/>
      <c r="W221" s="303"/>
      <c r="X221" s="303"/>
      <c r="Y221" s="304"/>
    </row>
    <row r="222" spans="1:25">
      <c r="A222" s="302"/>
      <c r="B222" s="303"/>
      <c r="C222" s="303"/>
      <c r="D222" s="303"/>
      <c r="E222" s="303"/>
      <c r="F222" s="303"/>
      <c r="G222" s="303"/>
      <c r="H222" s="303"/>
      <c r="I222" s="303"/>
      <c r="J222" s="303"/>
      <c r="K222" s="303"/>
      <c r="L222" s="303"/>
      <c r="M222" s="303"/>
      <c r="N222" s="303"/>
      <c r="O222" s="303"/>
      <c r="P222" s="303"/>
      <c r="Q222" s="303"/>
      <c r="R222" s="303"/>
      <c r="S222" s="303"/>
      <c r="T222" s="303"/>
      <c r="U222" s="303"/>
      <c r="V222" s="303"/>
      <c r="W222" s="303"/>
      <c r="X222" s="303"/>
      <c r="Y222" s="304"/>
    </row>
    <row r="223" spans="1:25">
      <c r="A223" s="302"/>
      <c r="B223" s="303"/>
      <c r="C223" s="303"/>
      <c r="D223" s="303"/>
      <c r="E223" s="303"/>
      <c r="F223" s="303"/>
      <c r="G223" s="303"/>
      <c r="H223" s="303"/>
      <c r="I223" s="303"/>
      <c r="J223" s="303"/>
      <c r="K223" s="303"/>
      <c r="L223" s="303"/>
      <c r="M223" s="303"/>
      <c r="N223" s="303"/>
      <c r="O223" s="303"/>
      <c r="P223" s="303"/>
      <c r="Q223" s="303"/>
      <c r="R223" s="303"/>
      <c r="S223" s="303"/>
      <c r="T223" s="303"/>
      <c r="U223" s="303"/>
      <c r="V223" s="303"/>
      <c r="W223" s="303"/>
      <c r="X223" s="303"/>
      <c r="Y223" s="304"/>
    </row>
    <row r="224" spans="1:25">
      <c r="A224" s="302"/>
      <c r="B224" s="303"/>
      <c r="C224" s="303"/>
      <c r="D224" s="303"/>
      <c r="E224" s="303"/>
      <c r="F224" s="303"/>
      <c r="G224" s="303"/>
      <c r="H224" s="303"/>
      <c r="I224" s="303"/>
      <c r="J224" s="303"/>
      <c r="K224" s="303"/>
      <c r="L224" s="303"/>
      <c r="M224" s="303"/>
      <c r="N224" s="303"/>
      <c r="O224" s="303"/>
      <c r="P224" s="303"/>
      <c r="Q224" s="303"/>
      <c r="R224" s="303"/>
      <c r="S224" s="303"/>
      <c r="T224" s="303"/>
      <c r="U224" s="303"/>
      <c r="V224" s="303"/>
      <c r="W224" s="303"/>
      <c r="X224" s="303"/>
      <c r="Y224" s="304"/>
    </row>
    <row r="225" spans="1:25">
      <c r="A225" s="302"/>
      <c r="B225" s="303"/>
      <c r="C225" s="303"/>
      <c r="D225" s="303"/>
      <c r="E225" s="303"/>
      <c r="F225" s="303"/>
      <c r="G225" s="303"/>
      <c r="H225" s="303"/>
      <c r="I225" s="303"/>
      <c r="J225" s="303"/>
      <c r="K225" s="303"/>
      <c r="L225" s="303"/>
      <c r="M225" s="303"/>
      <c r="N225" s="303"/>
      <c r="O225" s="303"/>
      <c r="P225" s="303"/>
      <c r="Q225" s="303"/>
      <c r="R225" s="303"/>
      <c r="S225" s="303"/>
      <c r="T225" s="303"/>
      <c r="U225" s="303"/>
      <c r="V225" s="303"/>
      <c r="W225" s="303"/>
      <c r="X225" s="303"/>
      <c r="Y225" s="304"/>
    </row>
    <row r="226" spans="1:25">
      <c r="A226" s="302"/>
      <c r="B226" s="303"/>
      <c r="C226" s="303"/>
      <c r="D226" s="303"/>
      <c r="E226" s="303"/>
      <c r="F226" s="303"/>
      <c r="G226" s="303"/>
      <c r="H226" s="303"/>
      <c r="I226" s="303"/>
      <c r="J226" s="303"/>
      <c r="K226" s="303"/>
      <c r="L226" s="303"/>
      <c r="M226" s="303"/>
      <c r="N226" s="303"/>
      <c r="O226" s="303"/>
      <c r="P226" s="303"/>
      <c r="Q226" s="303"/>
      <c r="R226" s="303"/>
      <c r="S226" s="303"/>
      <c r="T226" s="303"/>
      <c r="U226" s="303"/>
      <c r="V226" s="303"/>
      <c r="W226" s="303"/>
      <c r="X226" s="303"/>
      <c r="Y226" s="304"/>
    </row>
    <row r="227" spans="1:25">
      <c r="A227" s="302"/>
      <c r="B227" s="303"/>
      <c r="C227" s="303"/>
      <c r="D227" s="303"/>
      <c r="E227" s="303"/>
      <c r="F227" s="303"/>
      <c r="G227" s="303"/>
      <c r="H227" s="303"/>
      <c r="I227" s="303"/>
      <c r="J227" s="303"/>
      <c r="K227" s="303"/>
      <c r="L227" s="303"/>
      <c r="M227" s="303"/>
      <c r="N227" s="303"/>
      <c r="O227" s="303"/>
      <c r="P227" s="303"/>
      <c r="Q227" s="303"/>
      <c r="R227" s="303"/>
      <c r="S227" s="303"/>
      <c r="T227" s="303"/>
      <c r="U227" s="303"/>
      <c r="V227" s="303"/>
      <c r="W227" s="303"/>
      <c r="X227" s="303"/>
      <c r="Y227" s="304"/>
    </row>
    <row r="228" spans="1:25">
      <c r="A228" s="302"/>
      <c r="B228" s="303"/>
      <c r="C228" s="303"/>
      <c r="D228" s="303"/>
      <c r="E228" s="303"/>
      <c r="F228" s="303"/>
      <c r="G228" s="303"/>
      <c r="H228" s="303"/>
      <c r="I228" s="303"/>
      <c r="J228" s="303"/>
      <c r="K228" s="303"/>
      <c r="L228" s="303"/>
      <c r="M228" s="303"/>
      <c r="N228" s="303"/>
      <c r="O228" s="303"/>
      <c r="P228" s="303"/>
      <c r="Q228" s="303"/>
      <c r="R228" s="303"/>
      <c r="S228" s="303"/>
      <c r="T228" s="303"/>
      <c r="U228" s="303"/>
      <c r="V228" s="303"/>
      <c r="W228" s="303"/>
      <c r="X228" s="303"/>
      <c r="Y228" s="304"/>
    </row>
    <row r="229" spans="1:25">
      <c r="A229" s="302"/>
      <c r="B229" s="303"/>
      <c r="C229" s="303"/>
      <c r="D229" s="303"/>
      <c r="E229" s="303"/>
      <c r="F229" s="303"/>
      <c r="G229" s="303"/>
      <c r="H229" s="303"/>
      <c r="I229" s="303"/>
      <c r="J229" s="303"/>
      <c r="K229" s="303"/>
      <c r="L229" s="303"/>
      <c r="M229" s="303"/>
      <c r="N229" s="303"/>
      <c r="O229" s="303"/>
      <c r="P229" s="303"/>
      <c r="Q229" s="303"/>
      <c r="R229" s="303"/>
      <c r="S229" s="303"/>
      <c r="T229" s="303"/>
      <c r="U229" s="303"/>
      <c r="V229" s="303"/>
      <c r="W229" s="303"/>
      <c r="X229" s="303"/>
      <c r="Y229" s="304"/>
    </row>
    <row r="230" spans="1:25" ht="15" thickBot="1">
      <c r="A230" s="305"/>
      <c r="B230" s="306"/>
      <c r="C230" s="306"/>
      <c r="D230" s="306"/>
      <c r="E230" s="306"/>
      <c r="F230" s="306"/>
      <c r="G230" s="306"/>
      <c r="H230" s="306"/>
      <c r="I230" s="306"/>
      <c r="J230" s="306"/>
      <c r="K230" s="306"/>
      <c r="L230" s="306"/>
      <c r="M230" s="306"/>
      <c r="N230" s="306"/>
      <c r="O230" s="306"/>
      <c r="P230" s="306"/>
      <c r="Q230" s="306"/>
      <c r="R230" s="306"/>
      <c r="S230" s="306"/>
      <c r="T230" s="306"/>
      <c r="U230" s="306"/>
      <c r="V230" s="306"/>
      <c r="W230" s="306"/>
      <c r="X230" s="306"/>
      <c r="Y230" s="307"/>
    </row>
    <row r="232" spans="1:25" ht="15" thickBot="1">
      <c r="A232" s="288" t="s">
        <v>28</v>
      </c>
      <c r="B232" s="288"/>
      <c r="C232" s="288"/>
      <c r="D232" s="288"/>
      <c r="E232" s="288"/>
      <c r="F232" s="288"/>
      <c r="G232" s="288"/>
      <c r="H232" s="288"/>
      <c r="I232" s="288"/>
      <c r="J232" s="288"/>
      <c r="K232" s="288"/>
      <c r="L232" s="288"/>
      <c r="M232" s="288"/>
      <c r="N232" s="288"/>
      <c r="O232" s="288"/>
      <c r="P232" s="288"/>
      <c r="Q232" s="288"/>
      <c r="R232" s="288"/>
      <c r="S232" s="288"/>
      <c r="T232" s="288"/>
      <c r="U232" s="288"/>
      <c r="V232" s="288"/>
      <c r="W232" s="288"/>
      <c r="X232" s="288"/>
      <c r="Y232" s="288"/>
    </row>
    <row r="233" spans="1:25">
      <c r="A233" s="299" t="s">
        <v>207</v>
      </c>
      <c r="B233" s="300"/>
      <c r="C233" s="300"/>
      <c r="D233" s="300"/>
      <c r="E233" s="300"/>
      <c r="F233" s="300"/>
      <c r="G233" s="300"/>
      <c r="H233" s="300"/>
      <c r="I233" s="300"/>
      <c r="J233" s="300"/>
      <c r="K233" s="300"/>
      <c r="L233" s="300"/>
      <c r="M233" s="300"/>
      <c r="N233" s="300"/>
      <c r="O233" s="300"/>
      <c r="P233" s="300"/>
      <c r="Q233" s="300"/>
      <c r="R233" s="300"/>
      <c r="S233" s="300"/>
      <c r="T233" s="300"/>
      <c r="U233" s="300"/>
      <c r="V233" s="300"/>
      <c r="W233" s="300"/>
      <c r="X233" s="300"/>
      <c r="Y233" s="301"/>
    </row>
    <row r="234" spans="1:25">
      <c r="A234" s="302"/>
      <c r="B234" s="303"/>
      <c r="C234" s="303"/>
      <c r="D234" s="303"/>
      <c r="E234" s="303"/>
      <c r="F234" s="303"/>
      <c r="G234" s="303"/>
      <c r="H234" s="303"/>
      <c r="I234" s="303"/>
      <c r="J234" s="303"/>
      <c r="K234" s="303"/>
      <c r="L234" s="303"/>
      <c r="M234" s="303"/>
      <c r="N234" s="303"/>
      <c r="O234" s="303"/>
      <c r="P234" s="303"/>
      <c r="Q234" s="303"/>
      <c r="R234" s="303"/>
      <c r="S234" s="303"/>
      <c r="T234" s="303"/>
      <c r="U234" s="303"/>
      <c r="V234" s="303"/>
      <c r="W234" s="303"/>
      <c r="X234" s="303"/>
      <c r="Y234" s="304"/>
    </row>
    <row r="235" spans="1:25">
      <c r="A235" s="302"/>
      <c r="B235" s="303"/>
      <c r="C235" s="303"/>
      <c r="D235" s="303"/>
      <c r="E235" s="303"/>
      <c r="F235" s="303"/>
      <c r="G235" s="303"/>
      <c r="H235" s="303"/>
      <c r="I235" s="303"/>
      <c r="J235" s="303"/>
      <c r="K235" s="303"/>
      <c r="L235" s="303"/>
      <c r="M235" s="303"/>
      <c r="N235" s="303"/>
      <c r="O235" s="303"/>
      <c r="P235" s="303"/>
      <c r="Q235" s="303"/>
      <c r="R235" s="303"/>
      <c r="S235" s="303"/>
      <c r="T235" s="303"/>
      <c r="U235" s="303"/>
      <c r="V235" s="303"/>
      <c r="W235" s="303"/>
      <c r="X235" s="303"/>
      <c r="Y235" s="304"/>
    </row>
    <row r="236" spans="1:25">
      <c r="A236" s="302"/>
      <c r="B236" s="303"/>
      <c r="C236" s="303"/>
      <c r="D236" s="303"/>
      <c r="E236" s="303"/>
      <c r="F236" s="303"/>
      <c r="G236" s="303"/>
      <c r="H236" s="303"/>
      <c r="I236" s="303"/>
      <c r="J236" s="303"/>
      <c r="K236" s="303"/>
      <c r="L236" s="303"/>
      <c r="M236" s="303"/>
      <c r="N236" s="303"/>
      <c r="O236" s="303"/>
      <c r="P236" s="303"/>
      <c r="Q236" s="303"/>
      <c r="R236" s="303"/>
      <c r="S236" s="303"/>
      <c r="T236" s="303"/>
      <c r="U236" s="303"/>
      <c r="V236" s="303"/>
      <c r="W236" s="303"/>
      <c r="X236" s="303"/>
      <c r="Y236" s="304"/>
    </row>
    <row r="237" spans="1:25">
      <c r="A237" s="302"/>
      <c r="B237" s="303"/>
      <c r="C237" s="303"/>
      <c r="D237" s="303"/>
      <c r="E237" s="303"/>
      <c r="F237" s="303"/>
      <c r="G237" s="303"/>
      <c r="H237" s="303"/>
      <c r="I237" s="303"/>
      <c r="J237" s="303"/>
      <c r="K237" s="303"/>
      <c r="L237" s="303"/>
      <c r="M237" s="303"/>
      <c r="N237" s="303"/>
      <c r="O237" s="303"/>
      <c r="P237" s="303"/>
      <c r="Q237" s="303"/>
      <c r="R237" s="303"/>
      <c r="S237" s="303"/>
      <c r="T237" s="303"/>
      <c r="U237" s="303"/>
      <c r="V237" s="303"/>
      <c r="W237" s="303"/>
      <c r="X237" s="303"/>
      <c r="Y237" s="304"/>
    </row>
    <row r="238" spans="1:25">
      <c r="A238" s="302"/>
      <c r="B238" s="303"/>
      <c r="C238" s="303"/>
      <c r="D238" s="303"/>
      <c r="E238" s="303"/>
      <c r="F238" s="303"/>
      <c r="G238" s="303"/>
      <c r="H238" s="303"/>
      <c r="I238" s="303"/>
      <c r="J238" s="303"/>
      <c r="K238" s="303"/>
      <c r="L238" s="303"/>
      <c r="M238" s="303"/>
      <c r="N238" s="303"/>
      <c r="O238" s="303"/>
      <c r="P238" s="303"/>
      <c r="Q238" s="303"/>
      <c r="R238" s="303"/>
      <c r="S238" s="303"/>
      <c r="T238" s="303"/>
      <c r="U238" s="303"/>
      <c r="V238" s="303"/>
      <c r="W238" s="303"/>
      <c r="X238" s="303"/>
      <c r="Y238" s="304"/>
    </row>
    <row r="239" spans="1:25" ht="15" thickBot="1">
      <c r="A239" s="305"/>
      <c r="B239" s="306"/>
      <c r="C239" s="306"/>
      <c r="D239" s="306"/>
      <c r="E239" s="306"/>
      <c r="F239" s="306"/>
      <c r="G239" s="306"/>
      <c r="H239" s="306"/>
      <c r="I239" s="306"/>
      <c r="J239" s="306"/>
      <c r="K239" s="306"/>
      <c r="L239" s="306"/>
      <c r="M239" s="306"/>
      <c r="N239" s="306"/>
      <c r="O239" s="306"/>
      <c r="P239" s="306"/>
      <c r="Q239" s="306"/>
      <c r="R239" s="306"/>
      <c r="S239" s="306"/>
      <c r="T239" s="306"/>
      <c r="U239" s="306"/>
      <c r="V239" s="306"/>
      <c r="W239" s="306"/>
      <c r="X239" s="306"/>
      <c r="Y239" s="307"/>
    </row>
    <row r="241" spans="1:25" ht="15" thickBot="1">
      <c r="A241" s="288" t="s">
        <v>158</v>
      </c>
      <c r="B241" s="288"/>
      <c r="C241" s="288"/>
      <c r="D241" s="288"/>
      <c r="E241" s="288"/>
      <c r="F241" s="288"/>
      <c r="G241" s="288"/>
      <c r="H241" s="288"/>
      <c r="I241" s="288"/>
      <c r="J241" s="288"/>
      <c r="K241" s="288"/>
      <c r="L241" s="288"/>
      <c r="M241" s="288"/>
      <c r="N241" s="288"/>
      <c r="O241" s="288"/>
      <c r="P241" s="288"/>
      <c r="Q241" s="288"/>
      <c r="R241" s="288"/>
      <c r="S241" s="288"/>
      <c r="T241" s="288"/>
      <c r="U241" s="288"/>
      <c r="V241" s="288"/>
      <c r="W241" s="288"/>
      <c r="X241" s="288"/>
      <c r="Y241" s="288"/>
    </row>
    <row r="242" spans="1:25" ht="15" thickBot="1">
      <c r="A242" s="308" t="s">
        <v>186</v>
      </c>
      <c r="B242" s="309"/>
      <c r="C242" s="309"/>
      <c r="D242" s="309"/>
      <c r="E242" s="309"/>
      <c r="F242" s="309"/>
      <c r="G242" s="309"/>
      <c r="H242" s="309"/>
      <c r="I242" s="309"/>
      <c r="J242" s="309"/>
      <c r="K242" s="309"/>
      <c r="L242" s="309"/>
      <c r="M242" s="309"/>
      <c r="N242" s="309"/>
      <c r="O242" s="309"/>
      <c r="P242" s="309"/>
      <c r="Q242" s="309"/>
      <c r="R242" s="309"/>
      <c r="S242" s="309"/>
      <c r="T242" s="309"/>
      <c r="U242" s="309"/>
      <c r="V242" s="309"/>
      <c r="W242" s="309"/>
      <c r="X242" s="309"/>
      <c r="Y242" s="310"/>
    </row>
    <row r="244" spans="1:25" ht="15" thickBot="1">
      <c r="A244" s="292" t="s">
        <v>72</v>
      </c>
      <c r="B244" s="292"/>
      <c r="C244" s="292"/>
      <c r="E244" s="292" t="s">
        <v>73</v>
      </c>
      <c r="F244" s="292"/>
      <c r="G244" s="292"/>
    </row>
    <row r="245" spans="1:25" ht="15" thickBot="1">
      <c r="A245" s="293" t="s">
        <v>56</v>
      </c>
      <c r="B245" s="294"/>
      <c r="E245" s="293" t="s">
        <v>56</v>
      </c>
      <c r="F245" s="294"/>
    </row>
    <row r="247" spans="1:25">
      <c r="A247" s="296"/>
      <c r="B247" s="296"/>
      <c r="C247" s="296"/>
      <c r="D247" s="296"/>
      <c r="E247" s="296"/>
      <c r="F247" s="296"/>
      <c r="G247" s="296"/>
      <c r="H247" s="296"/>
      <c r="I247" s="296"/>
      <c r="J247" s="296"/>
      <c r="K247" s="296"/>
      <c r="L247" s="296"/>
      <c r="M247" s="296"/>
      <c r="N247" s="296"/>
      <c r="O247" s="296"/>
      <c r="P247" s="296"/>
      <c r="Q247" s="296"/>
      <c r="R247" s="296"/>
      <c r="S247" s="296"/>
      <c r="T247" s="296"/>
      <c r="U247" s="296"/>
      <c r="V247" s="296"/>
      <c r="W247" s="296"/>
      <c r="X247" s="296"/>
      <c r="Y247" s="296"/>
    </row>
    <row r="249" spans="1:25" ht="18.600000000000001" thickBot="1">
      <c r="A249" s="311" t="s">
        <v>164</v>
      </c>
      <c r="B249" s="311"/>
      <c r="C249" s="311"/>
      <c r="D249" s="311"/>
      <c r="E249" s="311"/>
      <c r="F249" s="311"/>
      <c r="H249" s="311" t="s">
        <v>189</v>
      </c>
      <c r="I249" s="311"/>
      <c r="J249" s="311"/>
    </row>
    <row r="250" spans="1:25">
      <c r="A250" s="299" t="s">
        <v>208</v>
      </c>
      <c r="B250" s="300"/>
      <c r="C250" s="300"/>
      <c r="D250" s="300"/>
      <c r="E250" s="300"/>
      <c r="F250" s="300"/>
      <c r="G250" s="300"/>
      <c r="H250" s="300"/>
      <c r="I250" s="300"/>
      <c r="J250" s="300"/>
      <c r="K250" s="300"/>
      <c r="L250" s="300"/>
      <c r="M250" s="300"/>
      <c r="N250" s="300"/>
      <c r="O250" s="300"/>
      <c r="P250" s="300"/>
      <c r="Q250" s="300"/>
      <c r="R250" s="300"/>
      <c r="S250" s="300"/>
      <c r="T250" s="300"/>
      <c r="U250" s="300"/>
      <c r="V250" s="300"/>
      <c r="W250" s="300"/>
      <c r="X250" s="300"/>
      <c r="Y250" s="301"/>
    </row>
    <row r="251" spans="1:25">
      <c r="A251" s="302"/>
      <c r="B251" s="303"/>
      <c r="C251" s="303"/>
      <c r="D251" s="303"/>
      <c r="E251" s="303"/>
      <c r="F251" s="303"/>
      <c r="G251" s="303"/>
      <c r="H251" s="303"/>
      <c r="I251" s="303"/>
      <c r="J251" s="303"/>
      <c r="K251" s="303"/>
      <c r="L251" s="303"/>
      <c r="M251" s="303"/>
      <c r="N251" s="303"/>
      <c r="O251" s="303"/>
      <c r="P251" s="303"/>
      <c r="Q251" s="303"/>
      <c r="R251" s="303"/>
      <c r="S251" s="303"/>
      <c r="T251" s="303"/>
      <c r="U251" s="303"/>
      <c r="V251" s="303"/>
      <c r="W251" s="303"/>
      <c r="X251" s="303"/>
      <c r="Y251" s="304"/>
    </row>
    <row r="252" spans="1:25">
      <c r="A252" s="302"/>
      <c r="B252" s="303"/>
      <c r="C252" s="303"/>
      <c r="D252" s="303"/>
      <c r="E252" s="303"/>
      <c r="F252" s="303"/>
      <c r="G252" s="303"/>
      <c r="H252" s="303"/>
      <c r="I252" s="303"/>
      <c r="J252" s="303"/>
      <c r="K252" s="303"/>
      <c r="L252" s="303"/>
      <c r="M252" s="303"/>
      <c r="N252" s="303"/>
      <c r="O252" s="303"/>
      <c r="P252" s="303"/>
      <c r="Q252" s="303"/>
      <c r="R252" s="303"/>
      <c r="S252" s="303"/>
      <c r="T252" s="303"/>
      <c r="U252" s="303"/>
      <c r="V252" s="303"/>
      <c r="W252" s="303"/>
      <c r="X252" s="303"/>
      <c r="Y252" s="304"/>
    </row>
    <row r="253" spans="1:25">
      <c r="A253" s="302"/>
      <c r="B253" s="303"/>
      <c r="C253" s="303"/>
      <c r="D253" s="303"/>
      <c r="E253" s="303"/>
      <c r="F253" s="303"/>
      <c r="G253" s="303"/>
      <c r="H253" s="303"/>
      <c r="I253" s="303"/>
      <c r="J253" s="303"/>
      <c r="K253" s="303"/>
      <c r="L253" s="303"/>
      <c r="M253" s="303"/>
      <c r="N253" s="303"/>
      <c r="O253" s="303"/>
      <c r="P253" s="303"/>
      <c r="Q253" s="303"/>
      <c r="R253" s="303"/>
      <c r="S253" s="303"/>
      <c r="T253" s="303"/>
      <c r="U253" s="303"/>
      <c r="V253" s="303"/>
      <c r="W253" s="303"/>
      <c r="X253" s="303"/>
      <c r="Y253" s="304"/>
    </row>
    <row r="254" spans="1:25">
      <c r="A254" s="302"/>
      <c r="B254" s="303"/>
      <c r="C254" s="303"/>
      <c r="D254" s="303"/>
      <c r="E254" s="303"/>
      <c r="F254" s="303"/>
      <c r="G254" s="303"/>
      <c r="H254" s="303"/>
      <c r="I254" s="303"/>
      <c r="J254" s="303"/>
      <c r="K254" s="303"/>
      <c r="L254" s="303"/>
      <c r="M254" s="303"/>
      <c r="N254" s="303"/>
      <c r="O254" s="303"/>
      <c r="P254" s="303"/>
      <c r="Q254" s="303"/>
      <c r="R254" s="303"/>
      <c r="S254" s="303"/>
      <c r="T254" s="303"/>
      <c r="U254" s="303"/>
      <c r="V254" s="303"/>
      <c r="W254" s="303"/>
      <c r="X254" s="303"/>
      <c r="Y254" s="304"/>
    </row>
    <row r="255" spans="1:25">
      <c r="A255" s="302"/>
      <c r="B255" s="303"/>
      <c r="C255" s="303"/>
      <c r="D255" s="303"/>
      <c r="E255" s="303"/>
      <c r="F255" s="303"/>
      <c r="G255" s="303"/>
      <c r="H255" s="303"/>
      <c r="I255" s="303"/>
      <c r="J255" s="303"/>
      <c r="K255" s="303"/>
      <c r="L255" s="303"/>
      <c r="M255" s="303"/>
      <c r="N255" s="303"/>
      <c r="O255" s="303"/>
      <c r="P255" s="303"/>
      <c r="Q255" s="303"/>
      <c r="R255" s="303"/>
      <c r="S255" s="303"/>
      <c r="T255" s="303"/>
      <c r="U255" s="303"/>
      <c r="V255" s="303"/>
      <c r="W255" s="303"/>
      <c r="X255" s="303"/>
      <c r="Y255" s="304"/>
    </row>
    <row r="256" spans="1:25">
      <c r="A256" s="302"/>
      <c r="B256" s="303"/>
      <c r="C256" s="303"/>
      <c r="D256" s="303"/>
      <c r="E256" s="303"/>
      <c r="F256" s="303"/>
      <c r="G256" s="303"/>
      <c r="H256" s="303"/>
      <c r="I256" s="303"/>
      <c r="J256" s="303"/>
      <c r="K256" s="303"/>
      <c r="L256" s="303"/>
      <c r="M256" s="303"/>
      <c r="N256" s="303"/>
      <c r="O256" s="303"/>
      <c r="P256" s="303"/>
      <c r="Q256" s="303"/>
      <c r="R256" s="303"/>
      <c r="S256" s="303"/>
      <c r="T256" s="303"/>
      <c r="U256" s="303"/>
      <c r="V256" s="303"/>
      <c r="W256" s="303"/>
      <c r="X256" s="303"/>
      <c r="Y256" s="304"/>
    </row>
    <row r="257" spans="1:25">
      <c r="A257" s="302"/>
      <c r="B257" s="303"/>
      <c r="C257" s="303"/>
      <c r="D257" s="303"/>
      <c r="E257" s="303"/>
      <c r="F257" s="303"/>
      <c r="G257" s="303"/>
      <c r="H257" s="303"/>
      <c r="I257" s="303"/>
      <c r="J257" s="303"/>
      <c r="K257" s="303"/>
      <c r="L257" s="303"/>
      <c r="M257" s="303"/>
      <c r="N257" s="303"/>
      <c r="O257" s="303"/>
      <c r="P257" s="303"/>
      <c r="Q257" s="303"/>
      <c r="R257" s="303"/>
      <c r="S257" s="303"/>
      <c r="T257" s="303"/>
      <c r="U257" s="303"/>
      <c r="V257" s="303"/>
      <c r="W257" s="303"/>
      <c r="X257" s="303"/>
      <c r="Y257" s="304"/>
    </row>
    <row r="258" spans="1:25">
      <c r="A258" s="302"/>
      <c r="B258" s="303"/>
      <c r="C258" s="303"/>
      <c r="D258" s="303"/>
      <c r="E258" s="303"/>
      <c r="F258" s="303"/>
      <c r="G258" s="303"/>
      <c r="H258" s="303"/>
      <c r="I258" s="303"/>
      <c r="J258" s="303"/>
      <c r="K258" s="303"/>
      <c r="L258" s="303"/>
      <c r="M258" s="303"/>
      <c r="N258" s="303"/>
      <c r="O258" s="303"/>
      <c r="P258" s="303"/>
      <c r="Q258" s="303"/>
      <c r="R258" s="303"/>
      <c r="S258" s="303"/>
      <c r="T258" s="303"/>
      <c r="U258" s="303"/>
      <c r="V258" s="303"/>
      <c r="W258" s="303"/>
      <c r="X258" s="303"/>
      <c r="Y258" s="304"/>
    </row>
    <row r="259" spans="1:25">
      <c r="A259" s="302"/>
      <c r="B259" s="303"/>
      <c r="C259" s="303"/>
      <c r="D259" s="303"/>
      <c r="E259" s="303"/>
      <c r="F259" s="303"/>
      <c r="G259" s="303"/>
      <c r="H259" s="303"/>
      <c r="I259" s="303"/>
      <c r="J259" s="303"/>
      <c r="K259" s="303"/>
      <c r="L259" s="303"/>
      <c r="M259" s="303"/>
      <c r="N259" s="303"/>
      <c r="O259" s="303"/>
      <c r="P259" s="303"/>
      <c r="Q259" s="303"/>
      <c r="R259" s="303"/>
      <c r="S259" s="303"/>
      <c r="T259" s="303"/>
      <c r="U259" s="303"/>
      <c r="V259" s="303"/>
      <c r="W259" s="303"/>
      <c r="X259" s="303"/>
      <c r="Y259" s="304"/>
    </row>
    <row r="260" spans="1:25">
      <c r="A260" s="302"/>
      <c r="B260" s="303"/>
      <c r="C260" s="303"/>
      <c r="D260" s="303"/>
      <c r="E260" s="303"/>
      <c r="F260" s="303"/>
      <c r="G260" s="303"/>
      <c r="H260" s="303"/>
      <c r="I260" s="303"/>
      <c r="J260" s="303"/>
      <c r="K260" s="303"/>
      <c r="L260" s="303"/>
      <c r="M260" s="303"/>
      <c r="N260" s="303"/>
      <c r="O260" s="303"/>
      <c r="P260" s="303"/>
      <c r="Q260" s="303"/>
      <c r="R260" s="303"/>
      <c r="S260" s="303"/>
      <c r="T260" s="303"/>
      <c r="U260" s="303"/>
      <c r="V260" s="303"/>
      <c r="W260" s="303"/>
      <c r="X260" s="303"/>
      <c r="Y260" s="304"/>
    </row>
    <row r="261" spans="1:25">
      <c r="A261" s="302"/>
      <c r="B261" s="303"/>
      <c r="C261" s="303"/>
      <c r="D261" s="303"/>
      <c r="E261" s="303"/>
      <c r="F261" s="303"/>
      <c r="G261" s="303"/>
      <c r="H261" s="303"/>
      <c r="I261" s="303"/>
      <c r="J261" s="303"/>
      <c r="K261" s="303"/>
      <c r="L261" s="303"/>
      <c r="M261" s="303"/>
      <c r="N261" s="303"/>
      <c r="O261" s="303"/>
      <c r="P261" s="303"/>
      <c r="Q261" s="303"/>
      <c r="R261" s="303"/>
      <c r="S261" s="303"/>
      <c r="T261" s="303"/>
      <c r="U261" s="303"/>
      <c r="V261" s="303"/>
      <c r="W261" s="303"/>
      <c r="X261" s="303"/>
      <c r="Y261" s="304"/>
    </row>
    <row r="262" spans="1:25">
      <c r="A262" s="302"/>
      <c r="B262" s="303"/>
      <c r="C262" s="303"/>
      <c r="D262" s="303"/>
      <c r="E262" s="303"/>
      <c r="F262" s="303"/>
      <c r="G262" s="303"/>
      <c r="H262" s="303"/>
      <c r="I262" s="303"/>
      <c r="J262" s="303"/>
      <c r="K262" s="303"/>
      <c r="L262" s="303"/>
      <c r="M262" s="303"/>
      <c r="N262" s="303"/>
      <c r="O262" s="303"/>
      <c r="P262" s="303"/>
      <c r="Q262" s="303"/>
      <c r="R262" s="303"/>
      <c r="S262" s="303"/>
      <c r="T262" s="303"/>
      <c r="U262" s="303"/>
      <c r="V262" s="303"/>
      <c r="W262" s="303"/>
      <c r="X262" s="303"/>
      <c r="Y262" s="304"/>
    </row>
    <row r="263" spans="1:25" ht="15" thickBot="1">
      <c r="A263" s="305"/>
      <c r="B263" s="306"/>
      <c r="C263" s="306"/>
      <c r="D263" s="306"/>
      <c r="E263" s="306"/>
      <c r="F263" s="306"/>
      <c r="G263" s="306"/>
      <c r="H263" s="306"/>
      <c r="I263" s="306"/>
      <c r="J263" s="306"/>
      <c r="K263" s="306"/>
      <c r="L263" s="306"/>
      <c r="M263" s="306"/>
      <c r="N263" s="306"/>
      <c r="O263" s="306"/>
      <c r="P263" s="306"/>
      <c r="Q263" s="306"/>
      <c r="R263" s="306"/>
      <c r="S263" s="306"/>
      <c r="T263" s="306"/>
      <c r="U263" s="306"/>
      <c r="V263" s="306"/>
      <c r="W263" s="306"/>
      <c r="X263" s="306"/>
      <c r="Y263" s="307"/>
    </row>
    <row r="265" spans="1:25" ht="15" thickBot="1">
      <c r="A265" s="288" t="s">
        <v>28</v>
      </c>
      <c r="B265" s="288"/>
      <c r="C265" s="288"/>
      <c r="D265" s="288"/>
      <c r="E265" s="288"/>
      <c r="F265" s="288"/>
      <c r="G265" s="288"/>
      <c r="H265" s="288"/>
      <c r="I265" s="288"/>
      <c r="J265" s="288"/>
      <c r="K265" s="288"/>
      <c r="L265" s="288"/>
      <c r="M265" s="288"/>
      <c r="N265" s="288"/>
      <c r="O265" s="288"/>
      <c r="P265" s="288"/>
      <c r="Q265" s="288"/>
      <c r="R265" s="288"/>
      <c r="S265" s="288"/>
      <c r="T265" s="288"/>
      <c r="U265" s="288"/>
      <c r="V265" s="288"/>
      <c r="W265" s="288"/>
      <c r="X265" s="288"/>
      <c r="Y265" s="288"/>
    </row>
    <row r="266" spans="1:25">
      <c r="A266" s="299" t="s">
        <v>209</v>
      </c>
      <c r="B266" s="300"/>
      <c r="C266" s="300"/>
      <c r="D266" s="300"/>
      <c r="E266" s="300"/>
      <c r="F266" s="300"/>
      <c r="G266" s="300"/>
      <c r="H266" s="300"/>
      <c r="I266" s="300"/>
      <c r="J266" s="300"/>
      <c r="K266" s="300"/>
      <c r="L266" s="300"/>
      <c r="M266" s="300"/>
      <c r="N266" s="300"/>
      <c r="O266" s="300"/>
      <c r="P266" s="300"/>
      <c r="Q266" s="300"/>
      <c r="R266" s="300"/>
      <c r="S266" s="300"/>
      <c r="T266" s="300"/>
      <c r="U266" s="300"/>
      <c r="V266" s="300"/>
      <c r="W266" s="300"/>
      <c r="X266" s="300"/>
      <c r="Y266" s="301"/>
    </row>
    <row r="267" spans="1:25">
      <c r="A267" s="302"/>
      <c r="B267" s="303"/>
      <c r="C267" s="303"/>
      <c r="D267" s="303"/>
      <c r="E267" s="303"/>
      <c r="F267" s="303"/>
      <c r="G267" s="303"/>
      <c r="H267" s="303"/>
      <c r="I267" s="303"/>
      <c r="J267" s="303"/>
      <c r="K267" s="303"/>
      <c r="L267" s="303"/>
      <c r="M267" s="303"/>
      <c r="N267" s="303"/>
      <c r="O267" s="303"/>
      <c r="P267" s="303"/>
      <c r="Q267" s="303"/>
      <c r="R267" s="303"/>
      <c r="S267" s="303"/>
      <c r="T267" s="303"/>
      <c r="U267" s="303"/>
      <c r="V267" s="303"/>
      <c r="W267" s="303"/>
      <c r="X267" s="303"/>
      <c r="Y267" s="304"/>
    </row>
    <row r="268" spans="1:25">
      <c r="A268" s="302"/>
      <c r="B268" s="303"/>
      <c r="C268" s="303"/>
      <c r="D268" s="303"/>
      <c r="E268" s="303"/>
      <c r="F268" s="303"/>
      <c r="G268" s="303"/>
      <c r="H268" s="303"/>
      <c r="I268" s="303"/>
      <c r="J268" s="303"/>
      <c r="K268" s="303"/>
      <c r="L268" s="303"/>
      <c r="M268" s="303"/>
      <c r="N268" s="303"/>
      <c r="O268" s="303"/>
      <c r="P268" s="303"/>
      <c r="Q268" s="303"/>
      <c r="R268" s="303"/>
      <c r="S268" s="303"/>
      <c r="T268" s="303"/>
      <c r="U268" s="303"/>
      <c r="V268" s="303"/>
      <c r="W268" s="303"/>
      <c r="X268" s="303"/>
      <c r="Y268" s="304"/>
    </row>
    <row r="269" spans="1:25">
      <c r="A269" s="302"/>
      <c r="B269" s="303"/>
      <c r="C269" s="303"/>
      <c r="D269" s="303"/>
      <c r="E269" s="303"/>
      <c r="F269" s="303"/>
      <c r="G269" s="303"/>
      <c r="H269" s="303"/>
      <c r="I269" s="303"/>
      <c r="J269" s="303"/>
      <c r="K269" s="303"/>
      <c r="L269" s="303"/>
      <c r="M269" s="303"/>
      <c r="N269" s="303"/>
      <c r="O269" s="303"/>
      <c r="P269" s="303"/>
      <c r="Q269" s="303"/>
      <c r="R269" s="303"/>
      <c r="S269" s="303"/>
      <c r="T269" s="303"/>
      <c r="U269" s="303"/>
      <c r="V269" s="303"/>
      <c r="W269" s="303"/>
      <c r="X269" s="303"/>
      <c r="Y269" s="304"/>
    </row>
    <row r="270" spans="1:25">
      <c r="A270" s="302"/>
      <c r="B270" s="303"/>
      <c r="C270" s="303"/>
      <c r="D270" s="303"/>
      <c r="E270" s="303"/>
      <c r="F270" s="303"/>
      <c r="G270" s="303"/>
      <c r="H270" s="303"/>
      <c r="I270" s="303"/>
      <c r="J270" s="303"/>
      <c r="K270" s="303"/>
      <c r="L270" s="303"/>
      <c r="M270" s="303"/>
      <c r="N270" s="303"/>
      <c r="O270" s="303"/>
      <c r="P270" s="303"/>
      <c r="Q270" s="303"/>
      <c r="R270" s="303"/>
      <c r="S270" s="303"/>
      <c r="T270" s="303"/>
      <c r="U270" s="303"/>
      <c r="V270" s="303"/>
      <c r="W270" s="303"/>
      <c r="X270" s="303"/>
      <c r="Y270" s="304"/>
    </row>
    <row r="271" spans="1:25">
      <c r="A271" s="302"/>
      <c r="B271" s="303"/>
      <c r="C271" s="303"/>
      <c r="D271" s="303"/>
      <c r="E271" s="303"/>
      <c r="F271" s="303"/>
      <c r="G271" s="303"/>
      <c r="H271" s="303"/>
      <c r="I271" s="303"/>
      <c r="J271" s="303"/>
      <c r="K271" s="303"/>
      <c r="L271" s="303"/>
      <c r="M271" s="303"/>
      <c r="N271" s="303"/>
      <c r="O271" s="303"/>
      <c r="P271" s="303"/>
      <c r="Q271" s="303"/>
      <c r="R271" s="303"/>
      <c r="S271" s="303"/>
      <c r="T271" s="303"/>
      <c r="U271" s="303"/>
      <c r="V271" s="303"/>
      <c r="W271" s="303"/>
      <c r="X271" s="303"/>
      <c r="Y271" s="304"/>
    </row>
    <row r="272" spans="1:25" ht="15" thickBot="1">
      <c r="A272" s="305"/>
      <c r="B272" s="306"/>
      <c r="C272" s="306"/>
      <c r="D272" s="306"/>
      <c r="E272" s="306"/>
      <c r="F272" s="306"/>
      <c r="G272" s="306"/>
      <c r="H272" s="306"/>
      <c r="I272" s="306"/>
      <c r="J272" s="306"/>
      <c r="K272" s="306"/>
      <c r="L272" s="306"/>
      <c r="M272" s="306"/>
      <c r="N272" s="306"/>
      <c r="O272" s="306"/>
      <c r="P272" s="306"/>
      <c r="Q272" s="306"/>
      <c r="R272" s="306"/>
      <c r="S272" s="306"/>
      <c r="T272" s="306"/>
      <c r="U272" s="306"/>
      <c r="V272" s="306"/>
      <c r="W272" s="306"/>
      <c r="X272" s="306"/>
      <c r="Y272" s="307"/>
    </row>
    <row r="274" spans="1:25" ht="15" thickBot="1">
      <c r="A274" s="288" t="s">
        <v>158</v>
      </c>
      <c r="B274" s="288"/>
      <c r="C274" s="288"/>
      <c r="D274" s="288"/>
      <c r="E274" s="288"/>
      <c r="F274" s="288"/>
      <c r="G274" s="288"/>
      <c r="H274" s="288"/>
      <c r="I274" s="288"/>
      <c r="J274" s="288"/>
      <c r="K274" s="288"/>
      <c r="L274" s="288"/>
      <c r="M274" s="288"/>
      <c r="N274" s="288"/>
      <c r="O274" s="288"/>
      <c r="P274" s="288"/>
      <c r="Q274" s="288"/>
      <c r="R274" s="288"/>
      <c r="S274" s="288"/>
      <c r="T274" s="288"/>
      <c r="U274" s="288"/>
      <c r="V274" s="288"/>
      <c r="W274" s="288"/>
      <c r="X274" s="288"/>
      <c r="Y274" s="288"/>
    </row>
    <row r="275" spans="1:25" ht="15" thickBot="1">
      <c r="A275" s="308" t="s">
        <v>191</v>
      </c>
      <c r="B275" s="309"/>
      <c r="C275" s="309"/>
      <c r="D275" s="309"/>
      <c r="E275" s="309"/>
      <c r="F275" s="309"/>
      <c r="G275" s="309"/>
      <c r="H275" s="309"/>
      <c r="I275" s="309"/>
      <c r="J275" s="309"/>
      <c r="K275" s="309"/>
      <c r="L275" s="309"/>
      <c r="M275" s="309"/>
      <c r="N275" s="309"/>
      <c r="O275" s="309"/>
      <c r="P275" s="309"/>
      <c r="Q275" s="309"/>
      <c r="R275" s="309"/>
      <c r="S275" s="309"/>
      <c r="T275" s="309"/>
      <c r="U275" s="309"/>
      <c r="V275" s="309"/>
      <c r="W275" s="309"/>
      <c r="X275" s="309"/>
      <c r="Y275" s="310"/>
    </row>
    <row r="277" spans="1:25" ht="15" thickBot="1">
      <c r="A277" s="292" t="s">
        <v>72</v>
      </c>
      <c r="B277" s="292"/>
      <c r="C277" s="292"/>
      <c r="E277" s="292" t="s">
        <v>73</v>
      </c>
      <c r="F277" s="292"/>
      <c r="G277" s="292"/>
    </row>
    <row r="278" spans="1:25">
      <c r="A278" s="297" t="s">
        <v>57</v>
      </c>
      <c r="B278" s="298"/>
      <c r="E278" s="297" t="s">
        <v>57</v>
      </c>
      <c r="F278" s="298"/>
    </row>
    <row r="279" spans="1:25">
      <c r="A279" s="225"/>
      <c r="B279" s="225"/>
      <c r="C279" s="226"/>
      <c r="D279" s="226"/>
      <c r="E279" s="225"/>
      <c r="F279" s="225"/>
      <c r="G279" s="226"/>
      <c r="H279" s="226"/>
    </row>
    <row r="280" spans="1:25">
      <c r="A280" s="331"/>
      <c r="B280" s="331"/>
      <c r="C280" s="331"/>
      <c r="D280" s="331"/>
      <c r="E280" s="331"/>
      <c r="F280" s="331"/>
      <c r="G280" s="331"/>
      <c r="H280" s="331"/>
      <c r="I280" s="331"/>
      <c r="J280" s="331"/>
      <c r="K280" s="331"/>
      <c r="L280" s="331"/>
      <c r="M280" s="331"/>
      <c r="N280" s="331"/>
      <c r="O280" s="331"/>
      <c r="P280" s="331"/>
      <c r="Q280" s="331"/>
      <c r="R280" s="331"/>
      <c r="S280" s="331"/>
      <c r="T280" s="331"/>
      <c r="U280" s="331"/>
      <c r="V280" s="331"/>
      <c r="W280" s="331"/>
      <c r="X280" s="331"/>
      <c r="Y280" s="331"/>
    </row>
    <row r="281" spans="1:25">
      <c r="A281" s="225"/>
      <c r="B281" s="225"/>
      <c r="C281" s="226"/>
      <c r="D281" s="226"/>
      <c r="E281" s="225"/>
      <c r="F281" s="225"/>
      <c r="G281" s="226"/>
      <c r="H281" s="226"/>
    </row>
    <row r="282" spans="1:25" ht="18">
      <c r="A282" s="287" t="s">
        <v>165</v>
      </c>
      <c r="B282" s="287"/>
      <c r="C282" s="287"/>
      <c r="D282" s="287"/>
      <c r="E282" s="287"/>
      <c r="F282" s="287"/>
      <c r="G282" s="226"/>
      <c r="H282" s="287" t="s">
        <v>169</v>
      </c>
      <c r="I282" s="287"/>
      <c r="J282" s="287"/>
      <c r="K282" s="226"/>
      <c r="L282" s="226"/>
      <c r="M282" s="226"/>
      <c r="N282" s="226"/>
      <c r="O282" s="226"/>
      <c r="P282" s="226"/>
      <c r="Q282" s="226"/>
      <c r="R282" s="226"/>
      <c r="S282" s="226"/>
      <c r="T282" s="226"/>
      <c r="U282" s="226"/>
      <c r="V282" s="226"/>
      <c r="W282" s="226"/>
      <c r="X282" s="226"/>
      <c r="Y282" s="226"/>
    </row>
    <row r="283" spans="1:25">
      <c r="A283" s="302" t="s">
        <v>237</v>
      </c>
      <c r="B283" s="303"/>
      <c r="C283" s="303"/>
      <c r="D283" s="303"/>
      <c r="E283" s="303"/>
      <c r="F283" s="303"/>
      <c r="G283" s="303"/>
      <c r="H283" s="303"/>
      <c r="I283" s="303"/>
      <c r="J283" s="303"/>
      <c r="K283" s="303"/>
      <c r="L283" s="303"/>
      <c r="M283" s="303"/>
      <c r="N283" s="303"/>
      <c r="O283" s="303"/>
      <c r="P283" s="303"/>
      <c r="Q283" s="303"/>
      <c r="R283" s="303"/>
      <c r="S283" s="303"/>
      <c r="T283" s="303"/>
      <c r="U283" s="303"/>
      <c r="V283" s="303"/>
      <c r="W283" s="303"/>
      <c r="X283" s="303"/>
      <c r="Y283" s="304"/>
    </row>
    <row r="284" spans="1:25">
      <c r="A284" s="302"/>
      <c r="B284" s="303"/>
      <c r="C284" s="303"/>
      <c r="D284" s="303"/>
      <c r="E284" s="303"/>
      <c r="F284" s="303"/>
      <c r="G284" s="303"/>
      <c r="H284" s="303"/>
      <c r="I284" s="303"/>
      <c r="J284" s="303"/>
      <c r="K284" s="303"/>
      <c r="L284" s="303"/>
      <c r="M284" s="303"/>
      <c r="N284" s="303"/>
      <c r="O284" s="303"/>
      <c r="P284" s="303"/>
      <c r="Q284" s="303"/>
      <c r="R284" s="303"/>
      <c r="S284" s="303"/>
      <c r="T284" s="303"/>
      <c r="U284" s="303"/>
      <c r="V284" s="303"/>
      <c r="W284" s="303"/>
      <c r="X284" s="303"/>
      <c r="Y284" s="304"/>
    </row>
    <row r="285" spans="1:25">
      <c r="A285" s="302"/>
      <c r="B285" s="303"/>
      <c r="C285" s="303"/>
      <c r="D285" s="303"/>
      <c r="E285" s="303"/>
      <c r="F285" s="303"/>
      <c r="G285" s="303"/>
      <c r="H285" s="303"/>
      <c r="I285" s="303"/>
      <c r="J285" s="303"/>
      <c r="K285" s="303"/>
      <c r="L285" s="303"/>
      <c r="M285" s="303"/>
      <c r="N285" s="303"/>
      <c r="O285" s="303"/>
      <c r="P285" s="303"/>
      <c r="Q285" s="303"/>
      <c r="R285" s="303"/>
      <c r="S285" s="303"/>
      <c r="T285" s="303"/>
      <c r="U285" s="303"/>
      <c r="V285" s="303"/>
      <c r="W285" s="303"/>
      <c r="X285" s="303"/>
      <c r="Y285" s="304"/>
    </row>
    <row r="286" spans="1:25">
      <c r="A286" s="302"/>
      <c r="B286" s="303"/>
      <c r="C286" s="303"/>
      <c r="D286" s="303"/>
      <c r="E286" s="303"/>
      <c r="F286" s="303"/>
      <c r="G286" s="303"/>
      <c r="H286" s="303"/>
      <c r="I286" s="303"/>
      <c r="J286" s="303"/>
      <c r="K286" s="303"/>
      <c r="L286" s="303"/>
      <c r="M286" s="303"/>
      <c r="N286" s="303"/>
      <c r="O286" s="303"/>
      <c r="P286" s="303"/>
      <c r="Q286" s="303"/>
      <c r="R286" s="303"/>
      <c r="S286" s="303"/>
      <c r="T286" s="303"/>
      <c r="U286" s="303"/>
      <c r="V286" s="303"/>
      <c r="W286" s="303"/>
      <c r="X286" s="303"/>
      <c r="Y286" s="304"/>
    </row>
    <row r="287" spans="1:25">
      <c r="A287" s="302"/>
      <c r="B287" s="303"/>
      <c r="C287" s="303"/>
      <c r="D287" s="303"/>
      <c r="E287" s="303"/>
      <c r="F287" s="303"/>
      <c r="G287" s="303"/>
      <c r="H287" s="303"/>
      <c r="I287" s="303"/>
      <c r="J287" s="303"/>
      <c r="K287" s="303"/>
      <c r="L287" s="303"/>
      <c r="M287" s="303"/>
      <c r="N287" s="303"/>
      <c r="O287" s="303"/>
      <c r="P287" s="303"/>
      <c r="Q287" s="303"/>
      <c r="R287" s="303"/>
      <c r="S287" s="303"/>
      <c r="T287" s="303"/>
      <c r="U287" s="303"/>
      <c r="V287" s="303"/>
      <c r="W287" s="303"/>
      <c r="X287" s="303"/>
      <c r="Y287" s="304"/>
    </row>
    <row r="288" spans="1:25">
      <c r="A288" s="302"/>
      <c r="B288" s="303"/>
      <c r="C288" s="303"/>
      <c r="D288" s="303"/>
      <c r="E288" s="303"/>
      <c r="F288" s="303"/>
      <c r="G288" s="303"/>
      <c r="H288" s="303"/>
      <c r="I288" s="303"/>
      <c r="J288" s="303"/>
      <c r="K288" s="303"/>
      <c r="L288" s="303"/>
      <c r="M288" s="303"/>
      <c r="N288" s="303"/>
      <c r="O288" s="303"/>
      <c r="P288" s="303"/>
      <c r="Q288" s="303"/>
      <c r="R288" s="303"/>
      <c r="S288" s="303"/>
      <c r="T288" s="303"/>
      <c r="U288" s="303"/>
      <c r="V288" s="303"/>
      <c r="W288" s="303"/>
      <c r="X288" s="303"/>
      <c r="Y288" s="304"/>
    </row>
    <row r="289" spans="1:25">
      <c r="A289" s="302"/>
      <c r="B289" s="303"/>
      <c r="C289" s="303"/>
      <c r="D289" s="303"/>
      <c r="E289" s="303"/>
      <c r="F289" s="303"/>
      <c r="G289" s="303"/>
      <c r="H289" s="303"/>
      <c r="I289" s="303"/>
      <c r="J289" s="303"/>
      <c r="K289" s="303"/>
      <c r="L289" s="303"/>
      <c r="M289" s="303"/>
      <c r="N289" s="303"/>
      <c r="O289" s="303"/>
      <c r="P289" s="303"/>
      <c r="Q289" s="303"/>
      <c r="R289" s="303"/>
      <c r="S289" s="303"/>
      <c r="T289" s="303"/>
      <c r="U289" s="303"/>
      <c r="V289" s="303"/>
      <c r="W289" s="303"/>
      <c r="X289" s="303"/>
      <c r="Y289" s="304"/>
    </row>
    <row r="290" spans="1:25">
      <c r="A290" s="302"/>
      <c r="B290" s="303"/>
      <c r="C290" s="303"/>
      <c r="D290" s="303"/>
      <c r="E290" s="303"/>
      <c r="F290" s="303"/>
      <c r="G290" s="303"/>
      <c r="H290" s="303"/>
      <c r="I290" s="303"/>
      <c r="J290" s="303"/>
      <c r="K290" s="303"/>
      <c r="L290" s="303"/>
      <c r="M290" s="303"/>
      <c r="N290" s="303"/>
      <c r="O290" s="303"/>
      <c r="P290" s="303"/>
      <c r="Q290" s="303"/>
      <c r="R290" s="303"/>
      <c r="S290" s="303"/>
      <c r="T290" s="303"/>
      <c r="U290" s="303"/>
      <c r="V290" s="303"/>
      <c r="W290" s="303"/>
      <c r="X290" s="303"/>
      <c r="Y290" s="304"/>
    </row>
    <row r="291" spans="1:25">
      <c r="A291" s="302"/>
      <c r="B291" s="303"/>
      <c r="C291" s="303"/>
      <c r="D291" s="303"/>
      <c r="E291" s="303"/>
      <c r="F291" s="303"/>
      <c r="G291" s="303"/>
      <c r="H291" s="303"/>
      <c r="I291" s="303"/>
      <c r="J291" s="303"/>
      <c r="K291" s="303"/>
      <c r="L291" s="303"/>
      <c r="M291" s="303"/>
      <c r="N291" s="303"/>
      <c r="O291" s="303"/>
      <c r="P291" s="303"/>
      <c r="Q291" s="303"/>
      <c r="R291" s="303"/>
      <c r="S291" s="303"/>
      <c r="T291" s="303"/>
      <c r="U291" s="303"/>
      <c r="V291" s="303"/>
      <c r="W291" s="303"/>
      <c r="X291" s="303"/>
      <c r="Y291" s="304"/>
    </row>
    <row r="292" spans="1:25">
      <c r="A292" s="302"/>
      <c r="B292" s="303"/>
      <c r="C292" s="303"/>
      <c r="D292" s="303"/>
      <c r="E292" s="303"/>
      <c r="F292" s="303"/>
      <c r="G292" s="303"/>
      <c r="H292" s="303"/>
      <c r="I292" s="303"/>
      <c r="J292" s="303"/>
      <c r="K292" s="303"/>
      <c r="L292" s="303"/>
      <c r="M292" s="303"/>
      <c r="N292" s="303"/>
      <c r="O292" s="303"/>
      <c r="P292" s="303"/>
      <c r="Q292" s="303"/>
      <c r="R292" s="303"/>
      <c r="S292" s="303"/>
      <c r="T292" s="303"/>
      <c r="U292" s="303"/>
      <c r="V292" s="303"/>
      <c r="W292" s="303"/>
      <c r="X292" s="303"/>
      <c r="Y292" s="304"/>
    </row>
    <row r="293" spans="1:25">
      <c r="A293" s="302"/>
      <c r="B293" s="303"/>
      <c r="C293" s="303"/>
      <c r="D293" s="303"/>
      <c r="E293" s="303"/>
      <c r="F293" s="303"/>
      <c r="G293" s="303"/>
      <c r="H293" s="303"/>
      <c r="I293" s="303"/>
      <c r="J293" s="303"/>
      <c r="K293" s="303"/>
      <c r="L293" s="303"/>
      <c r="M293" s="303"/>
      <c r="N293" s="303"/>
      <c r="O293" s="303"/>
      <c r="P293" s="303"/>
      <c r="Q293" s="303"/>
      <c r="R293" s="303"/>
      <c r="S293" s="303"/>
      <c r="T293" s="303"/>
      <c r="U293" s="303"/>
      <c r="V293" s="303"/>
      <c r="W293" s="303"/>
      <c r="X293" s="303"/>
      <c r="Y293" s="304"/>
    </row>
    <row r="294" spans="1:25">
      <c r="A294" s="302"/>
      <c r="B294" s="303"/>
      <c r="C294" s="303"/>
      <c r="D294" s="303"/>
      <c r="E294" s="303"/>
      <c r="F294" s="303"/>
      <c r="G294" s="303"/>
      <c r="H294" s="303"/>
      <c r="I294" s="303"/>
      <c r="J294" s="303"/>
      <c r="K294" s="303"/>
      <c r="L294" s="303"/>
      <c r="M294" s="303"/>
      <c r="N294" s="303"/>
      <c r="O294" s="303"/>
      <c r="P294" s="303"/>
      <c r="Q294" s="303"/>
      <c r="R294" s="303"/>
      <c r="S294" s="303"/>
      <c r="T294" s="303"/>
      <c r="U294" s="303"/>
      <c r="V294" s="303"/>
      <c r="W294" s="303"/>
      <c r="X294" s="303"/>
      <c r="Y294" s="304"/>
    </row>
    <row r="295" spans="1:25">
      <c r="A295" s="302"/>
      <c r="B295" s="303"/>
      <c r="C295" s="303"/>
      <c r="D295" s="303"/>
      <c r="E295" s="303"/>
      <c r="F295" s="303"/>
      <c r="G295" s="303"/>
      <c r="H295" s="303"/>
      <c r="I295" s="303"/>
      <c r="J295" s="303"/>
      <c r="K295" s="303"/>
      <c r="L295" s="303"/>
      <c r="M295" s="303"/>
      <c r="N295" s="303"/>
      <c r="O295" s="303"/>
      <c r="P295" s="303"/>
      <c r="Q295" s="303"/>
      <c r="R295" s="303"/>
      <c r="S295" s="303"/>
      <c r="T295" s="303"/>
      <c r="U295" s="303"/>
      <c r="V295" s="303"/>
      <c r="W295" s="303"/>
      <c r="X295" s="303"/>
      <c r="Y295" s="304"/>
    </row>
    <row r="296" spans="1:25" ht="15" thickBot="1">
      <c r="A296" s="305"/>
      <c r="B296" s="306"/>
      <c r="C296" s="306"/>
      <c r="D296" s="306"/>
      <c r="E296" s="306"/>
      <c r="F296" s="306"/>
      <c r="G296" s="306"/>
      <c r="H296" s="306"/>
      <c r="I296" s="306"/>
      <c r="J296" s="306"/>
      <c r="K296" s="306"/>
      <c r="L296" s="306"/>
      <c r="M296" s="306"/>
      <c r="N296" s="306"/>
      <c r="O296" s="306"/>
      <c r="P296" s="306"/>
      <c r="Q296" s="306"/>
      <c r="R296" s="306"/>
      <c r="S296" s="306"/>
      <c r="T296" s="306"/>
      <c r="U296" s="306"/>
      <c r="V296" s="306"/>
      <c r="W296" s="306"/>
      <c r="X296" s="306"/>
      <c r="Y296" s="307"/>
    </row>
    <row r="298" spans="1:25" ht="15" thickBot="1">
      <c r="A298" s="288" t="s">
        <v>28</v>
      </c>
      <c r="B298" s="288"/>
      <c r="C298" s="288"/>
      <c r="D298" s="288"/>
      <c r="E298" s="288"/>
      <c r="F298" s="288"/>
      <c r="G298" s="288"/>
      <c r="H298" s="288"/>
      <c r="I298" s="288"/>
      <c r="J298" s="288"/>
      <c r="K298" s="288"/>
      <c r="L298" s="288"/>
      <c r="M298" s="288"/>
      <c r="N298" s="288"/>
      <c r="O298" s="288"/>
      <c r="P298" s="288"/>
      <c r="Q298" s="288"/>
      <c r="R298" s="288"/>
      <c r="S298" s="288"/>
      <c r="T298" s="288"/>
      <c r="U298" s="288"/>
      <c r="V298" s="288"/>
      <c r="W298" s="288"/>
      <c r="X298" s="288"/>
      <c r="Y298" s="288"/>
    </row>
    <row r="299" spans="1:25">
      <c r="A299" s="299" t="s">
        <v>210</v>
      </c>
      <c r="B299" s="300"/>
      <c r="C299" s="300"/>
      <c r="D299" s="300"/>
      <c r="E299" s="300"/>
      <c r="F299" s="300"/>
      <c r="G299" s="300"/>
      <c r="H299" s="300"/>
      <c r="I299" s="300"/>
      <c r="J299" s="300"/>
      <c r="K299" s="300"/>
      <c r="L299" s="300"/>
      <c r="M299" s="300"/>
      <c r="N299" s="300"/>
      <c r="O299" s="300"/>
      <c r="P299" s="300"/>
      <c r="Q299" s="300"/>
      <c r="R299" s="300"/>
      <c r="S299" s="300"/>
      <c r="T299" s="300"/>
      <c r="U299" s="300"/>
      <c r="V299" s="300"/>
      <c r="W299" s="300"/>
      <c r="X299" s="300"/>
      <c r="Y299" s="301"/>
    </row>
    <row r="300" spans="1:25">
      <c r="A300" s="302"/>
      <c r="B300" s="303"/>
      <c r="C300" s="303"/>
      <c r="D300" s="303"/>
      <c r="E300" s="303"/>
      <c r="F300" s="303"/>
      <c r="G300" s="303"/>
      <c r="H300" s="303"/>
      <c r="I300" s="303"/>
      <c r="J300" s="303"/>
      <c r="K300" s="303"/>
      <c r="L300" s="303"/>
      <c r="M300" s="303"/>
      <c r="N300" s="303"/>
      <c r="O300" s="303"/>
      <c r="P300" s="303"/>
      <c r="Q300" s="303"/>
      <c r="R300" s="303"/>
      <c r="S300" s="303"/>
      <c r="T300" s="303"/>
      <c r="U300" s="303"/>
      <c r="V300" s="303"/>
      <c r="W300" s="303"/>
      <c r="X300" s="303"/>
      <c r="Y300" s="304"/>
    </row>
    <row r="301" spans="1:25">
      <c r="A301" s="302"/>
      <c r="B301" s="303"/>
      <c r="C301" s="303"/>
      <c r="D301" s="303"/>
      <c r="E301" s="303"/>
      <c r="F301" s="303"/>
      <c r="G301" s="303"/>
      <c r="H301" s="303"/>
      <c r="I301" s="303"/>
      <c r="J301" s="303"/>
      <c r="K301" s="303"/>
      <c r="L301" s="303"/>
      <c r="M301" s="303"/>
      <c r="N301" s="303"/>
      <c r="O301" s="303"/>
      <c r="P301" s="303"/>
      <c r="Q301" s="303"/>
      <c r="R301" s="303"/>
      <c r="S301" s="303"/>
      <c r="T301" s="303"/>
      <c r="U301" s="303"/>
      <c r="V301" s="303"/>
      <c r="W301" s="303"/>
      <c r="X301" s="303"/>
      <c r="Y301" s="304"/>
    </row>
    <row r="302" spans="1:25">
      <c r="A302" s="302"/>
      <c r="B302" s="303"/>
      <c r="C302" s="303"/>
      <c r="D302" s="303"/>
      <c r="E302" s="303"/>
      <c r="F302" s="303"/>
      <c r="G302" s="303"/>
      <c r="H302" s="303"/>
      <c r="I302" s="303"/>
      <c r="J302" s="303"/>
      <c r="K302" s="303"/>
      <c r="L302" s="303"/>
      <c r="M302" s="303"/>
      <c r="N302" s="303"/>
      <c r="O302" s="303"/>
      <c r="P302" s="303"/>
      <c r="Q302" s="303"/>
      <c r="R302" s="303"/>
      <c r="S302" s="303"/>
      <c r="T302" s="303"/>
      <c r="U302" s="303"/>
      <c r="V302" s="303"/>
      <c r="W302" s="303"/>
      <c r="X302" s="303"/>
      <c r="Y302" s="304"/>
    </row>
    <row r="303" spans="1:25">
      <c r="A303" s="302"/>
      <c r="B303" s="303"/>
      <c r="C303" s="303"/>
      <c r="D303" s="303"/>
      <c r="E303" s="303"/>
      <c r="F303" s="303"/>
      <c r="G303" s="303"/>
      <c r="H303" s="303"/>
      <c r="I303" s="303"/>
      <c r="J303" s="303"/>
      <c r="K303" s="303"/>
      <c r="L303" s="303"/>
      <c r="M303" s="303"/>
      <c r="N303" s="303"/>
      <c r="O303" s="303"/>
      <c r="P303" s="303"/>
      <c r="Q303" s="303"/>
      <c r="R303" s="303"/>
      <c r="S303" s="303"/>
      <c r="T303" s="303"/>
      <c r="U303" s="303"/>
      <c r="V303" s="303"/>
      <c r="W303" s="303"/>
      <c r="X303" s="303"/>
      <c r="Y303" s="304"/>
    </row>
    <row r="304" spans="1:25">
      <c r="A304" s="302"/>
      <c r="B304" s="303"/>
      <c r="C304" s="303"/>
      <c r="D304" s="303"/>
      <c r="E304" s="303"/>
      <c r="F304" s="303"/>
      <c r="G304" s="303"/>
      <c r="H304" s="303"/>
      <c r="I304" s="303"/>
      <c r="J304" s="303"/>
      <c r="K304" s="303"/>
      <c r="L304" s="303"/>
      <c r="M304" s="303"/>
      <c r="N304" s="303"/>
      <c r="O304" s="303"/>
      <c r="P304" s="303"/>
      <c r="Q304" s="303"/>
      <c r="R304" s="303"/>
      <c r="S304" s="303"/>
      <c r="T304" s="303"/>
      <c r="U304" s="303"/>
      <c r="V304" s="303"/>
      <c r="W304" s="303"/>
      <c r="X304" s="303"/>
      <c r="Y304" s="304"/>
    </row>
    <row r="305" spans="1:25" ht="15" thickBot="1">
      <c r="A305" s="305"/>
      <c r="B305" s="306"/>
      <c r="C305" s="306"/>
      <c r="D305" s="306"/>
      <c r="E305" s="306"/>
      <c r="F305" s="306"/>
      <c r="G305" s="306"/>
      <c r="H305" s="306"/>
      <c r="I305" s="306"/>
      <c r="J305" s="306"/>
      <c r="K305" s="306"/>
      <c r="L305" s="306"/>
      <c r="M305" s="306"/>
      <c r="N305" s="306"/>
      <c r="O305" s="306"/>
      <c r="P305" s="306"/>
      <c r="Q305" s="306"/>
      <c r="R305" s="306"/>
      <c r="S305" s="306"/>
      <c r="T305" s="306"/>
      <c r="U305" s="306"/>
      <c r="V305" s="306"/>
      <c r="W305" s="306"/>
      <c r="X305" s="306"/>
      <c r="Y305" s="307"/>
    </row>
    <row r="307" spans="1:25" ht="15" thickBot="1">
      <c r="A307" s="288" t="s">
        <v>158</v>
      </c>
      <c r="B307" s="288"/>
      <c r="C307" s="288"/>
      <c r="D307" s="288"/>
      <c r="E307" s="288"/>
      <c r="F307" s="288"/>
      <c r="G307" s="288"/>
      <c r="H307" s="288"/>
      <c r="I307" s="288"/>
      <c r="J307" s="288"/>
      <c r="K307" s="288"/>
      <c r="L307" s="288"/>
      <c r="M307" s="288"/>
      <c r="N307" s="288"/>
      <c r="O307" s="288"/>
      <c r="P307" s="288"/>
      <c r="Q307" s="288"/>
      <c r="R307" s="288"/>
      <c r="S307" s="288"/>
      <c r="T307" s="288"/>
      <c r="U307" s="288"/>
      <c r="V307" s="288"/>
      <c r="W307" s="288"/>
      <c r="X307" s="288"/>
      <c r="Y307" s="288"/>
    </row>
    <row r="308" spans="1:25" ht="15" thickBot="1">
      <c r="A308" s="308" t="s">
        <v>211</v>
      </c>
      <c r="B308" s="309"/>
      <c r="C308" s="309"/>
      <c r="D308" s="309"/>
      <c r="E308" s="309"/>
      <c r="F308" s="309"/>
      <c r="G308" s="309"/>
      <c r="H308" s="309"/>
      <c r="I308" s="309"/>
      <c r="J308" s="309"/>
      <c r="K308" s="309"/>
      <c r="L308" s="309"/>
      <c r="M308" s="309"/>
      <c r="N308" s="309"/>
      <c r="O308" s="309"/>
      <c r="P308" s="309"/>
      <c r="Q308" s="309"/>
      <c r="R308" s="309"/>
      <c r="S308" s="309"/>
      <c r="T308" s="309"/>
      <c r="U308" s="309"/>
      <c r="V308" s="309"/>
      <c r="W308" s="309"/>
      <c r="X308" s="309"/>
      <c r="Y308" s="310"/>
    </row>
    <row r="310" spans="1:25" ht="15" thickBot="1">
      <c r="A310" s="292" t="s">
        <v>72</v>
      </c>
      <c r="B310" s="292"/>
      <c r="C310" s="292"/>
      <c r="E310" s="292" t="s">
        <v>73</v>
      </c>
      <c r="F310" s="292"/>
      <c r="G310" s="292"/>
    </row>
    <row r="311" spans="1:25" ht="15" thickBot="1">
      <c r="A311" s="293" t="s">
        <v>57</v>
      </c>
      <c r="B311" s="294"/>
      <c r="E311" s="293" t="s">
        <v>57</v>
      </c>
      <c r="F311" s="294"/>
    </row>
    <row r="313" spans="1:25">
      <c r="A313" s="296"/>
      <c r="B313" s="296"/>
      <c r="C313" s="296"/>
      <c r="D313" s="296"/>
      <c r="E313" s="296"/>
      <c r="F313" s="296"/>
      <c r="G313" s="296"/>
      <c r="H313" s="296"/>
      <c r="I313" s="296"/>
      <c r="J313" s="296"/>
      <c r="K313" s="296"/>
      <c r="L313" s="296"/>
      <c r="M313" s="296"/>
      <c r="N313" s="296"/>
      <c r="O313" s="296"/>
      <c r="P313" s="296"/>
      <c r="Q313" s="296"/>
      <c r="R313" s="296"/>
      <c r="S313" s="296"/>
      <c r="T313" s="296"/>
      <c r="U313" s="296"/>
      <c r="V313" s="296"/>
      <c r="W313" s="296"/>
      <c r="X313" s="296"/>
      <c r="Y313" s="296"/>
    </row>
    <row r="315" spans="1:25" ht="18.600000000000001" thickBot="1">
      <c r="A315" s="311" t="s">
        <v>166</v>
      </c>
      <c r="B315" s="311"/>
      <c r="C315" s="311"/>
      <c r="D315" s="311"/>
      <c r="E315" s="311"/>
      <c r="F315" s="311"/>
      <c r="H315" s="311" t="s">
        <v>192</v>
      </c>
      <c r="I315" s="311"/>
      <c r="J315" s="311"/>
      <c r="K315" s="311"/>
      <c r="L315" s="311"/>
      <c r="M315" s="311"/>
      <c r="N315" s="311"/>
    </row>
    <row r="316" spans="1:25">
      <c r="A316" s="321" t="s">
        <v>214</v>
      </c>
      <c r="B316" s="322"/>
      <c r="C316" s="322"/>
      <c r="D316" s="322"/>
      <c r="E316" s="322"/>
      <c r="F316" s="322"/>
      <c r="G316" s="322"/>
      <c r="H316" s="322"/>
      <c r="I316" s="322"/>
      <c r="J316" s="322"/>
      <c r="K316" s="322"/>
      <c r="L316" s="322"/>
      <c r="M316" s="322"/>
      <c r="N316" s="322"/>
      <c r="O316" s="322"/>
      <c r="P316" s="322"/>
      <c r="Q316" s="322"/>
      <c r="R316" s="322"/>
      <c r="S316" s="322"/>
      <c r="T316" s="322"/>
      <c r="U316" s="322"/>
      <c r="V316" s="322"/>
      <c r="W316" s="322"/>
      <c r="X316" s="322"/>
      <c r="Y316" s="323"/>
    </row>
    <row r="317" spans="1:25">
      <c r="A317" s="324"/>
      <c r="B317" s="325"/>
      <c r="C317" s="325"/>
      <c r="D317" s="325"/>
      <c r="E317" s="325"/>
      <c r="F317" s="325"/>
      <c r="G317" s="325"/>
      <c r="H317" s="325"/>
      <c r="I317" s="325"/>
      <c r="J317" s="325"/>
      <c r="K317" s="325"/>
      <c r="L317" s="325"/>
      <c r="M317" s="325"/>
      <c r="N317" s="325"/>
      <c r="O317" s="325"/>
      <c r="P317" s="325"/>
      <c r="Q317" s="325"/>
      <c r="R317" s="325"/>
      <c r="S317" s="325"/>
      <c r="T317" s="325"/>
      <c r="U317" s="325"/>
      <c r="V317" s="325"/>
      <c r="W317" s="325"/>
      <c r="X317" s="325"/>
      <c r="Y317" s="326"/>
    </row>
    <row r="318" spans="1:25">
      <c r="A318" s="324"/>
      <c r="B318" s="325"/>
      <c r="C318" s="325"/>
      <c r="D318" s="325"/>
      <c r="E318" s="325"/>
      <c r="F318" s="325"/>
      <c r="G318" s="325"/>
      <c r="H318" s="325"/>
      <c r="I318" s="325"/>
      <c r="J318" s="325"/>
      <c r="K318" s="325"/>
      <c r="L318" s="325"/>
      <c r="M318" s="325"/>
      <c r="N318" s="325"/>
      <c r="O318" s="325"/>
      <c r="P318" s="325"/>
      <c r="Q318" s="325"/>
      <c r="R318" s="325"/>
      <c r="S318" s="325"/>
      <c r="T318" s="325"/>
      <c r="U318" s="325"/>
      <c r="V318" s="325"/>
      <c r="W318" s="325"/>
      <c r="X318" s="325"/>
      <c r="Y318" s="326"/>
    </row>
    <row r="319" spans="1:25">
      <c r="A319" s="324"/>
      <c r="B319" s="325"/>
      <c r="C319" s="325"/>
      <c r="D319" s="325"/>
      <c r="E319" s="325"/>
      <c r="F319" s="325"/>
      <c r="G319" s="325"/>
      <c r="H319" s="325"/>
      <c r="I319" s="325"/>
      <c r="J319" s="325"/>
      <c r="K319" s="325"/>
      <c r="L319" s="325"/>
      <c r="M319" s="325"/>
      <c r="N319" s="325"/>
      <c r="O319" s="325"/>
      <c r="P319" s="325"/>
      <c r="Q319" s="325"/>
      <c r="R319" s="325"/>
      <c r="S319" s="325"/>
      <c r="T319" s="325"/>
      <c r="U319" s="325"/>
      <c r="V319" s="325"/>
      <c r="W319" s="325"/>
      <c r="X319" s="325"/>
      <c r="Y319" s="326"/>
    </row>
    <row r="320" spans="1:25">
      <c r="A320" s="324"/>
      <c r="B320" s="325"/>
      <c r="C320" s="325"/>
      <c r="D320" s="325"/>
      <c r="E320" s="325"/>
      <c r="F320" s="325"/>
      <c r="G320" s="325"/>
      <c r="H320" s="325"/>
      <c r="I320" s="325"/>
      <c r="J320" s="325"/>
      <c r="K320" s="325"/>
      <c r="L320" s="325"/>
      <c r="M320" s="325"/>
      <c r="N320" s="325"/>
      <c r="O320" s="325"/>
      <c r="P320" s="325"/>
      <c r="Q320" s="325"/>
      <c r="R320" s="325"/>
      <c r="S320" s="325"/>
      <c r="T320" s="325"/>
      <c r="U320" s="325"/>
      <c r="V320" s="325"/>
      <c r="W320" s="325"/>
      <c r="X320" s="325"/>
      <c r="Y320" s="326"/>
    </row>
    <row r="321" spans="1:25">
      <c r="A321" s="324"/>
      <c r="B321" s="325"/>
      <c r="C321" s="325"/>
      <c r="D321" s="325"/>
      <c r="E321" s="325"/>
      <c r="F321" s="325"/>
      <c r="G321" s="325"/>
      <c r="H321" s="325"/>
      <c r="I321" s="325"/>
      <c r="J321" s="325"/>
      <c r="K321" s="325"/>
      <c r="L321" s="325"/>
      <c r="M321" s="325"/>
      <c r="N321" s="325"/>
      <c r="O321" s="325"/>
      <c r="P321" s="325"/>
      <c r="Q321" s="325"/>
      <c r="R321" s="325"/>
      <c r="S321" s="325"/>
      <c r="T321" s="325"/>
      <c r="U321" s="325"/>
      <c r="V321" s="325"/>
      <c r="W321" s="325"/>
      <c r="X321" s="325"/>
      <c r="Y321" s="326"/>
    </row>
    <row r="322" spans="1:25">
      <c r="A322" s="324"/>
      <c r="B322" s="325"/>
      <c r="C322" s="325"/>
      <c r="D322" s="325"/>
      <c r="E322" s="325"/>
      <c r="F322" s="325"/>
      <c r="G322" s="325"/>
      <c r="H322" s="325"/>
      <c r="I322" s="325"/>
      <c r="J322" s="325"/>
      <c r="K322" s="325"/>
      <c r="L322" s="325"/>
      <c r="M322" s="325"/>
      <c r="N322" s="325"/>
      <c r="O322" s="325"/>
      <c r="P322" s="325"/>
      <c r="Q322" s="325"/>
      <c r="R322" s="325"/>
      <c r="S322" s="325"/>
      <c r="T322" s="325"/>
      <c r="U322" s="325"/>
      <c r="V322" s="325"/>
      <c r="W322" s="325"/>
      <c r="X322" s="325"/>
      <c r="Y322" s="326"/>
    </row>
    <row r="323" spans="1:25">
      <c r="A323" s="324"/>
      <c r="B323" s="325"/>
      <c r="C323" s="325"/>
      <c r="D323" s="325"/>
      <c r="E323" s="325"/>
      <c r="F323" s="325"/>
      <c r="G323" s="325"/>
      <c r="H323" s="325"/>
      <c r="I323" s="325"/>
      <c r="J323" s="325"/>
      <c r="K323" s="325"/>
      <c r="L323" s="325"/>
      <c r="M323" s="325"/>
      <c r="N323" s="325"/>
      <c r="O323" s="325"/>
      <c r="P323" s="325"/>
      <c r="Q323" s="325"/>
      <c r="R323" s="325"/>
      <c r="S323" s="325"/>
      <c r="T323" s="325"/>
      <c r="U323" s="325"/>
      <c r="V323" s="325"/>
      <c r="W323" s="325"/>
      <c r="X323" s="325"/>
      <c r="Y323" s="326"/>
    </row>
    <row r="324" spans="1:25">
      <c r="A324" s="324"/>
      <c r="B324" s="325"/>
      <c r="C324" s="325"/>
      <c r="D324" s="325"/>
      <c r="E324" s="325"/>
      <c r="F324" s="325"/>
      <c r="G324" s="325"/>
      <c r="H324" s="325"/>
      <c r="I324" s="325"/>
      <c r="J324" s="325"/>
      <c r="K324" s="325"/>
      <c r="L324" s="325"/>
      <c r="M324" s="325"/>
      <c r="N324" s="325"/>
      <c r="O324" s="325"/>
      <c r="P324" s="325"/>
      <c r="Q324" s="325"/>
      <c r="R324" s="325"/>
      <c r="S324" s="325"/>
      <c r="T324" s="325"/>
      <c r="U324" s="325"/>
      <c r="V324" s="325"/>
      <c r="W324" s="325"/>
      <c r="X324" s="325"/>
      <c r="Y324" s="326"/>
    </row>
    <row r="325" spans="1:25">
      <c r="A325" s="324"/>
      <c r="B325" s="325"/>
      <c r="C325" s="325"/>
      <c r="D325" s="325"/>
      <c r="E325" s="325"/>
      <c r="F325" s="325"/>
      <c r="G325" s="325"/>
      <c r="H325" s="325"/>
      <c r="I325" s="325"/>
      <c r="J325" s="325"/>
      <c r="K325" s="325"/>
      <c r="L325" s="325"/>
      <c r="M325" s="325"/>
      <c r="N325" s="325"/>
      <c r="O325" s="325"/>
      <c r="P325" s="325"/>
      <c r="Q325" s="325"/>
      <c r="R325" s="325"/>
      <c r="S325" s="325"/>
      <c r="T325" s="325"/>
      <c r="U325" s="325"/>
      <c r="V325" s="325"/>
      <c r="W325" s="325"/>
      <c r="X325" s="325"/>
      <c r="Y325" s="326"/>
    </row>
    <row r="326" spans="1:25">
      <c r="A326" s="324"/>
      <c r="B326" s="325"/>
      <c r="C326" s="325"/>
      <c r="D326" s="325"/>
      <c r="E326" s="325"/>
      <c r="F326" s="325"/>
      <c r="G326" s="325"/>
      <c r="H326" s="325"/>
      <c r="I326" s="325"/>
      <c r="J326" s="325"/>
      <c r="K326" s="325"/>
      <c r="L326" s="325"/>
      <c r="M326" s="325"/>
      <c r="N326" s="325"/>
      <c r="O326" s="325"/>
      <c r="P326" s="325"/>
      <c r="Q326" s="325"/>
      <c r="R326" s="325"/>
      <c r="S326" s="325"/>
      <c r="T326" s="325"/>
      <c r="U326" s="325"/>
      <c r="V326" s="325"/>
      <c r="W326" s="325"/>
      <c r="X326" s="325"/>
      <c r="Y326" s="326"/>
    </row>
    <row r="327" spans="1:25">
      <c r="A327" s="324"/>
      <c r="B327" s="325"/>
      <c r="C327" s="325"/>
      <c r="D327" s="325"/>
      <c r="E327" s="325"/>
      <c r="F327" s="325"/>
      <c r="G327" s="325"/>
      <c r="H327" s="325"/>
      <c r="I327" s="325"/>
      <c r="J327" s="325"/>
      <c r="K327" s="325"/>
      <c r="L327" s="325"/>
      <c r="M327" s="325"/>
      <c r="N327" s="325"/>
      <c r="O327" s="325"/>
      <c r="P327" s="325"/>
      <c r="Q327" s="325"/>
      <c r="R327" s="325"/>
      <c r="S327" s="325"/>
      <c r="T327" s="325"/>
      <c r="U327" s="325"/>
      <c r="V327" s="325"/>
      <c r="W327" s="325"/>
      <c r="X327" s="325"/>
      <c r="Y327" s="326"/>
    </row>
    <row r="328" spans="1:25">
      <c r="A328" s="324"/>
      <c r="B328" s="325"/>
      <c r="C328" s="325"/>
      <c r="D328" s="325"/>
      <c r="E328" s="325"/>
      <c r="F328" s="325"/>
      <c r="G328" s="325"/>
      <c r="H328" s="325"/>
      <c r="I328" s="325"/>
      <c r="J328" s="325"/>
      <c r="K328" s="325"/>
      <c r="L328" s="325"/>
      <c r="M328" s="325"/>
      <c r="N328" s="325"/>
      <c r="O328" s="325"/>
      <c r="P328" s="325"/>
      <c r="Q328" s="325"/>
      <c r="R328" s="325"/>
      <c r="S328" s="325"/>
      <c r="T328" s="325"/>
      <c r="U328" s="325"/>
      <c r="V328" s="325"/>
      <c r="W328" s="325"/>
      <c r="X328" s="325"/>
      <c r="Y328" s="326"/>
    </row>
    <row r="329" spans="1:25" ht="15" thickBot="1">
      <c r="A329" s="327"/>
      <c r="B329" s="328"/>
      <c r="C329" s="328"/>
      <c r="D329" s="328"/>
      <c r="E329" s="328"/>
      <c r="F329" s="328"/>
      <c r="G329" s="328"/>
      <c r="H329" s="328"/>
      <c r="I329" s="328"/>
      <c r="J329" s="328"/>
      <c r="K329" s="328"/>
      <c r="L329" s="328"/>
      <c r="M329" s="328"/>
      <c r="N329" s="328"/>
      <c r="O329" s="328"/>
      <c r="P329" s="328"/>
      <c r="Q329" s="328"/>
      <c r="R329" s="328"/>
      <c r="S329" s="328"/>
      <c r="T329" s="328"/>
      <c r="U329" s="328"/>
      <c r="V329" s="328"/>
      <c r="W329" s="328"/>
      <c r="X329" s="328"/>
      <c r="Y329" s="329"/>
    </row>
    <row r="331" spans="1:25" ht="15" thickBot="1">
      <c r="A331" s="288" t="s">
        <v>28</v>
      </c>
      <c r="B331" s="288"/>
      <c r="C331" s="288"/>
      <c r="D331" s="288"/>
      <c r="E331" s="288"/>
      <c r="F331" s="288"/>
      <c r="G331" s="288"/>
      <c r="H331" s="288"/>
      <c r="I331" s="288"/>
      <c r="J331" s="288"/>
      <c r="K331" s="288"/>
      <c r="L331" s="288"/>
      <c r="M331" s="288"/>
      <c r="N331" s="288"/>
      <c r="O331" s="288"/>
      <c r="P331" s="288"/>
      <c r="Q331" s="288"/>
      <c r="R331" s="288"/>
      <c r="S331" s="288"/>
      <c r="T331" s="288"/>
      <c r="U331" s="288"/>
      <c r="V331" s="288"/>
      <c r="W331" s="288"/>
      <c r="X331" s="288"/>
      <c r="Y331" s="288"/>
    </row>
    <row r="332" spans="1:25">
      <c r="A332" s="299" t="s">
        <v>212</v>
      </c>
      <c r="B332" s="300"/>
      <c r="C332" s="300"/>
      <c r="D332" s="300"/>
      <c r="E332" s="300"/>
      <c r="F332" s="300"/>
      <c r="G332" s="300"/>
      <c r="H332" s="300"/>
      <c r="I332" s="300"/>
      <c r="J332" s="300"/>
      <c r="K332" s="300"/>
      <c r="L332" s="300"/>
      <c r="M332" s="300"/>
      <c r="N332" s="300"/>
      <c r="O332" s="300"/>
      <c r="P332" s="300"/>
      <c r="Q332" s="300"/>
      <c r="R332" s="300"/>
      <c r="S332" s="300"/>
      <c r="T332" s="300"/>
      <c r="U332" s="300"/>
      <c r="V332" s="300"/>
      <c r="W332" s="300"/>
      <c r="X332" s="300"/>
      <c r="Y332" s="301"/>
    </row>
    <row r="333" spans="1:25">
      <c r="A333" s="302"/>
      <c r="B333" s="303"/>
      <c r="C333" s="303"/>
      <c r="D333" s="303"/>
      <c r="E333" s="303"/>
      <c r="F333" s="303"/>
      <c r="G333" s="303"/>
      <c r="H333" s="303"/>
      <c r="I333" s="303"/>
      <c r="J333" s="303"/>
      <c r="K333" s="303"/>
      <c r="L333" s="303"/>
      <c r="M333" s="303"/>
      <c r="N333" s="303"/>
      <c r="O333" s="303"/>
      <c r="P333" s="303"/>
      <c r="Q333" s="303"/>
      <c r="R333" s="303"/>
      <c r="S333" s="303"/>
      <c r="T333" s="303"/>
      <c r="U333" s="303"/>
      <c r="V333" s="303"/>
      <c r="W333" s="303"/>
      <c r="X333" s="303"/>
      <c r="Y333" s="304"/>
    </row>
    <row r="334" spans="1:25">
      <c r="A334" s="302"/>
      <c r="B334" s="303"/>
      <c r="C334" s="303"/>
      <c r="D334" s="303"/>
      <c r="E334" s="303"/>
      <c r="F334" s="303"/>
      <c r="G334" s="303"/>
      <c r="H334" s="303"/>
      <c r="I334" s="303"/>
      <c r="J334" s="303"/>
      <c r="K334" s="303"/>
      <c r="L334" s="303"/>
      <c r="M334" s="303"/>
      <c r="N334" s="303"/>
      <c r="O334" s="303"/>
      <c r="P334" s="303"/>
      <c r="Q334" s="303"/>
      <c r="R334" s="303"/>
      <c r="S334" s="303"/>
      <c r="T334" s="303"/>
      <c r="U334" s="303"/>
      <c r="V334" s="303"/>
      <c r="W334" s="303"/>
      <c r="X334" s="303"/>
      <c r="Y334" s="304"/>
    </row>
    <row r="335" spans="1:25">
      <c r="A335" s="302"/>
      <c r="B335" s="303"/>
      <c r="C335" s="303"/>
      <c r="D335" s="303"/>
      <c r="E335" s="303"/>
      <c r="F335" s="303"/>
      <c r="G335" s="303"/>
      <c r="H335" s="303"/>
      <c r="I335" s="303"/>
      <c r="J335" s="303"/>
      <c r="K335" s="303"/>
      <c r="L335" s="303"/>
      <c r="M335" s="303"/>
      <c r="N335" s="303"/>
      <c r="O335" s="303"/>
      <c r="P335" s="303"/>
      <c r="Q335" s="303"/>
      <c r="R335" s="303"/>
      <c r="S335" s="303"/>
      <c r="T335" s="303"/>
      <c r="U335" s="303"/>
      <c r="V335" s="303"/>
      <c r="W335" s="303"/>
      <c r="X335" s="303"/>
      <c r="Y335" s="304"/>
    </row>
    <row r="336" spans="1:25" s="227" customFormat="1">
      <c r="A336" s="302"/>
      <c r="B336" s="303"/>
      <c r="C336" s="303"/>
      <c r="D336" s="303"/>
      <c r="E336" s="303"/>
      <c r="F336" s="303"/>
      <c r="G336" s="303"/>
      <c r="H336" s="303"/>
      <c r="I336" s="303"/>
      <c r="J336" s="303"/>
      <c r="K336" s="303"/>
      <c r="L336" s="303"/>
      <c r="M336" s="303"/>
      <c r="N336" s="303"/>
      <c r="O336" s="303"/>
      <c r="P336" s="303"/>
      <c r="Q336" s="303"/>
      <c r="R336" s="303"/>
      <c r="S336" s="303"/>
      <c r="T336" s="303"/>
      <c r="U336" s="303"/>
      <c r="V336" s="303"/>
      <c r="W336" s="303"/>
      <c r="X336" s="303"/>
      <c r="Y336" s="304"/>
    </row>
    <row r="337" spans="1:25">
      <c r="A337" s="302"/>
      <c r="B337" s="303"/>
      <c r="C337" s="303"/>
      <c r="D337" s="303"/>
      <c r="E337" s="303"/>
      <c r="F337" s="303"/>
      <c r="G337" s="303"/>
      <c r="H337" s="303"/>
      <c r="I337" s="303"/>
      <c r="J337" s="303"/>
      <c r="K337" s="303"/>
      <c r="L337" s="303"/>
      <c r="M337" s="303"/>
      <c r="N337" s="303"/>
      <c r="O337" s="303"/>
      <c r="P337" s="303"/>
      <c r="Q337" s="303"/>
      <c r="R337" s="303"/>
      <c r="S337" s="303"/>
      <c r="T337" s="303"/>
      <c r="U337" s="303"/>
      <c r="V337" s="303"/>
      <c r="W337" s="303"/>
      <c r="X337" s="303"/>
      <c r="Y337" s="304"/>
    </row>
    <row r="338" spans="1:25" ht="15" thickBot="1">
      <c r="A338" s="305"/>
      <c r="B338" s="306"/>
      <c r="C338" s="306"/>
      <c r="D338" s="306"/>
      <c r="E338" s="306"/>
      <c r="F338" s="306"/>
      <c r="G338" s="306"/>
      <c r="H338" s="306"/>
      <c r="I338" s="306"/>
      <c r="J338" s="306"/>
      <c r="K338" s="306"/>
      <c r="L338" s="306"/>
      <c r="M338" s="306"/>
      <c r="N338" s="306"/>
      <c r="O338" s="306"/>
      <c r="P338" s="306"/>
      <c r="Q338" s="306"/>
      <c r="R338" s="306"/>
      <c r="S338" s="306"/>
      <c r="T338" s="306"/>
      <c r="U338" s="306"/>
      <c r="V338" s="306"/>
      <c r="W338" s="306"/>
      <c r="X338" s="306"/>
      <c r="Y338" s="307"/>
    </row>
    <row r="340" spans="1:25" ht="15" thickBot="1">
      <c r="A340" s="288" t="s">
        <v>158</v>
      </c>
      <c r="B340" s="288"/>
      <c r="C340" s="288"/>
      <c r="D340" s="288"/>
      <c r="E340" s="288"/>
      <c r="F340" s="288"/>
      <c r="G340" s="288"/>
      <c r="H340" s="288"/>
      <c r="I340" s="288"/>
      <c r="J340" s="288"/>
      <c r="K340" s="288"/>
      <c r="L340" s="288"/>
      <c r="M340" s="288"/>
      <c r="N340" s="288"/>
      <c r="O340" s="288"/>
      <c r="P340" s="288"/>
      <c r="Q340" s="288"/>
      <c r="R340" s="288"/>
      <c r="S340" s="288"/>
      <c r="T340" s="288"/>
      <c r="U340" s="288"/>
      <c r="V340" s="288"/>
      <c r="W340" s="288"/>
      <c r="X340" s="288"/>
      <c r="Y340" s="288"/>
    </row>
    <row r="341" spans="1:25" ht="15" thickBot="1">
      <c r="A341" s="289" t="s">
        <v>186</v>
      </c>
      <c r="B341" s="290"/>
      <c r="C341" s="290"/>
      <c r="D341" s="290"/>
      <c r="E341" s="290"/>
      <c r="F341" s="290"/>
      <c r="G341" s="290"/>
      <c r="H341" s="290"/>
      <c r="I341" s="290"/>
      <c r="J341" s="290"/>
      <c r="K341" s="290"/>
      <c r="L341" s="290"/>
      <c r="M341" s="290"/>
      <c r="N341" s="290"/>
      <c r="O341" s="290"/>
      <c r="P341" s="290"/>
      <c r="Q341" s="290"/>
      <c r="R341" s="290"/>
      <c r="S341" s="290"/>
      <c r="T341" s="290"/>
      <c r="U341" s="290"/>
      <c r="V341" s="290"/>
      <c r="W341" s="290"/>
      <c r="X341" s="290"/>
      <c r="Y341" s="291"/>
    </row>
    <row r="343" spans="1:25" ht="15" thickBot="1">
      <c r="A343" s="292" t="s">
        <v>72</v>
      </c>
      <c r="B343" s="292"/>
      <c r="C343" s="292"/>
      <c r="E343" s="292" t="s">
        <v>73</v>
      </c>
      <c r="F343" s="292"/>
      <c r="G343" s="292"/>
    </row>
    <row r="344" spans="1:25" ht="15" thickBot="1">
      <c r="A344" s="293" t="s">
        <v>57</v>
      </c>
      <c r="B344" s="294"/>
      <c r="E344" s="293" t="s">
        <v>57</v>
      </c>
      <c r="F344" s="294"/>
    </row>
    <row r="346" spans="1:25">
      <c r="A346" s="296"/>
      <c r="B346" s="296"/>
      <c r="C346" s="296"/>
      <c r="D346" s="296"/>
      <c r="E346" s="296"/>
      <c r="F346" s="296"/>
      <c r="G346" s="296"/>
      <c r="H346" s="296"/>
      <c r="I346" s="296"/>
      <c r="J346" s="296"/>
      <c r="K346" s="296"/>
      <c r="L346" s="296"/>
      <c r="M346" s="296"/>
      <c r="N346" s="296"/>
      <c r="O346" s="296"/>
      <c r="P346" s="296"/>
      <c r="Q346" s="296"/>
      <c r="R346" s="296"/>
      <c r="S346" s="296"/>
      <c r="T346" s="296"/>
      <c r="U346" s="296"/>
      <c r="V346" s="296"/>
      <c r="W346" s="296"/>
      <c r="X346" s="296"/>
      <c r="Y346" s="296"/>
    </row>
    <row r="348" spans="1:25" ht="18.600000000000001" thickBot="1">
      <c r="A348" s="311" t="s">
        <v>167</v>
      </c>
      <c r="B348" s="311"/>
      <c r="C348" s="311"/>
      <c r="D348" s="311"/>
      <c r="E348" s="311"/>
      <c r="F348" s="311"/>
      <c r="H348" s="237" t="s">
        <v>213</v>
      </c>
      <c r="I348" s="237"/>
      <c r="J348" s="237"/>
      <c r="K348" s="236"/>
      <c r="L348" s="236"/>
      <c r="M348" s="236"/>
    </row>
    <row r="349" spans="1:25">
      <c r="A349" s="312" t="s">
        <v>238</v>
      </c>
      <c r="B349" s="313"/>
      <c r="C349" s="313"/>
      <c r="D349" s="313"/>
      <c r="E349" s="313"/>
      <c r="F349" s="313"/>
      <c r="G349" s="313"/>
      <c r="H349" s="313"/>
      <c r="I349" s="313"/>
      <c r="J349" s="313"/>
      <c r="K349" s="313"/>
      <c r="L349" s="313"/>
      <c r="M349" s="313"/>
      <c r="N349" s="313"/>
      <c r="O349" s="313"/>
      <c r="P349" s="313"/>
      <c r="Q349" s="313"/>
      <c r="R349" s="313"/>
      <c r="S349" s="313"/>
      <c r="T349" s="313"/>
      <c r="U349" s="313"/>
      <c r="V349" s="313"/>
      <c r="W349" s="313"/>
      <c r="X349" s="313"/>
      <c r="Y349" s="314"/>
    </row>
    <row r="350" spans="1:25">
      <c r="A350" s="315"/>
      <c r="B350" s="316"/>
      <c r="C350" s="316"/>
      <c r="D350" s="316"/>
      <c r="E350" s="316"/>
      <c r="F350" s="316"/>
      <c r="G350" s="316"/>
      <c r="H350" s="316"/>
      <c r="I350" s="316"/>
      <c r="J350" s="316"/>
      <c r="K350" s="316"/>
      <c r="L350" s="316"/>
      <c r="M350" s="316"/>
      <c r="N350" s="316"/>
      <c r="O350" s="316"/>
      <c r="P350" s="316"/>
      <c r="Q350" s="316"/>
      <c r="R350" s="316"/>
      <c r="S350" s="316"/>
      <c r="T350" s="316"/>
      <c r="U350" s="316"/>
      <c r="V350" s="316"/>
      <c r="W350" s="316"/>
      <c r="X350" s="316"/>
      <c r="Y350" s="317"/>
    </row>
    <row r="351" spans="1:25">
      <c r="A351" s="315"/>
      <c r="B351" s="316"/>
      <c r="C351" s="316"/>
      <c r="D351" s="316"/>
      <c r="E351" s="316"/>
      <c r="F351" s="316"/>
      <c r="G351" s="316"/>
      <c r="H351" s="316"/>
      <c r="I351" s="316"/>
      <c r="J351" s="316"/>
      <c r="K351" s="316"/>
      <c r="L351" s="316"/>
      <c r="M351" s="316"/>
      <c r="N351" s="316"/>
      <c r="O351" s="316"/>
      <c r="P351" s="316"/>
      <c r="Q351" s="316"/>
      <c r="R351" s="316"/>
      <c r="S351" s="316"/>
      <c r="T351" s="316"/>
      <c r="U351" s="316"/>
      <c r="V351" s="316"/>
      <c r="W351" s="316"/>
      <c r="X351" s="316"/>
      <c r="Y351" s="317"/>
    </row>
    <row r="352" spans="1:25">
      <c r="A352" s="315"/>
      <c r="B352" s="316"/>
      <c r="C352" s="316"/>
      <c r="D352" s="316"/>
      <c r="E352" s="316"/>
      <c r="F352" s="316"/>
      <c r="G352" s="316"/>
      <c r="H352" s="316"/>
      <c r="I352" s="316"/>
      <c r="J352" s="316"/>
      <c r="K352" s="316"/>
      <c r="L352" s="316"/>
      <c r="M352" s="316"/>
      <c r="N352" s="316"/>
      <c r="O352" s="316"/>
      <c r="P352" s="316"/>
      <c r="Q352" s="316"/>
      <c r="R352" s="316"/>
      <c r="S352" s="316"/>
      <c r="T352" s="316"/>
      <c r="U352" s="316"/>
      <c r="V352" s="316"/>
      <c r="W352" s="316"/>
      <c r="X352" s="316"/>
      <c r="Y352" s="317"/>
    </row>
    <row r="353" spans="1:25">
      <c r="A353" s="315"/>
      <c r="B353" s="316"/>
      <c r="C353" s="316"/>
      <c r="D353" s="316"/>
      <c r="E353" s="316"/>
      <c r="F353" s="316"/>
      <c r="G353" s="316"/>
      <c r="H353" s="316"/>
      <c r="I353" s="316"/>
      <c r="J353" s="316"/>
      <c r="K353" s="316"/>
      <c r="L353" s="316"/>
      <c r="M353" s="316"/>
      <c r="N353" s="316"/>
      <c r="O353" s="316"/>
      <c r="P353" s="316"/>
      <c r="Q353" s="316"/>
      <c r="R353" s="316"/>
      <c r="S353" s="316"/>
      <c r="T353" s="316"/>
      <c r="U353" s="316"/>
      <c r="V353" s="316"/>
      <c r="W353" s="316"/>
      <c r="X353" s="316"/>
      <c r="Y353" s="317"/>
    </row>
    <row r="354" spans="1:25">
      <c r="A354" s="315"/>
      <c r="B354" s="316"/>
      <c r="C354" s="316"/>
      <c r="D354" s="316"/>
      <c r="E354" s="316"/>
      <c r="F354" s="316"/>
      <c r="G354" s="316"/>
      <c r="H354" s="316"/>
      <c r="I354" s="316"/>
      <c r="J354" s="316"/>
      <c r="K354" s="316"/>
      <c r="L354" s="316"/>
      <c r="M354" s="316"/>
      <c r="N354" s="316"/>
      <c r="O354" s="316"/>
      <c r="P354" s="316"/>
      <c r="Q354" s="316"/>
      <c r="R354" s="316"/>
      <c r="S354" s="316"/>
      <c r="T354" s="316"/>
      <c r="U354" s="316"/>
      <c r="V354" s="316"/>
      <c r="W354" s="316"/>
      <c r="X354" s="316"/>
      <c r="Y354" s="317"/>
    </row>
    <row r="355" spans="1:25">
      <c r="A355" s="315"/>
      <c r="B355" s="316"/>
      <c r="C355" s="316"/>
      <c r="D355" s="316"/>
      <c r="E355" s="316"/>
      <c r="F355" s="316"/>
      <c r="G355" s="316"/>
      <c r="H355" s="316"/>
      <c r="I355" s="316"/>
      <c r="J355" s="316"/>
      <c r="K355" s="316"/>
      <c r="L355" s="316"/>
      <c r="M355" s="316"/>
      <c r="N355" s="316"/>
      <c r="O355" s="316"/>
      <c r="P355" s="316"/>
      <c r="Q355" s="316"/>
      <c r="R355" s="316"/>
      <c r="S355" s="316"/>
      <c r="T355" s="316"/>
      <c r="U355" s="316"/>
      <c r="V355" s="316"/>
      <c r="W355" s="316"/>
      <c r="X355" s="316"/>
      <c r="Y355" s="317"/>
    </row>
    <row r="356" spans="1:25">
      <c r="A356" s="315"/>
      <c r="B356" s="316"/>
      <c r="C356" s="316"/>
      <c r="D356" s="316"/>
      <c r="E356" s="316"/>
      <c r="F356" s="316"/>
      <c r="G356" s="316"/>
      <c r="H356" s="316"/>
      <c r="I356" s="316"/>
      <c r="J356" s="316"/>
      <c r="K356" s="316"/>
      <c r="L356" s="316"/>
      <c r="M356" s="316"/>
      <c r="N356" s="316"/>
      <c r="O356" s="316"/>
      <c r="P356" s="316"/>
      <c r="Q356" s="316"/>
      <c r="R356" s="316"/>
      <c r="S356" s="316"/>
      <c r="T356" s="316"/>
      <c r="U356" s="316"/>
      <c r="V356" s="316"/>
      <c r="W356" s="316"/>
      <c r="X356" s="316"/>
      <c r="Y356" s="317"/>
    </row>
    <row r="357" spans="1:25">
      <c r="A357" s="315"/>
      <c r="B357" s="316"/>
      <c r="C357" s="316"/>
      <c r="D357" s="316"/>
      <c r="E357" s="316"/>
      <c r="F357" s="316"/>
      <c r="G357" s="316"/>
      <c r="H357" s="316"/>
      <c r="I357" s="316"/>
      <c r="J357" s="316"/>
      <c r="K357" s="316"/>
      <c r="L357" s="316"/>
      <c r="M357" s="316"/>
      <c r="N357" s="316"/>
      <c r="O357" s="316"/>
      <c r="P357" s="316"/>
      <c r="Q357" s="316"/>
      <c r="R357" s="316"/>
      <c r="S357" s="316"/>
      <c r="T357" s="316"/>
      <c r="U357" s="316"/>
      <c r="V357" s="316"/>
      <c r="W357" s="316"/>
      <c r="X357" s="316"/>
      <c r="Y357" s="317"/>
    </row>
    <row r="358" spans="1:25">
      <c r="A358" s="315"/>
      <c r="B358" s="316"/>
      <c r="C358" s="316"/>
      <c r="D358" s="316"/>
      <c r="E358" s="316"/>
      <c r="F358" s="316"/>
      <c r="G358" s="316"/>
      <c r="H358" s="316"/>
      <c r="I358" s="316"/>
      <c r="J358" s="316"/>
      <c r="K358" s="316"/>
      <c r="L358" s="316"/>
      <c r="M358" s="316"/>
      <c r="N358" s="316"/>
      <c r="O358" s="316"/>
      <c r="P358" s="316"/>
      <c r="Q358" s="316"/>
      <c r="R358" s="316"/>
      <c r="S358" s="316"/>
      <c r="T358" s="316"/>
      <c r="U358" s="316"/>
      <c r="V358" s="316"/>
      <c r="W358" s="316"/>
      <c r="X358" s="316"/>
      <c r="Y358" s="317"/>
    </row>
    <row r="359" spans="1:25">
      <c r="A359" s="315"/>
      <c r="B359" s="316"/>
      <c r="C359" s="316"/>
      <c r="D359" s="316"/>
      <c r="E359" s="316"/>
      <c r="F359" s="316"/>
      <c r="G359" s="316"/>
      <c r="H359" s="316"/>
      <c r="I359" s="316"/>
      <c r="J359" s="316"/>
      <c r="K359" s="316"/>
      <c r="L359" s="316"/>
      <c r="M359" s="316"/>
      <c r="N359" s="316"/>
      <c r="O359" s="316"/>
      <c r="P359" s="316"/>
      <c r="Q359" s="316"/>
      <c r="R359" s="316"/>
      <c r="S359" s="316"/>
      <c r="T359" s="316"/>
      <c r="U359" s="316"/>
      <c r="V359" s="316"/>
      <c r="W359" s="316"/>
      <c r="X359" s="316"/>
      <c r="Y359" s="317"/>
    </row>
    <row r="360" spans="1:25">
      <c r="A360" s="315"/>
      <c r="B360" s="316"/>
      <c r="C360" s="316"/>
      <c r="D360" s="316"/>
      <c r="E360" s="316"/>
      <c r="F360" s="316"/>
      <c r="G360" s="316"/>
      <c r="H360" s="316"/>
      <c r="I360" s="316"/>
      <c r="J360" s="316"/>
      <c r="K360" s="316"/>
      <c r="L360" s="316"/>
      <c r="M360" s="316"/>
      <c r="N360" s="316"/>
      <c r="O360" s="316"/>
      <c r="P360" s="316"/>
      <c r="Q360" s="316"/>
      <c r="R360" s="316"/>
      <c r="S360" s="316"/>
      <c r="T360" s="316"/>
      <c r="U360" s="316"/>
      <c r="V360" s="316"/>
      <c r="W360" s="316"/>
      <c r="X360" s="316"/>
      <c r="Y360" s="317"/>
    </row>
    <row r="361" spans="1:25">
      <c r="A361" s="315"/>
      <c r="B361" s="316"/>
      <c r="C361" s="316"/>
      <c r="D361" s="316"/>
      <c r="E361" s="316"/>
      <c r="F361" s="316"/>
      <c r="G361" s="316"/>
      <c r="H361" s="316"/>
      <c r="I361" s="316"/>
      <c r="J361" s="316"/>
      <c r="K361" s="316"/>
      <c r="L361" s="316"/>
      <c r="M361" s="316"/>
      <c r="N361" s="316"/>
      <c r="O361" s="316"/>
      <c r="P361" s="316"/>
      <c r="Q361" s="316"/>
      <c r="R361" s="316"/>
      <c r="S361" s="316"/>
      <c r="T361" s="316"/>
      <c r="U361" s="316"/>
      <c r="V361" s="316"/>
      <c r="W361" s="316"/>
      <c r="X361" s="316"/>
      <c r="Y361" s="317"/>
    </row>
    <row r="362" spans="1:25" ht="15" thickBot="1">
      <c r="A362" s="318"/>
      <c r="B362" s="319"/>
      <c r="C362" s="319"/>
      <c r="D362" s="319"/>
      <c r="E362" s="319"/>
      <c r="F362" s="319"/>
      <c r="G362" s="319"/>
      <c r="H362" s="319"/>
      <c r="I362" s="319"/>
      <c r="J362" s="319"/>
      <c r="K362" s="319"/>
      <c r="L362" s="319"/>
      <c r="M362" s="319"/>
      <c r="N362" s="319"/>
      <c r="O362" s="319"/>
      <c r="P362" s="319"/>
      <c r="Q362" s="319"/>
      <c r="R362" s="319"/>
      <c r="S362" s="319"/>
      <c r="T362" s="319"/>
      <c r="U362" s="319"/>
      <c r="V362" s="319"/>
      <c r="W362" s="319"/>
      <c r="X362" s="319"/>
      <c r="Y362" s="320"/>
    </row>
    <row r="364" spans="1:25" ht="15" thickBot="1">
      <c r="A364" s="288" t="s">
        <v>28</v>
      </c>
      <c r="B364" s="288"/>
      <c r="C364" s="288"/>
      <c r="D364" s="288"/>
      <c r="E364" s="288"/>
      <c r="F364" s="288"/>
      <c r="G364" s="288"/>
      <c r="H364" s="288"/>
      <c r="I364" s="288"/>
      <c r="J364" s="288"/>
      <c r="K364" s="288"/>
      <c r="L364" s="288"/>
      <c r="M364" s="288"/>
      <c r="N364" s="288"/>
      <c r="O364" s="288"/>
      <c r="P364" s="288"/>
      <c r="Q364" s="288"/>
      <c r="R364" s="288"/>
      <c r="S364" s="288"/>
      <c r="T364" s="288"/>
      <c r="U364" s="288"/>
      <c r="V364" s="288"/>
      <c r="W364" s="288"/>
      <c r="X364" s="288"/>
      <c r="Y364" s="288"/>
    </row>
    <row r="365" spans="1:25">
      <c r="A365" s="299" t="s">
        <v>215</v>
      </c>
      <c r="B365" s="300"/>
      <c r="C365" s="300"/>
      <c r="D365" s="300"/>
      <c r="E365" s="300"/>
      <c r="F365" s="300"/>
      <c r="G365" s="300"/>
      <c r="H365" s="300"/>
      <c r="I365" s="300"/>
      <c r="J365" s="300"/>
      <c r="K365" s="300"/>
      <c r="L365" s="300"/>
      <c r="M365" s="300"/>
      <c r="N365" s="300"/>
      <c r="O365" s="300"/>
      <c r="P365" s="300"/>
      <c r="Q365" s="300"/>
      <c r="R365" s="300"/>
      <c r="S365" s="300"/>
      <c r="T365" s="300"/>
      <c r="U365" s="300"/>
      <c r="V365" s="300"/>
      <c r="W365" s="300"/>
      <c r="X365" s="300"/>
      <c r="Y365" s="301"/>
    </row>
    <row r="366" spans="1:25">
      <c r="A366" s="302"/>
      <c r="B366" s="303"/>
      <c r="C366" s="303"/>
      <c r="D366" s="303"/>
      <c r="E366" s="303"/>
      <c r="F366" s="303"/>
      <c r="G366" s="303"/>
      <c r="H366" s="303"/>
      <c r="I366" s="303"/>
      <c r="J366" s="303"/>
      <c r="K366" s="303"/>
      <c r="L366" s="303"/>
      <c r="M366" s="303"/>
      <c r="N366" s="303"/>
      <c r="O366" s="303"/>
      <c r="P366" s="303"/>
      <c r="Q366" s="303"/>
      <c r="R366" s="303"/>
      <c r="S366" s="303"/>
      <c r="T366" s="303"/>
      <c r="U366" s="303"/>
      <c r="V366" s="303"/>
      <c r="W366" s="303"/>
      <c r="X366" s="303"/>
      <c r="Y366" s="304"/>
    </row>
    <row r="367" spans="1:25">
      <c r="A367" s="302"/>
      <c r="B367" s="303"/>
      <c r="C367" s="303"/>
      <c r="D367" s="303"/>
      <c r="E367" s="303"/>
      <c r="F367" s="303"/>
      <c r="G367" s="303"/>
      <c r="H367" s="303"/>
      <c r="I367" s="303"/>
      <c r="J367" s="303"/>
      <c r="K367" s="303"/>
      <c r="L367" s="303"/>
      <c r="M367" s="303"/>
      <c r="N367" s="303"/>
      <c r="O367" s="303"/>
      <c r="P367" s="303"/>
      <c r="Q367" s="303"/>
      <c r="R367" s="303"/>
      <c r="S367" s="303"/>
      <c r="T367" s="303"/>
      <c r="U367" s="303"/>
      <c r="V367" s="303"/>
      <c r="W367" s="303"/>
      <c r="X367" s="303"/>
      <c r="Y367" s="304"/>
    </row>
    <row r="368" spans="1:25">
      <c r="A368" s="302"/>
      <c r="B368" s="303"/>
      <c r="C368" s="303"/>
      <c r="D368" s="303"/>
      <c r="E368" s="303"/>
      <c r="F368" s="303"/>
      <c r="G368" s="303"/>
      <c r="H368" s="303"/>
      <c r="I368" s="303"/>
      <c r="J368" s="303"/>
      <c r="K368" s="303"/>
      <c r="L368" s="303"/>
      <c r="M368" s="303"/>
      <c r="N368" s="303"/>
      <c r="O368" s="303"/>
      <c r="P368" s="303"/>
      <c r="Q368" s="303"/>
      <c r="R368" s="303"/>
      <c r="S368" s="303"/>
      <c r="T368" s="303"/>
      <c r="U368" s="303"/>
      <c r="V368" s="303"/>
      <c r="W368" s="303"/>
      <c r="X368" s="303"/>
      <c r="Y368" s="304"/>
    </row>
    <row r="369" spans="1:25" s="227" customFormat="1">
      <c r="A369" s="302"/>
      <c r="B369" s="303"/>
      <c r="C369" s="303"/>
      <c r="D369" s="303"/>
      <c r="E369" s="303"/>
      <c r="F369" s="303"/>
      <c r="G369" s="303"/>
      <c r="H369" s="303"/>
      <c r="I369" s="303"/>
      <c r="J369" s="303"/>
      <c r="K369" s="303"/>
      <c r="L369" s="303"/>
      <c r="M369" s="303"/>
      <c r="N369" s="303"/>
      <c r="O369" s="303"/>
      <c r="P369" s="303"/>
      <c r="Q369" s="303"/>
      <c r="R369" s="303"/>
      <c r="S369" s="303"/>
      <c r="T369" s="303"/>
      <c r="U369" s="303"/>
      <c r="V369" s="303"/>
      <c r="W369" s="303"/>
      <c r="X369" s="303"/>
      <c r="Y369" s="304"/>
    </row>
    <row r="370" spans="1:25">
      <c r="A370" s="302"/>
      <c r="B370" s="303"/>
      <c r="C370" s="303"/>
      <c r="D370" s="303"/>
      <c r="E370" s="303"/>
      <c r="F370" s="303"/>
      <c r="G370" s="303"/>
      <c r="H370" s="303"/>
      <c r="I370" s="303"/>
      <c r="J370" s="303"/>
      <c r="K370" s="303"/>
      <c r="L370" s="303"/>
      <c r="M370" s="303"/>
      <c r="N370" s="303"/>
      <c r="O370" s="303"/>
      <c r="P370" s="303"/>
      <c r="Q370" s="303"/>
      <c r="R370" s="303"/>
      <c r="S370" s="303"/>
      <c r="T370" s="303"/>
      <c r="U370" s="303"/>
      <c r="V370" s="303"/>
      <c r="W370" s="303"/>
      <c r="X370" s="303"/>
      <c r="Y370" s="304"/>
    </row>
    <row r="371" spans="1:25" ht="15" thickBot="1">
      <c r="A371" s="305"/>
      <c r="B371" s="306"/>
      <c r="C371" s="306"/>
      <c r="D371" s="306"/>
      <c r="E371" s="306"/>
      <c r="F371" s="306"/>
      <c r="G371" s="306"/>
      <c r="H371" s="306"/>
      <c r="I371" s="306"/>
      <c r="J371" s="306"/>
      <c r="K371" s="306"/>
      <c r="L371" s="306"/>
      <c r="M371" s="306"/>
      <c r="N371" s="306"/>
      <c r="O371" s="306"/>
      <c r="P371" s="306"/>
      <c r="Q371" s="306"/>
      <c r="R371" s="306"/>
      <c r="S371" s="306"/>
      <c r="T371" s="306"/>
      <c r="U371" s="306"/>
      <c r="V371" s="306"/>
      <c r="W371" s="306"/>
      <c r="X371" s="306"/>
      <c r="Y371" s="307"/>
    </row>
    <row r="373" spans="1:25" ht="15" thickBot="1">
      <c r="A373" s="288" t="s">
        <v>158</v>
      </c>
      <c r="B373" s="288"/>
      <c r="C373" s="288"/>
      <c r="D373" s="288"/>
      <c r="E373" s="288"/>
      <c r="F373" s="288"/>
      <c r="G373" s="288"/>
      <c r="H373" s="288"/>
      <c r="I373" s="288"/>
      <c r="J373" s="288"/>
      <c r="K373" s="288"/>
      <c r="L373" s="288"/>
      <c r="M373" s="288"/>
      <c r="N373" s="288"/>
      <c r="O373" s="288"/>
      <c r="P373" s="288"/>
      <c r="Q373" s="288"/>
      <c r="R373" s="288"/>
      <c r="S373" s="288"/>
      <c r="T373" s="288"/>
      <c r="U373" s="288"/>
      <c r="V373" s="288"/>
      <c r="W373" s="288"/>
      <c r="X373" s="288"/>
      <c r="Y373" s="288"/>
    </row>
    <row r="374" spans="1:25" ht="15" thickBot="1">
      <c r="A374" s="308" t="s">
        <v>181</v>
      </c>
      <c r="B374" s="309"/>
      <c r="C374" s="309"/>
      <c r="D374" s="309"/>
      <c r="E374" s="309"/>
      <c r="F374" s="309"/>
      <c r="G374" s="309"/>
      <c r="H374" s="309"/>
      <c r="I374" s="309"/>
      <c r="J374" s="309"/>
      <c r="K374" s="309"/>
      <c r="L374" s="309"/>
      <c r="M374" s="309"/>
      <c r="N374" s="309"/>
      <c r="O374" s="309"/>
      <c r="P374" s="309"/>
      <c r="Q374" s="309"/>
      <c r="R374" s="309"/>
      <c r="S374" s="309"/>
      <c r="T374" s="309"/>
      <c r="U374" s="309"/>
      <c r="V374" s="309"/>
      <c r="W374" s="309"/>
      <c r="X374" s="309"/>
      <c r="Y374" s="310"/>
    </row>
    <row r="376" spans="1:25" ht="15" thickBot="1">
      <c r="A376" s="292" t="s">
        <v>72</v>
      </c>
      <c r="B376" s="292"/>
      <c r="C376" s="292"/>
      <c r="E376" s="292" t="s">
        <v>73</v>
      </c>
      <c r="F376" s="292"/>
      <c r="G376" s="292"/>
    </row>
    <row r="377" spans="1:25">
      <c r="A377" s="297" t="s">
        <v>55</v>
      </c>
      <c r="B377" s="298"/>
      <c r="E377" s="297" t="s">
        <v>58</v>
      </c>
      <c r="F377" s="298"/>
    </row>
    <row r="378" spans="1:25">
      <c r="A378" s="225"/>
      <c r="B378" s="225"/>
      <c r="C378" s="226"/>
      <c r="D378" s="226"/>
      <c r="E378" s="225"/>
      <c r="F378" s="225"/>
      <c r="G378" s="226"/>
      <c r="H378" s="226"/>
    </row>
    <row r="379" spans="1:25">
      <c r="A379" s="295"/>
      <c r="B379" s="295"/>
      <c r="C379" s="295"/>
      <c r="D379" s="229"/>
      <c r="E379" s="295"/>
      <c r="F379" s="295"/>
      <c r="G379" s="295"/>
      <c r="H379" s="228"/>
      <c r="I379" s="228"/>
      <c r="J379" s="228"/>
      <c r="K379" s="228"/>
      <c r="L379" s="228"/>
      <c r="M379" s="228"/>
      <c r="N379" s="228"/>
      <c r="O379" s="228"/>
      <c r="P379" s="228"/>
      <c r="Q379" s="228"/>
      <c r="R379" s="228"/>
      <c r="S379" s="228"/>
      <c r="T379" s="228"/>
      <c r="U379" s="228"/>
      <c r="V379" s="228"/>
      <c r="W379" s="228"/>
      <c r="X379" s="228"/>
      <c r="Y379" s="228"/>
    </row>
    <row r="380" spans="1:25">
      <c r="A380" s="225"/>
      <c r="B380" s="225"/>
      <c r="C380" s="226"/>
      <c r="D380" s="226"/>
      <c r="E380" s="225"/>
      <c r="F380" s="225"/>
      <c r="G380" s="226"/>
      <c r="H380" s="226"/>
    </row>
    <row r="381" spans="1:25" ht="18">
      <c r="A381" s="287" t="s">
        <v>168</v>
      </c>
      <c r="B381" s="287"/>
      <c r="C381" s="287"/>
      <c r="D381" s="287"/>
      <c r="E381" s="287"/>
      <c r="F381" s="287"/>
      <c r="G381" s="226"/>
      <c r="H381" s="238" t="s">
        <v>193</v>
      </c>
      <c r="I381" s="238"/>
      <c r="J381" s="238"/>
      <c r="K381" s="239"/>
      <c r="L381" s="226"/>
      <c r="M381" s="226"/>
      <c r="N381" s="226"/>
      <c r="O381" s="226"/>
      <c r="P381" s="226"/>
      <c r="Q381" s="226"/>
      <c r="R381" s="226"/>
      <c r="S381" s="226"/>
      <c r="T381" s="226"/>
      <c r="U381" s="226"/>
      <c r="V381" s="226"/>
      <c r="W381" s="226"/>
      <c r="X381" s="226"/>
      <c r="Y381" s="226"/>
    </row>
    <row r="382" spans="1:25">
      <c r="A382" s="315" t="s">
        <v>255</v>
      </c>
      <c r="B382" s="316"/>
      <c r="C382" s="316"/>
      <c r="D382" s="316"/>
      <c r="E382" s="316"/>
      <c r="F382" s="316"/>
      <c r="G382" s="316"/>
      <c r="H382" s="316"/>
      <c r="I382" s="316"/>
      <c r="J382" s="316"/>
      <c r="K382" s="316"/>
      <c r="L382" s="316"/>
      <c r="M382" s="316"/>
      <c r="N382" s="316"/>
      <c r="O382" s="316"/>
      <c r="P382" s="316"/>
      <c r="Q382" s="316"/>
      <c r="R382" s="316"/>
      <c r="S382" s="316"/>
      <c r="T382" s="316"/>
      <c r="U382" s="316"/>
      <c r="V382" s="316"/>
      <c r="W382" s="316"/>
      <c r="X382" s="316"/>
      <c r="Y382" s="317"/>
    </row>
    <row r="383" spans="1:25">
      <c r="A383" s="315"/>
      <c r="B383" s="316"/>
      <c r="C383" s="316"/>
      <c r="D383" s="316"/>
      <c r="E383" s="316"/>
      <c r="F383" s="316"/>
      <c r="G383" s="316"/>
      <c r="H383" s="316"/>
      <c r="I383" s="316"/>
      <c r="J383" s="316"/>
      <c r="K383" s="316"/>
      <c r="L383" s="316"/>
      <c r="M383" s="316"/>
      <c r="N383" s="316"/>
      <c r="O383" s="316"/>
      <c r="P383" s="316"/>
      <c r="Q383" s="316"/>
      <c r="R383" s="316"/>
      <c r="S383" s="316"/>
      <c r="T383" s="316"/>
      <c r="U383" s="316"/>
      <c r="V383" s="316"/>
      <c r="W383" s="316"/>
      <c r="X383" s="316"/>
      <c r="Y383" s="317"/>
    </row>
    <row r="384" spans="1:25">
      <c r="A384" s="315"/>
      <c r="B384" s="316"/>
      <c r="C384" s="316"/>
      <c r="D384" s="316"/>
      <c r="E384" s="316"/>
      <c r="F384" s="316"/>
      <c r="G384" s="316"/>
      <c r="H384" s="316"/>
      <c r="I384" s="316"/>
      <c r="J384" s="316"/>
      <c r="K384" s="316"/>
      <c r="L384" s="316"/>
      <c r="M384" s="316"/>
      <c r="N384" s="316"/>
      <c r="O384" s="316"/>
      <c r="P384" s="316"/>
      <c r="Q384" s="316"/>
      <c r="R384" s="316"/>
      <c r="S384" s="316"/>
      <c r="T384" s="316"/>
      <c r="U384" s="316"/>
      <c r="V384" s="316"/>
      <c r="W384" s="316"/>
      <c r="X384" s="316"/>
      <c r="Y384" s="317"/>
    </row>
    <row r="385" spans="1:25">
      <c r="A385" s="315"/>
      <c r="B385" s="316"/>
      <c r="C385" s="316"/>
      <c r="D385" s="316"/>
      <c r="E385" s="316"/>
      <c r="F385" s="316"/>
      <c r="G385" s="316"/>
      <c r="H385" s="316"/>
      <c r="I385" s="316"/>
      <c r="J385" s="316"/>
      <c r="K385" s="316"/>
      <c r="L385" s="316"/>
      <c r="M385" s="316"/>
      <c r="N385" s="316"/>
      <c r="O385" s="316"/>
      <c r="P385" s="316"/>
      <c r="Q385" s="316"/>
      <c r="R385" s="316"/>
      <c r="S385" s="316"/>
      <c r="T385" s="316"/>
      <c r="U385" s="316"/>
      <c r="V385" s="316"/>
      <c r="W385" s="316"/>
      <c r="X385" s="316"/>
      <c r="Y385" s="317"/>
    </row>
    <row r="386" spans="1:25">
      <c r="A386" s="315"/>
      <c r="B386" s="316"/>
      <c r="C386" s="316"/>
      <c r="D386" s="316"/>
      <c r="E386" s="316"/>
      <c r="F386" s="316"/>
      <c r="G386" s="316"/>
      <c r="H386" s="316"/>
      <c r="I386" s="316"/>
      <c r="J386" s="316"/>
      <c r="K386" s="316"/>
      <c r="L386" s="316"/>
      <c r="M386" s="316"/>
      <c r="N386" s="316"/>
      <c r="O386" s="316"/>
      <c r="P386" s="316"/>
      <c r="Q386" s="316"/>
      <c r="R386" s="316"/>
      <c r="S386" s="316"/>
      <c r="T386" s="316"/>
      <c r="U386" s="316"/>
      <c r="V386" s="316"/>
      <c r="W386" s="316"/>
      <c r="X386" s="316"/>
      <c r="Y386" s="317"/>
    </row>
    <row r="387" spans="1:25">
      <c r="A387" s="315"/>
      <c r="B387" s="316"/>
      <c r="C387" s="316"/>
      <c r="D387" s="316"/>
      <c r="E387" s="316"/>
      <c r="F387" s="316"/>
      <c r="G387" s="316"/>
      <c r="H387" s="316"/>
      <c r="I387" s="316"/>
      <c r="J387" s="316"/>
      <c r="K387" s="316"/>
      <c r="L387" s="316"/>
      <c r="M387" s="316"/>
      <c r="N387" s="316"/>
      <c r="O387" s="316"/>
      <c r="P387" s="316"/>
      <c r="Q387" s="316"/>
      <c r="R387" s="316"/>
      <c r="S387" s="316"/>
      <c r="T387" s="316"/>
      <c r="U387" s="316"/>
      <c r="V387" s="316"/>
      <c r="W387" s="316"/>
      <c r="X387" s="316"/>
      <c r="Y387" s="317"/>
    </row>
    <row r="388" spans="1:25">
      <c r="A388" s="315"/>
      <c r="B388" s="316"/>
      <c r="C388" s="316"/>
      <c r="D388" s="316"/>
      <c r="E388" s="316"/>
      <c r="F388" s="316"/>
      <c r="G388" s="316"/>
      <c r="H388" s="316"/>
      <c r="I388" s="316"/>
      <c r="J388" s="316"/>
      <c r="K388" s="316"/>
      <c r="L388" s="316"/>
      <c r="M388" s="316"/>
      <c r="N388" s="316"/>
      <c r="O388" s="316"/>
      <c r="P388" s="316"/>
      <c r="Q388" s="316"/>
      <c r="R388" s="316"/>
      <c r="S388" s="316"/>
      <c r="T388" s="316"/>
      <c r="U388" s="316"/>
      <c r="V388" s="316"/>
      <c r="W388" s="316"/>
      <c r="X388" s="316"/>
      <c r="Y388" s="317"/>
    </row>
    <row r="389" spans="1:25">
      <c r="A389" s="315"/>
      <c r="B389" s="316"/>
      <c r="C389" s="316"/>
      <c r="D389" s="316"/>
      <c r="E389" s="316"/>
      <c r="F389" s="316"/>
      <c r="G389" s="316"/>
      <c r="H389" s="316"/>
      <c r="I389" s="316"/>
      <c r="J389" s="316"/>
      <c r="K389" s="316"/>
      <c r="L389" s="316"/>
      <c r="M389" s="316"/>
      <c r="N389" s="316"/>
      <c r="O389" s="316"/>
      <c r="P389" s="316"/>
      <c r="Q389" s="316"/>
      <c r="R389" s="316"/>
      <c r="S389" s="316"/>
      <c r="T389" s="316"/>
      <c r="U389" s="316"/>
      <c r="V389" s="316"/>
      <c r="W389" s="316"/>
      <c r="X389" s="316"/>
      <c r="Y389" s="317"/>
    </row>
    <row r="390" spans="1:25">
      <c r="A390" s="315"/>
      <c r="B390" s="316"/>
      <c r="C390" s="316"/>
      <c r="D390" s="316"/>
      <c r="E390" s="316"/>
      <c r="F390" s="316"/>
      <c r="G390" s="316"/>
      <c r="H390" s="316"/>
      <c r="I390" s="316"/>
      <c r="J390" s="316"/>
      <c r="K390" s="316"/>
      <c r="L390" s="316"/>
      <c r="M390" s="316"/>
      <c r="N390" s="316"/>
      <c r="O390" s="316"/>
      <c r="P390" s="316"/>
      <c r="Q390" s="316"/>
      <c r="R390" s="316"/>
      <c r="S390" s="316"/>
      <c r="T390" s="316"/>
      <c r="U390" s="316"/>
      <c r="V390" s="316"/>
      <c r="W390" s="316"/>
      <c r="X390" s="316"/>
      <c r="Y390" s="317"/>
    </row>
    <row r="391" spans="1:25">
      <c r="A391" s="315"/>
      <c r="B391" s="316"/>
      <c r="C391" s="316"/>
      <c r="D391" s="316"/>
      <c r="E391" s="316"/>
      <c r="F391" s="316"/>
      <c r="G391" s="316"/>
      <c r="H391" s="316"/>
      <c r="I391" s="316"/>
      <c r="J391" s="316"/>
      <c r="K391" s="316"/>
      <c r="L391" s="316"/>
      <c r="M391" s="316"/>
      <c r="N391" s="316"/>
      <c r="O391" s="316"/>
      <c r="P391" s="316"/>
      <c r="Q391" s="316"/>
      <c r="R391" s="316"/>
      <c r="S391" s="316"/>
      <c r="T391" s="316"/>
      <c r="U391" s="316"/>
      <c r="V391" s="316"/>
      <c r="W391" s="316"/>
      <c r="X391" s="316"/>
      <c r="Y391" s="317"/>
    </row>
    <row r="392" spans="1:25">
      <c r="A392" s="315"/>
      <c r="B392" s="316"/>
      <c r="C392" s="316"/>
      <c r="D392" s="316"/>
      <c r="E392" s="316"/>
      <c r="F392" s="316"/>
      <c r="G392" s="316"/>
      <c r="H392" s="316"/>
      <c r="I392" s="316"/>
      <c r="J392" s="316"/>
      <c r="K392" s="316"/>
      <c r="L392" s="316"/>
      <c r="M392" s="316"/>
      <c r="N392" s="316"/>
      <c r="O392" s="316"/>
      <c r="P392" s="316"/>
      <c r="Q392" s="316"/>
      <c r="R392" s="316"/>
      <c r="S392" s="316"/>
      <c r="T392" s="316"/>
      <c r="U392" s="316"/>
      <c r="V392" s="316"/>
      <c r="W392" s="316"/>
      <c r="X392" s="316"/>
      <c r="Y392" s="317"/>
    </row>
    <row r="393" spans="1:25">
      <c r="A393" s="315"/>
      <c r="B393" s="316"/>
      <c r="C393" s="316"/>
      <c r="D393" s="316"/>
      <c r="E393" s="316"/>
      <c r="F393" s="316"/>
      <c r="G393" s="316"/>
      <c r="H393" s="316"/>
      <c r="I393" s="316"/>
      <c r="J393" s="316"/>
      <c r="K393" s="316"/>
      <c r="L393" s="316"/>
      <c r="M393" s="316"/>
      <c r="N393" s="316"/>
      <c r="O393" s="316"/>
      <c r="P393" s="316"/>
      <c r="Q393" s="316"/>
      <c r="R393" s="316"/>
      <c r="S393" s="316"/>
      <c r="T393" s="316"/>
      <c r="U393" s="316"/>
      <c r="V393" s="316"/>
      <c r="W393" s="316"/>
      <c r="X393" s="316"/>
      <c r="Y393" s="317"/>
    </row>
    <row r="394" spans="1:25">
      <c r="A394" s="315"/>
      <c r="B394" s="316"/>
      <c r="C394" s="316"/>
      <c r="D394" s="316"/>
      <c r="E394" s="316"/>
      <c r="F394" s="316"/>
      <c r="G394" s="316"/>
      <c r="H394" s="316"/>
      <c r="I394" s="316"/>
      <c r="J394" s="316"/>
      <c r="K394" s="316"/>
      <c r="L394" s="316"/>
      <c r="M394" s="316"/>
      <c r="N394" s="316"/>
      <c r="O394" s="316"/>
      <c r="P394" s="316"/>
      <c r="Q394" s="316"/>
      <c r="R394" s="316"/>
      <c r="S394" s="316"/>
      <c r="T394" s="316"/>
      <c r="U394" s="316"/>
      <c r="V394" s="316"/>
      <c r="W394" s="316"/>
      <c r="X394" s="316"/>
      <c r="Y394" s="317"/>
    </row>
    <row r="395" spans="1:25" ht="15" thickBot="1">
      <c r="A395" s="318"/>
      <c r="B395" s="319"/>
      <c r="C395" s="319"/>
      <c r="D395" s="319"/>
      <c r="E395" s="319"/>
      <c r="F395" s="319"/>
      <c r="G395" s="319"/>
      <c r="H395" s="319"/>
      <c r="I395" s="319"/>
      <c r="J395" s="319"/>
      <c r="K395" s="319"/>
      <c r="L395" s="319"/>
      <c r="M395" s="319"/>
      <c r="N395" s="319"/>
      <c r="O395" s="319"/>
      <c r="P395" s="319"/>
      <c r="Q395" s="319"/>
      <c r="R395" s="319"/>
      <c r="S395" s="319"/>
      <c r="T395" s="319"/>
      <c r="U395" s="319"/>
      <c r="V395" s="319"/>
      <c r="W395" s="319"/>
      <c r="X395" s="319"/>
      <c r="Y395" s="320"/>
    </row>
    <row r="397" spans="1:25" ht="15" thickBot="1">
      <c r="A397" s="288" t="s">
        <v>28</v>
      </c>
      <c r="B397" s="288"/>
      <c r="C397" s="288"/>
      <c r="D397" s="288"/>
      <c r="E397" s="288"/>
      <c r="F397" s="288"/>
      <c r="G397" s="288"/>
      <c r="H397" s="288"/>
      <c r="I397" s="288"/>
      <c r="J397" s="288"/>
      <c r="K397" s="288"/>
      <c r="L397" s="288"/>
      <c r="M397" s="288"/>
      <c r="N397" s="288"/>
      <c r="O397" s="288"/>
      <c r="P397" s="288"/>
      <c r="Q397" s="288"/>
      <c r="R397" s="288"/>
      <c r="S397" s="288"/>
      <c r="T397" s="288"/>
      <c r="U397" s="288"/>
      <c r="V397" s="288"/>
      <c r="W397" s="288"/>
      <c r="X397" s="288"/>
      <c r="Y397" s="288"/>
    </row>
    <row r="398" spans="1:25">
      <c r="A398" s="312" t="s">
        <v>216</v>
      </c>
      <c r="B398" s="313"/>
      <c r="C398" s="313"/>
      <c r="D398" s="313"/>
      <c r="E398" s="313"/>
      <c r="F398" s="313"/>
      <c r="G398" s="313"/>
      <c r="H398" s="313"/>
      <c r="I398" s="313"/>
      <c r="J398" s="313"/>
      <c r="K398" s="313"/>
      <c r="L398" s="313"/>
      <c r="M398" s="313"/>
      <c r="N398" s="313"/>
      <c r="O398" s="313"/>
      <c r="P398" s="313"/>
      <c r="Q398" s="313"/>
      <c r="R398" s="313"/>
      <c r="S398" s="313"/>
      <c r="T398" s="313"/>
      <c r="U398" s="313"/>
      <c r="V398" s="313"/>
      <c r="W398" s="313"/>
      <c r="X398" s="313"/>
      <c r="Y398" s="314"/>
    </row>
    <row r="399" spans="1:25">
      <c r="A399" s="315"/>
      <c r="B399" s="316"/>
      <c r="C399" s="316"/>
      <c r="D399" s="316"/>
      <c r="E399" s="316"/>
      <c r="F399" s="316"/>
      <c r="G399" s="316"/>
      <c r="H399" s="316"/>
      <c r="I399" s="316"/>
      <c r="J399" s="316"/>
      <c r="K399" s="316"/>
      <c r="L399" s="316"/>
      <c r="M399" s="316"/>
      <c r="N399" s="316"/>
      <c r="O399" s="316"/>
      <c r="P399" s="316"/>
      <c r="Q399" s="316"/>
      <c r="R399" s="316"/>
      <c r="S399" s="316"/>
      <c r="T399" s="316"/>
      <c r="U399" s="316"/>
      <c r="V399" s="316"/>
      <c r="W399" s="316"/>
      <c r="X399" s="316"/>
      <c r="Y399" s="317"/>
    </row>
    <row r="400" spans="1:25">
      <c r="A400" s="315"/>
      <c r="B400" s="316"/>
      <c r="C400" s="316"/>
      <c r="D400" s="316"/>
      <c r="E400" s="316"/>
      <c r="F400" s="316"/>
      <c r="G400" s="316"/>
      <c r="H400" s="316"/>
      <c r="I400" s="316"/>
      <c r="J400" s="316"/>
      <c r="K400" s="316"/>
      <c r="L400" s="316"/>
      <c r="M400" s="316"/>
      <c r="N400" s="316"/>
      <c r="O400" s="316"/>
      <c r="P400" s="316"/>
      <c r="Q400" s="316"/>
      <c r="R400" s="316"/>
      <c r="S400" s="316"/>
      <c r="T400" s="316"/>
      <c r="U400" s="316"/>
      <c r="V400" s="316"/>
      <c r="W400" s="316"/>
      <c r="X400" s="316"/>
      <c r="Y400" s="317"/>
    </row>
    <row r="401" spans="1:25">
      <c r="A401" s="315"/>
      <c r="B401" s="316"/>
      <c r="C401" s="316"/>
      <c r="D401" s="316"/>
      <c r="E401" s="316"/>
      <c r="F401" s="316"/>
      <c r="G401" s="316"/>
      <c r="H401" s="316"/>
      <c r="I401" s="316"/>
      <c r="J401" s="316"/>
      <c r="K401" s="316"/>
      <c r="L401" s="316"/>
      <c r="M401" s="316"/>
      <c r="N401" s="316"/>
      <c r="O401" s="316"/>
      <c r="P401" s="316"/>
      <c r="Q401" s="316"/>
      <c r="R401" s="316"/>
      <c r="S401" s="316"/>
      <c r="T401" s="316"/>
      <c r="U401" s="316"/>
      <c r="V401" s="316"/>
      <c r="W401" s="316"/>
      <c r="X401" s="316"/>
      <c r="Y401" s="317"/>
    </row>
    <row r="402" spans="1:25">
      <c r="A402" s="315"/>
      <c r="B402" s="316"/>
      <c r="C402" s="316"/>
      <c r="D402" s="316"/>
      <c r="E402" s="316"/>
      <c r="F402" s="316"/>
      <c r="G402" s="316"/>
      <c r="H402" s="316"/>
      <c r="I402" s="316"/>
      <c r="J402" s="316"/>
      <c r="K402" s="316"/>
      <c r="L402" s="316"/>
      <c r="M402" s="316"/>
      <c r="N402" s="316"/>
      <c r="O402" s="316"/>
      <c r="P402" s="316"/>
      <c r="Q402" s="316"/>
      <c r="R402" s="316"/>
      <c r="S402" s="316"/>
      <c r="T402" s="316"/>
      <c r="U402" s="316"/>
      <c r="V402" s="316"/>
      <c r="W402" s="316"/>
      <c r="X402" s="316"/>
      <c r="Y402" s="317"/>
    </row>
    <row r="403" spans="1:25" s="227" customFormat="1">
      <c r="A403" s="315"/>
      <c r="B403" s="316"/>
      <c r="C403" s="316"/>
      <c r="D403" s="316"/>
      <c r="E403" s="316"/>
      <c r="F403" s="316"/>
      <c r="G403" s="316"/>
      <c r="H403" s="316"/>
      <c r="I403" s="316"/>
      <c r="J403" s="316"/>
      <c r="K403" s="316"/>
      <c r="L403" s="316"/>
      <c r="M403" s="316"/>
      <c r="N403" s="316"/>
      <c r="O403" s="316"/>
      <c r="P403" s="316"/>
      <c r="Q403" s="316"/>
      <c r="R403" s="316"/>
      <c r="S403" s="316"/>
      <c r="T403" s="316"/>
      <c r="U403" s="316"/>
      <c r="V403" s="316"/>
      <c r="W403" s="316"/>
      <c r="X403" s="316"/>
      <c r="Y403" s="317"/>
    </row>
    <row r="404" spans="1:25" ht="15" thickBot="1">
      <c r="A404" s="318"/>
      <c r="B404" s="319"/>
      <c r="C404" s="319"/>
      <c r="D404" s="319"/>
      <c r="E404" s="319"/>
      <c r="F404" s="319"/>
      <c r="G404" s="319"/>
      <c r="H404" s="319"/>
      <c r="I404" s="319"/>
      <c r="J404" s="319"/>
      <c r="K404" s="319"/>
      <c r="L404" s="319"/>
      <c r="M404" s="319"/>
      <c r="N404" s="319"/>
      <c r="O404" s="319"/>
      <c r="P404" s="319"/>
      <c r="Q404" s="319"/>
      <c r="R404" s="319"/>
      <c r="S404" s="319"/>
      <c r="T404" s="319"/>
      <c r="U404" s="319"/>
      <c r="V404" s="319"/>
      <c r="W404" s="319"/>
      <c r="X404" s="319"/>
      <c r="Y404" s="320"/>
    </row>
    <row r="406" spans="1:25" ht="15" thickBot="1">
      <c r="A406" s="288" t="s">
        <v>158</v>
      </c>
      <c r="B406" s="288"/>
      <c r="C406" s="288"/>
      <c r="D406" s="288"/>
      <c r="E406" s="288"/>
      <c r="F406" s="288"/>
      <c r="G406" s="288"/>
      <c r="H406" s="288"/>
      <c r="I406" s="288"/>
      <c r="J406" s="288"/>
      <c r="K406" s="288"/>
      <c r="L406" s="288"/>
      <c r="M406" s="288"/>
      <c r="N406" s="288"/>
      <c r="O406" s="288"/>
      <c r="P406" s="288"/>
      <c r="Q406" s="288"/>
      <c r="R406" s="288"/>
      <c r="S406" s="288"/>
      <c r="T406" s="288"/>
      <c r="U406" s="288"/>
      <c r="V406" s="288"/>
      <c r="W406" s="288"/>
      <c r="X406" s="288"/>
      <c r="Y406" s="288"/>
    </row>
    <row r="407" spans="1:25" ht="15" thickBot="1">
      <c r="A407" s="308"/>
      <c r="B407" s="309"/>
      <c r="C407" s="309"/>
      <c r="D407" s="309"/>
      <c r="E407" s="309"/>
      <c r="F407" s="309"/>
      <c r="G407" s="309"/>
      <c r="H407" s="309"/>
      <c r="I407" s="309"/>
      <c r="J407" s="309"/>
      <c r="K407" s="309"/>
      <c r="L407" s="309"/>
      <c r="M407" s="309"/>
      <c r="N407" s="309"/>
      <c r="O407" s="309"/>
      <c r="P407" s="309"/>
      <c r="Q407" s="309"/>
      <c r="R407" s="309"/>
      <c r="S407" s="309"/>
      <c r="T407" s="309"/>
      <c r="U407" s="309"/>
      <c r="V407" s="309"/>
      <c r="W407" s="309"/>
      <c r="X407" s="309"/>
      <c r="Y407" s="310"/>
    </row>
    <row r="409" spans="1:25" ht="15" thickBot="1">
      <c r="A409" s="292" t="s">
        <v>72</v>
      </c>
      <c r="B409" s="292"/>
      <c r="C409" s="292"/>
      <c r="E409" s="292" t="s">
        <v>73</v>
      </c>
      <c r="F409" s="292"/>
      <c r="G409" s="292"/>
    </row>
    <row r="410" spans="1:25" ht="15" thickBot="1">
      <c r="A410" s="293" t="s">
        <v>56</v>
      </c>
      <c r="B410" s="294"/>
      <c r="E410" s="293" t="s">
        <v>56</v>
      </c>
      <c r="F410" s="294"/>
    </row>
    <row r="411" spans="1:25">
      <c r="A411" s="330"/>
      <c r="B411" s="330"/>
      <c r="C411" s="330"/>
      <c r="D411" s="12"/>
      <c r="E411" s="330"/>
      <c r="F411" s="330"/>
      <c r="G411" s="330"/>
    </row>
    <row r="412" spans="1:25">
      <c r="A412" s="332"/>
      <c r="B412" s="332"/>
      <c r="C412" s="332"/>
      <c r="D412" s="332"/>
      <c r="E412" s="332"/>
      <c r="F412" s="332"/>
      <c r="G412" s="332"/>
      <c r="H412" s="332"/>
      <c r="I412" s="332"/>
      <c r="J412" s="332"/>
      <c r="K412" s="332"/>
      <c r="L412" s="332"/>
      <c r="M412" s="332"/>
      <c r="N412" s="332"/>
      <c r="O412" s="332"/>
      <c r="P412" s="332"/>
      <c r="Q412" s="332"/>
      <c r="R412" s="332"/>
      <c r="S412" s="332"/>
      <c r="T412" s="332"/>
      <c r="U412" s="332"/>
      <c r="V412" s="332"/>
      <c r="W412" s="332"/>
      <c r="X412" s="332"/>
      <c r="Y412" s="332"/>
    </row>
    <row r="414" spans="1:25" ht="18">
      <c r="A414" s="287" t="s">
        <v>226</v>
      </c>
      <c r="B414" s="287"/>
      <c r="C414" s="287"/>
      <c r="D414" s="287"/>
      <c r="E414" s="287"/>
      <c r="F414" s="287"/>
      <c r="G414" s="226"/>
      <c r="H414" s="238" t="s">
        <v>220</v>
      </c>
      <c r="I414" s="238"/>
      <c r="J414" s="238"/>
      <c r="K414" s="239"/>
      <c r="L414" s="226"/>
      <c r="M414" s="226"/>
      <c r="N414" s="226"/>
      <c r="O414" s="226"/>
      <c r="P414" s="226"/>
      <c r="Q414" s="226"/>
      <c r="R414" s="226"/>
      <c r="S414" s="226"/>
      <c r="T414" s="226"/>
      <c r="U414" s="226"/>
      <c r="V414" s="226"/>
      <c r="W414" s="226"/>
      <c r="X414" s="226"/>
      <c r="Y414" s="226"/>
    </row>
    <row r="415" spans="1:25">
      <c r="A415" s="315" t="s">
        <v>222</v>
      </c>
      <c r="B415" s="316"/>
      <c r="C415" s="316"/>
      <c r="D415" s="316"/>
      <c r="E415" s="316"/>
      <c r="F415" s="316"/>
      <c r="G415" s="316"/>
      <c r="H415" s="316"/>
      <c r="I415" s="316"/>
      <c r="J415" s="316"/>
      <c r="K415" s="316"/>
      <c r="L415" s="316"/>
      <c r="M415" s="316"/>
      <c r="N415" s="316"/>
      <c r="O415" s="316"/>
      <c r="P415" s="316"/>
      <c r="Q415" s="316"/>
      <c r="R415" s="316"/>
      <c r="S415" s="316"/>
      <c r="T415" s="316"/>
      <c r="U415" s="316"/>
      <c r="V415" s="316"/>
      <c r="W415" s="316"/>
      <c r="X415" s="316"/>
      <c r="Y415" s="317"/>
    </row>
    <row r="416" spans="1:25">
      <c r="A416" s="315"/>
      <c r="B416" s="316"/>
      <c r="C416" s="316"/>
      <c r="D416" s="316"/>
      <c r="E416" s="316"/>
      <c r="F416" s="316"/>
      <c r="G416" s="316"/>
      <c r="H416" s="316"/>
      <c r="I416" s="316"/>
      <c r="J416" s="316"/>
      <c r="K416" s="316"/>
      <c r="L416" s="316"/>
      <c r="M416" s="316"/>
      <c r="N416" s="316"/>
      <c r="O416" s="316"/>
      <c r="P416" s="316"/>
      <c r="Q416" s="316"/>
      <c r="R416" s="316"/>
      <c r="S416" s="316"/>
      <c r="T416" s="316"/>
      <c r="U416" s="316"/>
      <c r="V416" s="316"/>
      <c r="W416" s="316"/>
      <c r="X416" s="316"/>
      <c r="Y416" s="317"/>
    </row>
    <row r="417" spans="1:25">
      <c r="A417" s="315"/>
      <c r="B417" s="316"/>
      <c r="C417" s="316"/>
      <c r="D417" s="316"/>
      <c r="E417" s="316"/>
      <c r="F417" s="316"/>
      <c r="G417" s="316"/>
      <c r="H417" s="316"/>
      <c r="I417" s="316"/>
      <c r="J417" s="316"/>
      <c r="K417" s="316"/>
      <c r="L417" s="316"/>
      <c r="M417" s="316"/>
      <c r="N417" s="316"/>
      <c r="O417" s="316"/>
      <c r="P417" s="316"/>
      <c r="Q417" s="316"/>
      <c r="R417" s="316"/>
      <c r="S417" s="316"/>
      <c r="T417" s="316"/>
      <c r="U417" s="316"/>
      <c r="V417" s="316"/>
      <c r="W417" s="316"/>
      <c r="X417" s="316"/>
      <c r="Y417" s="317"/>
    </row>
    <row r="418" spans="1:25">
      <c r="A418" s="315"/>
      <c r="B418" s="316"/>
      <c r="C418" s="316"/>
      <c r="D418" s="316"/>
      <c r="E418" s="316"/>
      <c r="F418" s="316"/>
      <c r="G418" s="316"/>
      <c r="H418" s="316"/>
      <c r="I418" s="316"/>
      <c r="J418" s="316"/>
      <c r="K418" s="316"/>
      <c r="L418" s="316"/>
      <c r="M418" s="316"/>
      <c r="N418" s="316"/>
      <c r="O418" s="316"/>
      <c r="P418" s="316"/>
      <c r="Q418" s="316"/>
      <c r="R418" s="316"/>
      <c r="S418" s="316"/>
      <c r="T418" s="316"/>
      <c r="U418" s="316"/>
      <c r="V418" s="316"/>
      <c r="W418" s="316"/>
      <c r="X418" s="316"/>
      <c r="Y418" s="317"/>
    </row>
    <row r="419" spans="1:25">
      <c r="A419" s="315"/>
      <c r="B419" s="316"/>
      <c r="C419" s="316"/>
      <c r="D419" s="316"/>
      <c r="E419" s="316"/>
      <c r="F419" s="316"/>
      <c r="G419" s="316"/>
      <c r="H419" s="316"/>
      <c r="I419" s="316"/>
      <c r="J419" s="316"/>
      <c r="K419" s="316"/>
      <c r="L419" s="316"/>
      <c r="M419" s="316"/>
      <c r="N419" s="316"/>
      <c r="O419" s="316"/>
      <c r="P419" s="316"/>
      <c r="Q419" s="316"/>
      <c r="R419" s="316"/>
      <c r="S419" s="316"/>
      <c r="T419" s="316"/>
      <c r="U419" s="316"/>
      <c r="V419" s="316"/>
      <c r="W419" s="316"/>
      <c r="X419" s="316"/>
      <c r="Y419" s="317"/>
    </row>
    <row r="420" spans="1:25">
      <c r="A420" s="315"/>
      <c r="B420" s="316"/>
      <c r="C420" s="316"/>
      <c r="D420" s="316"/>
      <c r="E420" s="316"/>
      <c r="F420" s="316"/>
      <c r="G420" s="316"/>
      <c r="H420" s="316"/>
      <c r="I420" s="316"/>
      <c r="J420" s="316"/>
      <c r="K420" s="316"/>
      <c r="L420" s="316"/>
      <c r="M420" s="316"/>
      <c r="N420" s="316"/>
      <c r="O420" s="316"/>
      <c r="P420" s="316"/>
      <c r="Q420" s="316"/>
      <c r="R420" s="316"/>
      <c r="S420" s="316"/>
      <c r="T420" s="316"/>
      <c r="U420" s="316"/>
      <c r="V420" s="316"/>
      <c r="W420" s="316"/>
      <c r="X420" s="316"/>
      <c r="Y420" s="317"/>
    </row>
    <row r="421" spans="1:25">
      <c r="A421" s="315"/>
      <c r="B421" s="316"/>
      <c r="C421" s="316"/>
      <c r="D421" s="316"/>
      <c r="E421" s="316"/>
      <c r="F421" s="316"/>
      <c r="G421" s="316"/>
      <c r="H421" s="316"/>
      <c r="I421" s="316"/>
      <c r="J421" s="316"/>
      <c r="K421" s="316"/>
      <c r="L421" s="316"/>
      <c r="M421" s="316"/>
      <c r="N421" s="316"/>
      <c r="O421" s="316"/>
      <c r="P421" s="316"/>
      <c r="Q421" s="316"/>
      <c r="R421" s="316"/>
      <c r="S421" s="316"/>
      <c r="T421" s="316"/>
      <c r="U421" s="316"/>
      <c r="V421" s="316"/>
      <c r="W421" s="316"/>
      <c r="X421" s="316"/>
      <c r="Y421" s="317"/>
    </row>
    <row r="422" spans="1:25">
      <c r="A422" s="315"/>
      <c r="B422" s="316"/>
      <c r="C422" s="316"/>
      <c r="D422" s="316"/>
      <c r="E422" s="316"/>
      <c r="F422" s="316"/>
      <c r="G422" s="316"/>
      <c r="H422" s="316"/>
      <c r="I422" s="316"/>
      <c r="J422" s="316"/>
      <c r="K422" s="316"/>
      <c r="L422" s="316"/>
      <c r="M422" s="316"/>
      <c r="N422" s="316"/>
      <c r="O422" s="316"/>
      <c r="P422" s="316"/>
      <c r="Q422" s="316"/>
      <c r="R422" s="316"/>
      <c r="S422" s="316"/>
      <c r="T422" s="316"/>
      <c r="U422" s="316"/>
      <c r="V422" s="316"/>
      <c r="W422" s="316"/>
      <c r="X422" s="316"/>
      <c r="Y422" s="317"/>
    </row>
    <row r="423" spans="1:25">
      <c r="A423" s="315"/>
      <c r="B423" s="316"/>
      <c r="C423" s="316"/>
      <c r="D423" s="316"/>
      <c r="E423" s="316"/>
      <c r="F423" s="316"/>
      <c r="G423" s="316"/>
      <c r="H423" s="316"/>
      <c r="I423" s="316"/>
      <c r="J423" s="316"/>
      <c r="K423" s="316"/>
      <c r="L423" s="316"/>
      <c r="M423" s="316"/>
      <c r="N423" s="316"/>
      <c r="O423" s="316"/>
      <c r="P423" s="316"/>
      <c r="Q423" s="316"/>
      <c r="R423" s="316"/>
      <c r="S423" s="316"/>
      <c r="T423" s="316"/>
      <c r="U423" s="316"/>
      <c r="V423" s="316"/>
      <c r="W423" s="316"/>
      <c r="X423" s="316"/>
      <c r="Y423" s="317"/>
    </row>
    <row r="424" spans="1:25">
      <c r="A424" s="315"/>
      <c r="B424" s="316"/>
      <c r="C424" s="316"/>
      <c r="D424" s="316"/>
      <c r="E424" s="316"/>
      <c r="F424" s="316"/>
      <c r="G424" s="316"/>
      <c r="H424" s="316"/>
      <c r="I424" s="316"/>
      <c r="J424" s="316"/>
      <c r="K424" s="316"/>
      <c r="L424" s="316"/>
      <c r="M424" s="316"/>
      <c r="N424" s="316"/>
      <c r="O424" s="316"/>
      <c r="P424" s="316"/>
      <c r="Q424" s="316"/>
      <c r="R424" s="316"/>
      <c r="S424" s="316"/>
      <c r="T424" s="316"/>
      <c r="U424" s="316"/>
      <c r="V424" s="316"/>
      <c r="W424" s="316"/>
      <c r="X424" s="316"/>
      <c r="Y424" s="317"/>
    </row>
    <row r="425" spans="1:25">
      <c r="A425" s="315"/>
      <c r="B425" s="316"/>
      <c r="C425" s="316"/>
      <c r="D425" s="316"/>
      <c r="E425" s="316"/>
      <c r="F425" s="316"/>
      <c r="G425" s="316"/>
      <c r="H425" s="316"/>
      <c r="I425" s="316"/>
      <c r="J425" s="316"/>
      <c r="K425" s="316"/>
      <c r="L425" s="316"/>
      <c r="M425" s="316"/>
      <c r="N425" s="316"/>
      <c r="O425" s="316"/>
      <c r="P425" s="316"/>
      <c r="Q425" s="316"/>
      <c r="R425" s="316"/>
      <c r="S425" s="316"/>
      <c r="T425" s="316"/>
      <c r="U425" s="316"/>
      <c r="V425" s="316"/>
      <c r="W425" s="316"/>
      <c r="X425" s="316"/>
      <c r="Y425" s="317"/>
    </row>
    <row r="426" spans="1:25">
      <c r="A426" s="315"/>
      <c r="B426" s="316"/>
      <c r="C426" s="316"/>
      <c r="D426" s="316"/>
      <c r="E426" s="316"/>
      <c r="F426" s="316"/>
      <c r="G426" s="316"/>
      <c r="H426" s="316"/>
      <c r="I426" s="316"/>
      <c r="J426" s="316"/>
      <c r="K426" s="316"/>
      <c r="L426" s="316"/>
      <c r="M426" s="316"/>
      <c r="N426" s="316"/>
      <c r="O426" s="316"/>
      <c r="P426" s="316"/>
      <c r="Q426" s="316"/>
      <c r="R426" s="316"/>
      <c r="S426" s="316"/>
      <c r="T426" s="316"/>
      <c r="U426" s="316"/>
      <c r="V426" s="316"/>
      <c r="W426" s="316"/>
      <c r="X426" s="316"/>
      <c r="Y426" s="317"/>
    </row>
    <row r="427" spans="1:25">
      <c r="A427" s="315"/>
      <c r="B427" s="316"/>
      <c r="C427" s="316"/>
      <c r="D427" s="316"/>
      <c r="E427" s="316"/>
      <c r="F427" s="316"/>
      <c r="G427" s="316"/>
      <c r="H427" s="316"/>
      <c r="I427" s="316"/>
      <c r="J427" s="316"/>
      <c r="K427" s="316"/>
      <c r="L427" s="316"/>
      <c r="M427" s="316"/>
      <c r="N427" s="316"/>
      <c r="O427" s="316"/>
      <c r="P427" s="316"/>
      <c r="Q427" s="316"/>
      <c r="R427" s="316"/>
      <c r="S427" s="316"/>
      <c r="T427" s="316"/>
      <c r="U427" s="316"/>
      <c r="V427" s="316"/>
      <c r="W427" s="316"/>
      <c r="X427" s="316"/>
      <c r="Y427" s="317"/>
    </row>
    <row r="428" spans="1:25" ht="15" thickBot="1">
      <c r="A428" s="318"/>
      <c r="B428" s="319"/>
      <c r="C428" s="319"/>
      <c r="D428" s="319"/>
      <c r="E428" s="319"/>
      <c r="F428" s="319"/>
      <c r="G428" s="319"/>
      <c r="H428" s="319"/>
      <c r="I428" s="319"/>
      <c r="J428" s="319"/>
      <c r="K428" s="319"/>
      <c r="L428" s="319"/>
      <c r="M428" s="319"/>
      <c r="N428" s="319"/>
      <c r="O428" s="319"/>
      <c r="P428" s="319"/>
      <c r="Q428" s="319"/>
      <c r="R428" s="319"/>
      <c r="S428" s="319"/>
      <c r="T428" s="319"/>
      <c r="U428" s="319"/>
      <c r="V428" s="319"/>
      <c r="W428" s="319"/>
      <c r="X428" s="319"/>
      <c r="Y428" s="320"/>
    </row>
    <row r="430" spans="1:25" ht="15" thickBot="1">
      <c r="A430" s="288" t="s">
        <v>28</v>
      </c>
      <c r="B430" s="288"/>
      <c r="C430" s="288"/>
      <c r="D430" s="288"/>
      <c r="E430" s="288"/>
      <c r="F430" s="288"/>
      <c r="G430" s="288"/>
      <c r="H430" s="288"/>
      <c r="I430" s="288"/>
      <c r="J430" s="288"/>
      <c r="K430" s="288"/>
      <c r="L430" s="288"/>
      <c r="M430" s="288"/>
      <c r="N430" s="288"/>
      <c r="O430" s="288"/>
      <c r="P430" s="288"/>
      <c r="Q430" s="288"/>
      <c r="R430" s="288"/>
      <c r="S430" s="288"/>
      <c r="T430" s="288"/>
      <c r="U430" s="288"/>
      <c r="V430" s="288"/>
      <c r="W430" s="288"/>
      <c r="X430" s="288"/>
      <c r="Y430" s="288"/>
    </row>
    <row r="431" spans="1:25">
      <c r="A431" s="312" t="s">
        <v>221</v>
      </c>
      <c r="B431" s="313"/>
      <c r="C431" s="313"/>
      <c r="D431" s="313"/>
      <c r="E431" s="313"/>
      <c r="F431" s="313"/>
      <c r="G431" s="313"/>
      <c r="H431" s="313"/>
      <c r="I431" s="313"/>
      <c r="J431" s="313"/>
      <c r="K431" s="313"/>
      <c r="L431" s="313"/>
      <c r="M431" s="313"/>
      <c r="N431" s="313"/>
      <c r="O431" s="313"/>
      <c r="P431" s="313"/>
      <c r="Q431" s="313"/>
      <c r="R431" s="313"/>
      <c r="S431" s="313"/>
      <c r="T431" s="313"/>
      <c r="U431" s="313"/>
      <c r="V431" s="313"/>
      <c r="W431" s="313"/>
      <c r="X431" s="313"/>
      <c r="Y431" s="314"/>
    </row>
    <row r="432" spans="1:25">
      <c r="A432" s="315"/>
      <c r="B432" s="316"/>
      <c r="C432" s="316"/>
      <c r="D432" s="316"/>
      <c r="E432" s="316"/>
      <c r="F432" s="316"/>
      <c r="G432" s="316"/>
      <c r="H432" s="316"/>
      <c r="I432" s="316"/>
      <c r="J432" s="316"/>
      <c r="K432" s="316"/>
      <c r="L432" s="316"/>
      <c r="M432" s="316"/>
      <c r="N432" s="316"/>
      <c r="O432" s="316"/>
      <c r="P432" s="316"/>
      <c r="Q432" s="316"/>
      <c r="R432" s="316"/>
      <c r="S432" s="316"/>
      <c r="T432" s="316"/>
      <c r="U432" s="316"/>
      <c r="V432" s="316"/>
      <c r="W432" s="316"/>
      <c r="X432" s="316"/>
      <c r="Y432" s="317"/>
    </row>
    <row r="433" spans="1:25">
      <c r="A433" s="315"/>
      <c r="B433" s="316"/>
      <c r="C433" s="316"/>
      <c r="D433" s="316"/>
      <c r="E433" s="316"/>
      <c r="F433" s="316"/>
      <c r="G433" s="316"/>
      <c r="H433" s="316"/>
      <c r="I433" s="316"/>
      <c r="J433" s="316"/>
      <c r="K433" s="316"/>
      <c r="L433" s="316"/>
      <c r="M433" s="316"/>
      <c r="N433" s="316"/>
      <c r="O433" s="316"/>
      <c r="P433" s="316"/>
      <c r="Q433" s="316"/>
      <c r="R433" s="316"/>
      <c r="S433" s="316"/>
      <c r="T433" s="316"/>
      <c r="U433" s="316"/>
      <c r="V433" s="316"/>
      <c r="W433" s="316"/>
      <c r="X433" s="316"/>
      <c r="Y433" s="317"/>
    </row>
    <row r="434" spans="1:25">
      <c r="A434" s="315"/>
      <c r="B434" s="316"/>
      <c r="C434" s="316"/>
      <c r="D434" s="316"/>
      <c r="E434" s="316"/>
      <c r="F434" s="316"/>
      <c r="G434" s="316"/>
      <c r="H434" s="316"/>
      <c r="I434" s="316"/>
      <c r="J434" s="316"/>
      <c r="K434" s="316"/>
      <c r="L434" s="316"/>
      <c r="M434" s="316"/>
      <c r="N434" s="316"/>
      <c r="O434" s="316"/>
      <c r="P434" s="316"/>
      <c r="Q434" s="316"/>
      <c r="R434" s="316"/>
      <c r="S434" s="316"/>
      <c r="T434" s="316"/>
      <c r="U434" s="316"/>
      <c r="V434" s="316"/>
      <c r="W434" s="316"/>
      <c r="X434" s="316"/>
      <c r="Y434" s="317"/>
    </row>
    <row r="435" spans="1:25">
      <c r="A435" s="315"/>
      <c r="B435" s="316"/>
      <c r="C435" s="316"/>
      <c r="D435" s="316"/>
      <c r="E435" s="316"/>
      <c r="F435" s="316"/>
      <c r="G435" s="316"/>
      <c r="H435" s="316"/>
      <c r="I435" s="316"/>
      <c r="J435" s="316"/>
      <c r="K435" s="316"/>
      <c r="L435" s="316"/>
      <c r="M435" s="316"/>
      <c r="N435" s="316"/>
      <c r="O435" s="316"/>
      <c r="P435" s="316"/>
      <c r="Q435" s="316"/>
      <c r="R435" s="316"/>
      <c r="S435" s="316"/>
      <c r="T435" s="316"/>
      <c r="U435" s="316"/>
      <c r="V435" s="316"/>
      <c r="W435" s="316"/>
      <c r="X435" s="316"/>
      <c r="Y435" s="317"/>
    </row>
    <row r="436" spans="1:25">
      <c r="A436" s="315"/>
      <c r="B436" s="316"/>
      <c r="C436" s="316"/>
      <c r="D436" s="316"/>
      <c r="E436" s="316"/>
      <c r="F436" s="316"/>
      <c r="G436" s="316"/>
      <c r="H436" s="316"/>
      <c r="I436" s="316"/>
      <c r="J436" s="316"/>
      <c r="K436" s="316"/>
      <c r="L436" s="316"/>
      <c r="M436" s="316"/>
      <c r="N436" s="316"/>
      <c r="O436" s="316"/>
      <c r="P436" s="316"/>
      <c r="Q436" s="316"/>
      <c r="R436" s="316"/>
      <c r="S436" s="316"/>
      <c r="T436" s="316"/>
      <c r="U436" s="316"/>
      <c r="V436" s="316"/>
      <c r="W436" s="316"/>
      <c r="X436" s="316"/>
      <c r="Y436" s="317"/>
    </row>
    <row r="437" spans="1:25" ht="15" thickBot="1">
      <c r="A437" s="318"/>
      <c r="B437" s="319"/>
      <c r="C437" s="319"/>
      <c r="D437" s="319"/>
      <c r="E437" s="319"/>
      <c r="F437" s="319"/>
      <c r="G437" s="319"/>
      <c r="H437" s="319"/>
      <c r="I437" s="319"/>
      <c r="J437" s="319"/>
      <c r="K437" s="319"/>
      <c r="L437" s="319"/>
      <c r="M437" s="319"/>
      <c r="N437" s="319"/>
      <c r="O437" s="319"/>
      <c r="P437" s="319"/>
      <c r="Q437" s="319"/>
      <c r="R437" s="319"/>
      <c r="S437" s="319"/>
      <c r="T437" s="319"/>
      <c r="U437" s="319"/>
      <c r="V437" s="319"/>
      <c r="W437" s="319"/>
      <c r="X437" s="319"/>
      <c r="Y437" s="320"/>
    </row>
    <row r="439" spans="1:25" ht="15" thickBot="1">
      <c r="A439" s="288" t="s">
        <v>158</v>
      </c>
      <c r="B439" s="288"/>
      <c r="C439" s="288"/>
      <c r="D439" s="288"/>
      <c r="E439" s="288"/>
      <c r="F439" s="288"/>
      <c r="G439" s="288"/>
      <c r="H439" s="288"/>
      <c r="I439" s="288"/>
      <c r="J439" s="288"/>
      <c r="K439" s="288"/>
      <c r="L439" s="288"/>
      <c r="M439" s="288"/>
      <c r="N439" s="288"/>
      <c r="O439" s="288"/>
      <c r="P439" s="288"/>
      <c r="Q439" s="288"/>
      <c r="R439" s="288"/>
      <c r="S439" s="288"/>
      <c r="T439" s="288"/>
      <c r="U439" s="288"/>
      <c r="V439" s="288"/>
      <c r="W439" s="288"/>
      <c r="X439" s="288"/>
      <c r="Y439" s="288"/>
    </row>
    <row r="440" spans="1:25" ht="15" thickBot="1">
      <c r="A440" s="308" t="s">
        <v>181</v>
      </c>
      <c r="B440" s="309"/>
      <c r="C440" s="309"/>
      <c r="D440" s="309"/>
      <c r="E440" s="309"/>
      <c r="F440" s="309"/>
      <c r="G440" s="309"/>
      <c r="H440" s="309"/>
      <c r="I440" s="309"/>
      <c r="J440" s="309"/>
      <c r="K440" s="309"/>
      <c r="L440" s="309"/>
      <c r="M440" s="309"/>
      <c r="N440" s="309"/>
      <c r="O440" s="309"/>
      <c r="P440" s="309"/>
      <c r="Q440" s="309"/>
      <c r="R440" s="309"/>
      <c r="S440" s="309"/>
      <c r="T440" s="309"/>
      <c r="U440" s="309"/>
      <c r="V440" s="309"/>
      <c r="W440" s="309"/>
      <c r="X440" s="309"/>
      <c r="Y440" s="310"/>
    </row>
    <row r="442" spans="1:25" ht="15" thickBot="1">
      <c r="A442" s="292" t="s">
        <v>72</v>
      </c>
      <c r="B442" s="292"/>
      <c r="C442" s="292"/>
      <c r="E442" s="292" t="s">
        <v>73</v>
      </c>
      <c r="F442" s="292"/>
      <c r="G442" s="292"/>
    </row>
    <row r="443" spans="1:25" ht="15" thickBot="1">
      <c r="A443" s="293" t="s">
        <v>55</v>
      </c>
      <c r="B443" s="294"/>
      <c r="E443" s="293" t="s">
        <v>58</v>
      </c>
      <c r="F443" s="294"/>
    </row>
    <row r="444" spans="1:25">
      <c r="A444" s="330"/>
      <c r="B444" s="330"/>
      <c r="C444" s="330"/>
      <c r="D444" s="12"/>
      <c r="E444" s="330"/>
      <c r="F444" s="330"/>
      <c r="G444" s="330"/>
    </row>
    <row r="445" spans="1:25">
      <c r="A445" s="332"/>
      <c r="B445" s="332"/>
      <c r="C445" s="332"/>
      <c r="D445" s="332"/>
      <c r="E445" s="332"/>
      <c r="F445" s="332"/>
      <c r="G445" s="332"/>
      <c r="H445" s="332"/>
      <c r="I445" s="332"/>
      <c r="J445" s="332"/>
      <c r="K445" s="332"/>
      <c r="L445" s="332"/>
      <c r="M445" s="332"/>
      <c r="N445" s="332"/>
      <c r="O445" s="332"/>
      <c r="P445" s="332"/>
      <c r="Q445" s="332"/>
      <c r="R445" s="332"/>
      <c r="S445" s="332"/>
      <c r="T445" s="332"/>
      <c r="U445" s="332"/>
      <c r="V445" s="332"/>
      <c r="W445" s="332"/>
      <c r="X445" s="332"/>
      <c r="Y445" s="332"/>
    </row>
    <row r="448" spans="1:25" ht="18">
      <c r="A448" s="287" t="s">
        <v>227</v>
      </c>
      <c r="B448" s="287"/>
      <c r="C448" s="287"/>
      <c r="D448" s="287"/>
      <c r="E448" s="287"/>
      <c r="F448" s="287"/>
      <c r="G448" s="226"/>
      <c r="H448" s="238" t="s">
        <v>228</v>
      </c>
      <c r="I448" s="238"/>
      <c r="J448" s="238"/>
      <c r="K448" s="239"/>
      <c r="L448" s="226"/>
      <c r="M448" s="226"/>
      <c r="N448" s="226"/>
      <c r="O448" s="226"/>
      <c r="P448" s="226"/>
      <c r="Q448" s="226"/>
      <c r="R448" s="226"/>
      <c r="S448" s="226"/>
      <c r="T448" s="226"/>
      <c r="U448" s="226"/>
      <c r="V448" s="226"/>
      <c r="W448" s="226"/>
      <c r="X448" s="226"/>
      <c r="Y448" s="226"/>
    </row>
    <row r="449" spans="1:25">
      <c r="A449" s="315" t="s">
        <v>229</v>
      </c>
      <c r="B449" s="316"/>
      <c r="C449" s="316"/>
      <c r="D449" s="316"/>
      <c r="E449" s="316"/>
      <c r="F449" s="316"/>
      <c r="G449" s="316"/>
      <c r="H449" s="316"/>
      <c r="I449" s="316"/>
      <c r="J449" s="316"/>
      <c r="K449" s="316"/>
      <c r="L449" s="316"/>
      <c r="M449" s="316"/>
      <c r="N449" s="316"/>
      <c r="O449" s="316"/>
      <c r="P449" s="316"/>
      <c r="Q449" s="316"/>
      <c r="R449" s="316"/>
      <c r="S449" s="316"/>
      <c r="T449" s="316"/>
      <c r="U449" s="316"/>
      <c r="V449" s="316"/>
      <c r="W449" s="316"/>
      <c r="X449" s="316"/>
      <c r="Y449" s="317"/>
    </row>
    <row r="450" spans="1:25">
      <c r="A450" s="315"/>
      <c r="B450" s="316"/>
      <c r="C450" s="316"/>
      <c r="D450" s="316"/>
      <c r="E450" s="316"/>
      <c r="F450" s="316"/>
      <c r="G450" s="316"/>
      <c r="H450" s="316"/>
      <c r="I450" s="316"/>
      <c r="J450" s="316"/>
      <c r="K450" s="316"/>
      <c r="L450" s="316"/>
      <c r="M450" s="316"/>
      <c r="N450" s="316"/>
      <c r="O450" s="316"/>
      <c r="P450" s="316"/>
      <c r="Q450" s="316"/>
      <c r="R450" s="316"/>
      <c r="S450" s="316"/>
      <c r="T450" s="316"/>
      <c r="U450" s="316"/>
      <c r="V450" s="316"/>
      <c r="W450" s="316"/>
      <c r="X450" s="316"/>
      <c r="Y450" s="317"/>
    </row>
    <row r="451" spans="1:25">
      <c r="A451" s="315"/>
      <c r="B451" s="316"/>
      <c r="C451" s="316"/>
      <c r="D451" s="316"/>
      <c r="E451" s="316"/>
      <c r="F451" s="316"/>
      <c r="G451" s="316"/>
      <c r="H451" s="316"/>
      <c r="I451" s="316"/>
      <c r="J451" s="316"/>
      <c r="K451" s="316"/>
      <c r="L451" s="316"/>
      <c r="M451" s="316"/>
      <c r="N451" s="316"/>
      <c r="O451" s="316"/>
      <c r="P451" s="316"/>
      <c r="Q451" s="316"/>
      <c r="R451" s="316"/>
      <c r="S451" s="316"/>
      <c r="T451" s="316"/>
      <c r="U451" s="316"/>
      <c r="V451" s="316"/>
      <c r="W451" s="316"/>
      <c r="X451" s="316"/>
      <c r="Y451" s="317"/>
    </row>
    <row r="452" spans="1:25">
      <c r="A452" s="315"/>
      <c r="B452" s="316"/>
      <c r="C452" s="316"/>
      <c r="D452" s="316"/>
      <c r="E452" s="316"/>
      <c r="F452" s="316"/>
      <c r="G452" s="316"/>
      <c r="H452" s="316"/>
      <c r="I452" s="316"/>
      <c r="J452" s="316"/>
      <c r="K452" s="316"/>
      <c r="L452" s="316"/>
      <c r="M452" s="316"/>
      <c r="N452" s="316"/>
      <c r="O452" s="316"/>
      <c r="P452" s="316"/>
      <c r="Q452" s="316"/>
      <c r="R452" s="316"/>
      <c r="S452" s="316"/>
      <c r="T452" s="316"/>
      <c r="U452" s="316"/>
      <c r="V452" s="316"/>
      <c r="W452" s="316"/>
      <c r="X452" s="316"/>
      <c r="Y452" s="317"/>
    </row>
    <row r="453" spans="1:25">
      <c r="A453" s="315"/>
      <c r="B453" s="316"/>
      <c r="C453" s="316"/>
      <c r="D453" s="316"/>
      <c r="E453" s="316"/>
      <c r="F453" s="316"/>
      <c r="G453" s="316"/>
      <c r="H453" s="316"/>
      <c r="I453" s="316"/>
      <c r="J453" s="316"/>
      <c r="K453" s="316"/>
      <c r="L453" s="316"/>
      <c r="M453" s="316"/>
      <c r="N453" s="316"/>
      <c r="O453" s="316"/>
      <c r="P453" s="316"/>
      <c r="Q453" s="316"/>
      <c r="R453" s="316"/>
      <c r="S453" s="316"/>
      <c r="T453" s="316"/>
      <c r="U453" s="316"/>
      <c r="V453" s="316"/>
      <c r="W453" s="316"/>
      <c r="X453" s="316"/>
      <c r="Y453" s="317"/>
    </row>
    <row r="454" spans="1:25">
      <c r="A454" s="315"/>
      <c r="B454" s="316"/>
      <c r="C454" s="316"/>
      <c r="D454" s="316"/>
      <c r="E454" s="316"/>
      <c r="F454" s="316"/>
      <c r="G454" s="316"/>
      <c r="H454" s="316"/>
      <c r="I454" s="316"/>
      <c r="J454" s="316"/>
      <c r="K454" s="316"/>
      <c r="L454" s="316"/>
      <c r="M454" s="316"/>
      <c r="N454" s="316"/>
      <c r="O454" s="316"/>
      <c r="P454" s="316"/>
      <c r="Q454" s="316"/>
      <c r="R454" s="316"/>
      <c r="S454" s="316"/>
      <c r="T454" s="316"/>
      <c r="U454" s="316"/>
      <c r="V454" s="316"/>
      <c r="W454" s="316"/>
      <c r="X454" s="316"/>
      <c r="Y454" s="317"/>
    </row>
    <row r="455" spans="1:25">
      <c r="A455" s="315"/>
      <c r="B455" s="316"/>
      <c r="C455" s="316"/>
      <c r="D455" s="316"/>
      <c r="E455" s="316"/>
      <c r="F455" s="316"/>
      <c r="G455" s="316"/>
      <c r="H455" s="316"/>
      <c r="I455" s="316"/>
      <c r="J455" s="316"/>
      <c r="K455" s="316"/>
      <c r="L455" s="316"/>
      <c r="M455" s="316"/>
      <c r="N455" s="316"/>
      <c r="O455" s="316"/>
      <c r="P455" s="316"/>
      <c r="Q455" s="316"/>
      <c r="R455" s="316"/>
      <c r="S455" s="316"/>
      <c r="T455" s="316"/>
      <c r="U455" s="316"/>
      <c r="V455" s="316"/>
      <c r="W455" s="316"/>
      <c r="X455" s="316"/>
      <c r="Y455" s="317"/>
    </row>
    <row r="456" spans="1:25">
      <c r="A456" s="315"/>
      <c r="B456" s="316"/>
      <c r="C456" s="316"/>
      <c r="D456" s="316"/>
      <c r="E456" s="316"/>
      <c r="F456" s="316"/>
      <c r="G456" s="316"/>
      <c r="H456" s="316"/>
      <c r="I456" s="316"/>
      <c r="J456" s="316"/>
      <c r="K456" s="316"/>
      <c r="L456" s="316"/>
      <c r="M456" s="316"/>
      <c r="N456" s="316"/>
      <c r="O456" s="316"/>
      <c r="P456" s="316"/>
      <c r="Q456" s="316"/>
      <c r="R456" s="316"/>
      <c r="S456" s="316"/>
      <c r="T456" s="316"/>
      <c r="U456" s="316"/>
      <c r="V456" s="316"/>
      <c r="W456" s="316"/>
      <c r="X456" s="316"/>
      <c r="Y456" s="317"/>
    </row>
    <row r="457" spans="1:25">
      <c r="A457" s="315"/>
      <c r="B457" s="316"/>
      <c r="C457" s="316"/>
      <c r="D457" s="316"/>
      <c r="E457" s="316"/>
      <c r="F457" s="316"/>
      <c r="G457" s="316"/>
      <c r="H457" s="316"/>
      <c r="I457" s="316"/>
      <c r="J457" s="316"/>
      <c r="K457" s="316"/>
      <c r="L457" s="316"/>
      <c r="M457" s="316"/>
      <c r="N457" s="316"/>
      <c r="O457" s="316"/>
      <c r="P457" s="316"/>
      <c r="Q457" s="316"/>
      <c r="R457" s="316"/>
      <c r="S457" s="316"/>
      <c r="T457" s="316"/>
      <c r="U457" s="316"/>
      <c r="V457" s="316"/>
      <c r="W457" s="316"/>
      <c r="X457" s="316"/>
      <c r="Y457" s="317"/>
    </row>
    <row r="458" spans="1:25">
      <c r="A458" s="315"/>
      <c r="B458" s="316"/>
      <c r="C458" s="316"/>
      <c r="D458" s="316"/>
      <c r="E458" s="316"/>
      <c r="F458" s="316"/>
      <c r="G458" s="316"/>
      <c r="H458" s="316"/>
      <c r="I458" s="316"/>
      <c r="J458" s="316"/>
      <c r="K458" s="316"/>
      <c r="L458" s="316"/>
      <c r="M458" s="316"/>
      <c r="N458" s="316"/>
      <c r="O458" s="316"/>
      <c r="P458" s="316"/>
      <c r="Q458" s="316"/>
      <c r="R458" s="316"/>
      <c r="S458" s="316"/>
      <c r="T458" s="316"/>
      <c r="U458" s="316"/>
      <c r="V458" s="316"/>
      <c r="W458" s="316"/>
      <c r="X458" s="316"/>
      <c r="Y458" s="317"/>
    </row>
    <row r="459" spans="1:25">
      <c r="A459" s="315"/>
      <c r="B459" s="316"/>
      <c r="C459" s="316"/>
      <c r="D459" s="316"/>
      <c r="E459" s="316"/>
      <c r="F459" s="316"/>
      <c r="G459" s="316"/>
      <c r="H459" s="316"/>
      <c r="I459" s="316"/>
      <c r="J459" s="316"/>
      <c r="K459" s="316"/>
      <c r="L459" s="316"/>
      <c r="M459" s="316"/>
      <c r="N459" s="316"/>
      <c r="O459" s="316"/>
      <c r="P459" s="316"/>
      <c r="Q459" s="316"/>
      <c r="R459" s="316"/>
      <c r="S459" s="316"/>
      <c r="T459" s="316"/>
      <c r="U459" s="316"/>
      <c r="V459" s="316"/>
      <c r="W459" s="316"/>
      <c r="X459" s="316"/>
      <c r="Y459" s="317"/>
    </row>
    <row r="460" spans="1:25">
      <c r="A460" s="315"/>
      <c r="B460" s="316"/>
      <c r="C460" s="316"/>
      <c r="D460" s="316"/>
      <c r="E460" s="316"/>
      <c r="F460" s="316"/>
      <c r="G460" s="316"/>
      <c r="H460" s="316"/>
      <c r="I460" s="316"/>
      <c r="J460" s="316"/>
      <c r="K460" s="316"/>
      <c r="L460" s="316"/>
      <c r="M460" s="316"/>
      <c r="N460" s="316"/>
      <c r="O460" s="316"/>
      <c r="P460" s="316"/>
      <c r="Q460" s="316"/>
      <c r="R460" s="316"/>
      <c r="S460" s="316"/>
      <c r="T460" s="316"/>
      <c r="U460" s="316"/>
      <c r="V460" s="316"/>
      <c r="W460" s="316"/>
      <c r="X460" s="316"/>
      <c r="Y460" s="317"/>
    </row>
    <row r="461" spans="1:25">
      <c r="A461" s="315"/>
      <c r="B461" s="316"/>
      <c r="C461" s="316"/>
      <c r="D461" s="316"/>
      <c r="E461" s="316"/>
      <c r="F461" s="316"/>
      <c r="G461" s="316"/>
      <c r="H461" s="316"/>
      <c r="I461" s="316"/>
      <c r="J461" s="316"/>
      <c r="K461" s="316"/>
      <c r="L461" s="316"/>
      <c r="M461" s="316"/>
      <c r="N461" s="316"/>
      <c r="O461" s="316"/>
      <c r="P461" s="316"/>
      <c r="Q461" s="316"/>
      <c r="R461" s="316"/>
      <c r="S461" s="316"/>
      <c r="T461" s="316"/>
      <c r="U461" s="316"/>
      <c r="V461" s="316"/>
      <c r="W461" s="316"/>
      <c r="X461" s="316"/>
      <c r="Y461" s="317"/>
    </row>
    <row r="462" spans="1:25" ht="15" thickBot="1">
      <c r="A462" s="318"/>
      <c r="B462" s="319"/>
      <c r="C462" s="319"/>
      <c r="D462" s="319"/>
      <c r="E462" s="319"/>
      <c r="F462" s="319"/>
      <c r="G462" s="319"/>
      <c r="H462" s="319"/>
      <c r="I462" s="319"/>
      <c r="J462" s="319"/>
      <c r="K462" s="319"/>
      <c r="L462" s="319"/>
      <c r="M462" s="319"/>
      <c r="N462" s="319"/>
      <c r="O462" s="319"/>
      <c r="P462" s="319"/>
      <c r="Q462" s="319"/>
      <c r="R462" s="319"/>
      <c r="S462" s="319"/>
      <c r="T462" s="319"/>
      <c r="U462" s="319"/>
      <c r="V462" s="319"/>
      <c r="W462" s="319"/>
      <c r="X462" s="319"/>
      <c r="Y462" s="320"/>
    </row>
    <row r="464" spans="1:25" ht="15" thickBot="1">
      <c r="A464" s="288" t="s">
        <v>28</v>
      </c>
      <c r="B464" s="288"/>
      <c r="C464" s="288"/>
      <c r="D464" s="288"/>
      <c r="E464" s="288"/>
      <c r="F464" s="288"/>
      <c r="G464" s="288"/>
      <c r="H464" s="288"/>
      <c r="I464" s="288"/>
      <c r="J464" s="288"/>
      <c r="K464" s="288"/>
      <c r="L464" s="288"/>
      <c r="M464" s="288"/>
      <c r="N464" s="288"/>
      <c r="O464" s="288"/>
      <c r="P464" s="288"/>
      <c r="Q464" s="288"/>
      <c r="R464" s="288"/>
      <c r="S464" s="288"/>
      <c r="T464" s="288"/>
      <c r="U464" s="288"/>
      <c r="V464" s="288"/>
      <c r="W464" s="288"/>
      <c r="X464" s="288"/>
      <c r="Y464" s="288"/>
    </row>
    <row r="465" spans="1:25">
      <c r="A465" s="312" t="s">
        <v>230</v>
      </c>
      <c r="B465" s="313"/>
      <c r="C465" s="313"/>
      <c r="D465" s="313"/>
      <c r="E465" s="313"/>
      <c r="F465" s="313"/>
      <c r="G465" s="313"/>
      <c r="H465" s="313"/>
      <c r="I465" s="313"/>
      <c r="J465" s="313"/>
      <c r="K465" s="313"/>
      <c r="L465" s="313"/>
      <c r="M465" s="313"/>
      <c r="N465" s="313"/>
      <c r="O465" s="313"/>
      <c r="P465" s="313"/>
      <c r="Q465" s="313"/>
      <c r="R465" s="313"/>
      <c r="S465" s="313"/>
      <c r="T465" s="313"/>
      <c r="U465" s="313"/>
      <c r="V465" s="313"/>
      <c r="W465" s="313"/>
      <c r="X465" s="313"/>
      <c r="Y465" s="314"/>
    </row>
    <row r="466" spans="1:25">
      <c r="A466" s="315"/>
      <c r="B466" s="316"/>
      <c r="C466" s="316"/>
      <c r="D466" s="316"/>
      <c r="E466" s="316"/>
      <c r="F466" s="316"/>
      <c r="G466" s="316"/>
      <c r="H466" s="316"/>
      <c r="I466" s="316"/>
      <c r="J466" s="316"/>
      <c r="K466" s="316"/>
      <c r="L466" s="316"/>
      <c r="M466" s="316"/>
      <c r="N466" s="316"/>
      <c r="O466" s="316"/>
      <c r="P466" s="316"/>
      <c r="Q466" s="316"/>
      <c r="R466" s="316"/>
      <c r="S466" s="316"/>
      <c r="T466" s="316"/>
      <c r="U466" s="316"/>
      <c r="V466" s="316"/>
      <c r="W466" s="316"/>
      <c r="X466" s="316"/>
      <c r="Y466" s="317"/>
    </row>
    <row r="467" spans="1:25">
      <c r="A467" s="315"/>
      <c r="B467" s="316"/>
      <c r="C467" s="316"/>
      <c r="D467" s="316"/>
      <c r="E467" s="316"/>
      <c r="F467" s="316"/>
      <c r="G467" s="316"/>
      <c r="H467" s="316"/>
      <c r="I467" s="316"/>
      <c r="J467" s="316"/>
      <c r="K467" s="316"/>
      <c r="L467" s="316"/>
      <c r="M467" s="316"/>
      <c r="N467" s="316"/>
      <c r="O467" s="316"/>
      <c r="P467" s="316"/>
      <c r="Q467" s="316"/>
      <c r="R467" s="316"/>
      <c r="S467" s="316"/>
      <c r="T467" s="316"/>
      <c r="U467" s="316"/>
      <c r="V467" s="316"/>
      <c r="W467" s="316"/>
      <c r="X467" s="316"/>
      <c r="Y467" s="317"/>
    </row>
    <row r="468" spans="1:25">
      <c r="A468" s="315"/>
      <c r="B468" s="316"/>
      <c r="C468" s="316"/>
      <c r="D468" s="316"/>
      <c r="E468" s="316"/>
      <c r="F468" s="316"/>
      <c r="G468" s="316"/>
      <c r="H468" s="316"/>
      <c r="I468" s="316"/>
      <c r="J468" s="316"/>
      <c r="K468" s="316"/>
      <c r="L468" s="316"/>
      <c r="M468" s="316"/>
      <c r="N468" s="316"/>
      <c r="O468" s="316"/>
      <c r="P468" s="316"/>
      <c r="Q468" s="316"/>
      <c r="R468" s="316"/>
      <c r="S468" s="316"/>
      <c r="T468" s="316"/>
      <c r="U468" s="316"/>
      <c r="V468" s="316"/>
      <c r="W468" s="316"/>
      <c r="X468" s="316"/>
      <c r="Y468" s="317"/>
    </row>
    <row r="469" spans="1:25">
      <c r="A469" s="315"/>
      <c r="B469" s="316"/>
      <c r="C469" s="316"/>
      <c r="D469" s="316"/>
      <c r="E469" s="316"/>
      <c r="F469" s="316"/>
      <c r="G469" s="316"/>
      <c r="H469" s="316"/>
      <c r="I469" s="316"/>
      <c r="J469" s="316"/>
      <c r="K469" s="316"/>
      <c r="L469" s="316"/>
      <c r="M469" s="316"/>
      <c r="N469" s="316"/>
      <c r="O469" s="316"/>
      <c r="P469" s="316"/>
      <c r="Q469" s="316"/>
      <c r="R469" s="316"/>
      <c r="S469" s="316"/>
      <c r="T469" s="316"/>
      <c r="U469" s="316"/>
      <c r="V469" s="316"/>
      <c r="W469" s="316"/>
      <c r="X469" s="316"/>
      <c r="Y469" s="317"/>
    </row>
    <row r="470" spans="1:25">
      <c r="A470" s="315"/>
      <c r="B470" s="316"/>
      <c r="C470" s="316"/>
      <c r="D470" s="316"/>
      <c r="E470" s="316"/>
      <c r="F470" s="316"/>
      <c r="G470" s="316"/>
      <c r="H470" s="316"/>
      <c r="I470" s="316"/>
      <c r="J470" s="316"/>
      <c r="K470" s="316"/>
      <c r="L470" s="316"/>
      <c r="M470" s="316"/>
      <c r="N470" s="316"/>
      <c r="O470" s="316"/>
      <c r="P470" s="316"/>
      <c r="Q470" s="316"/>
      <c r="R470" s="316"/>
      <c r="S470" s="316"/>
      <c r="T470" s="316"/>
      <c r="U470" s="316"/>
      <c r="V470" s="316"/>
      <c r="W470" s="316"/>
      <c r="X470" s="316"/>
      <c r="Y470" s="317"/>
    </row>
    <row r="471" spans="1:25" ht="15" thickBot="1">
      <c r="A471" s="318"/>
      <c r="B471" s="319"/>
      <c r="C471" s="319"/>
      <c r="D471" s="319"/>
      <c r="E471" s="319"/>
      <c r="F471" s="319"/>
      <c r="G471" s="319"/>
      <c r="H471" s="319"/>
      <c r="I471" s="319"/>
      <c r="J471" s="319"/>
      <c r="K471" s="319"/>
      <c r="L471" s="319"/>
      <c r="M471" s="319"/>
      <c r="N471" s="319"/>
      <c r="O471" s="319"/>
      <c r="P471" s="319"/>
      <c r="Q471" s="319"/>
      <c r="R471" s="319"/>
      <c r="S471" s="319"/>
      <c r="T471" s="319"/>
      <c r="U471" s="319"/>
      <c r="V471" s="319"/>
      <c r="W471" s="319"/>
      <c r="X471" s="319"/>
      <c r="Y471" s="320"/>
    </row>
    <row r="473" spans="1:25" ht="15" thickBot="1">
      <c r="A473" s="288" t="s">
        <v>158</v>
      </c>
      <c r="B473" s="288"/>
      <c r="C473" s="288"/>
      <c r="D473" s="288"/>
      <c r="E473" s="288"/>
      <c r="F473" s="288"/>
      <c r="G473" s="288"/>
      <c r="H473" s="288"/>
      <c r="I473" s="288"/>
      <c r="J473" s="288"/>
      <c r="K473" s="288"/>
      <c r="L473" s="288"/>
      <c r="M473" s="288"/>
      <c r="N473" s="288"/>
      <c r="O473" s="288"/>
      <c r="P473" s="288"/>
      <c r="Q473" s="288"/>
      <c r="R473" s="288"/>
      <c r="S473" s="288"/>
      <c r="T473" s="288"/>
      <c r="U473" s="288"/>
      <c r="V473" s="288"/>
      <c r="W473" s="288"/>
      <c r="X473" s="288"/>
      <c r="Y473" s="288"/>
    </row>
    <row r="474" spans="1:25" ht="15" thickBot="1">
      <c r="A474" s="308" t="s">
        <v>181</v>
      </c>
      <c r="B474" s="309"/>
      <c r="C474" s="309"/>
      <c r="D474" s="309"/>
      <c r="E474" s="309"/>
      <c r="F474" s="309"/>
      <c r="G474" s="309"/>
      <c r="H474" s="309"/>
      <c r="I474" s="309"/>
      <c r="J474" s="309"/>
      <c r="K474" s="309"/>
      <c r="L474" s="309"/>
      <c r="M474" s="309"/>
      <c r="N474" s="309"/>
      <c r="O474" s="309"/>
      <c r="P474" s="309"/>
      <c r="Q474" s="309"/>
      <c r="R474" s="309"/>
      <c r="S474" s="309"/>
      <c r="T474" s="309"/>
      <c r="U474" s="309"/>
      <c r="V474" s="309"/>
      <c r="W474" s="309"/>
      <c r="X474" s="309"/>
      <c r="Y474" s="310"/>
    </row>
    <row r="476" spans="1:25" ht="15" thickBot="1">
      <c r="A476" s="292" t="s">
        <v>72</v>
      </c>
      <c r="B476" s="292"/>
      <c r="C476" s="292"/>
      <c r="E476" s="292" t="s">
        <v>73</v>
      </c>
      <c r="F476" s="292"/>
      <c r="G476" s="292"/>
    </row>
    <row r="477" spans="1:25" ht="15" thickBot="1">
      <c r="A477" s="293" t="s">
        <v>55</v>
      </c>
      <c r="B477" s="294"/>
      <c r="E477" s="293" t="s">
        <v>58</v>
      </c>
      <c r="F477" s="294"/>
    </row>
    <row r="478" spans="1:25">
      <c r="A478" s="330"/>
      <c r="B478" s="330"/>
      <c r="C478" s="330"/>
      <c r="D478" s="12"/>
      <c r="E478" s="330"/>
      <c r="F478" s="330"/>
      <c r="G478" s="330"/>
    </row>
    <row r="479" spans="1:25">
      <c r="A479" s="332"/>
      <c r="B479" s="332"/>
      <c r="C479" s="332"/>
      <c r="D479" s="332"/>
      <c r="E479" s="332"/>
      <c r="F479" s="332"/>
      <c r="G479" s="332"/>
      <c r="H479" s="332"/>
      <c r="I479" s="332"/>
      <c r="J479" s="332"/>
      <c r="K479" s="332"/>
      <c r="L479" s="332"/>
      <c r="M479" s="332"/>
      <c r="N479" s="332"/>
      <c r="O479" s="332"/>
      <c r="P479" s="332"/>
      <c r="Q479" s="332"/>
      <c r="R479" s="332"/>
      <c r="S479" s="332"/>
      <c r="T479" s="332"/>
      <c r="U479" s="332"/>
      <c r="V479" s="332"/>
      <c r="W479" s="332"/>
      <c r="X479" s="332"/>
      <c r="Y479" s="332"/>
    </row>
  </sheetData>
  <customSheetViews>
    <customSheetView guid="{08C97B7F-67EE-4463-AA3D-5024C5CFCC42}" scale="90">
      <selection activeCell="A19" sqref="A19:Y25"/>
      <pageMargins left="0.7" right="0.7" top="0.75" bottom="0.75" header="0.3" footer="0.3"/>
      <pageSetup orientation="portrait" verticalDpi="0" r:id="rId1"/>
    </customSheetView>
  </customSheetViews>
  <mergeCells count="174">
    <mergeCell ref="A476:C476"/>
    <mergeCell ref="E476:G476"/>
    <mergeCell ref="A477:B477"/>
    <mergeCell ref="E477:F477"/>
    <mergeCell ref="A478:C478"/>
    <mergeCell ref="E478:G478"/>
    <mergeCell ref="A479:Y479"/>
    <mergeCell ref="A444:C444"/>
    <mergeCell ref="E444:G444"/>
    <mergeCell ref="A445:Y445"/>
    <mergeCell ref="A448:F448"/>
    <mergeCell ref="A449:Y462"/>
    <mergeCell ref="A464:Y464"/>
    <mergeCell ref="A465:Y471"/>
    <mergeCell ref="A473:Y473"/>
    <mergeCell ref="A474:Y474"/>
    <mergeCell ref="A414:F414"/>
    <mergeCell ref="A415:Y428"/>
    <mergeCell ref="A430:Y430"/>
    <mergeCell ref="A431:Y437"/>
    <mergeCell ref="A439:Y439"/>
    <mergeCell ref="A440:Y440"/>
    <mergeCell ref="A442:C442"/>
    <mergeCell ref="E442:G442"/>
    <mergeCell ref="A443:B443"/>
    <mergeCell ref="E443:F443"/>
    <mergeCell ref="A411:C411"/>
    <mergeCell ref="E411:G411"/>
    <mergeCell ref="A382:Y395"/>
    <mergeCell ref="A397:Y397"/>
    <mergeCell ref="A398:Y404"/>
    <mergeCell ref="A406:Y406"/>
    <mergeCell ref="A407:Y407"/>
    <mergeCell ref="A409:C409"/>
    <mergeCell ref="E409:G409"/>
    <mergeCell ref="A410:B410"/>
    <mergeCell ref="E410:F410"/>
    <mergeCell ref="A412:Y412"/>
    <mergeCell ref="A249:F249"/>
    <mergeCell ref="A331:Y331"/>
    <mergeCell ref="A332:Y338"/>
    <mergeCell ref="A265:Y265"/>
    <mergeCell ref="A274:Y274"/>
    <mergeCell ref="A74:Y74"/>
    <mergeCell ref="E212:F212"/>
    <mergeCell ref="E244:G244"/>
    <mergeCell ref="E245:F245"/>
    <mergeCell ref="A232:Y232"/>
    <mergeCell ref="A241:Y241"/>
    <mergeCell ref="H216:J216"/>
    <mergeCell ref="A149:Y162"/>
    <mergeCell ref="A165:Y171"/>
    <mergeCell ref="E144:F144"/>
    <mergeCell ref="E176:G176"/>
    <mergeCell ref="E177:F177"/>
    <mergeCell ref="A211:C211"/>
    <mergeCell ref="A212:B212"/>
    <mergeCell ref="A174:Y174"/>
    <mergeCell ref="A176:C176"/>
    <mergeCell ref="A177:B177"/>
    <mergeCell ref="A207:Y207"/>
    <mergeCell ref="A209:C209"/>
    <mergeCell ref="A148:F148"/>
    <mergeCell ref="A144:B144"/>
    <mergeCell ref="A146:Y146"/>
    <mergeCell ref="E143:G143"/>
    <mergeCell ref="A132:Y138"/>
    <mergeCell ref="A141:Y141"/>
    <mergeCell ref="A143:C143"/>
    <mergeCell ref="A140:Y140"/>
    <mergeCell ref="A164:Y164"/>
    <mergeCell ref="A173:Y173"/>
    <mergeCell ref="A181:F181"/>
    <mergeCell ref="H181:J181"/>
    <mergeCell ref="A182:Y195"/>
    <mergeCell ref="A197:Y197"/>
    <mergeCell ref="A198:Y204"/>
    <mergeCell ref="A206:Y206"/>
    <mergeCell ref="A179:Y179"/>
    <mergeCell ref="E209:G209"/>
    <mergeCell ref="A1:Y1"/>
    <mergeCell ref="A2:Y15"/>
    <mergeCell ref="A32:Y32"/>
    <mergeCell ref="A41:Y41"/>
    <mergeCell ref="A49:F49"/>
    <mergeCell ref="H49:J49"/>
    <mergeCell ref="A50:Y63"/>
    <mergeCell ref="A65:Y65"/>
    <mergeCell ref="A66:Y72"/>
    <mergeCell ref="A47:Y47"/>
    <mergeCell ref="A17:F17"/>
    <mergeCell ref="A18:Y30"/>
    <mergeCell ref="A33:Y39"/>
    <mergeCell ref="A42:Y42"/>
    <mergeCell ref="A44:C44"/>
    <mergeCell ref="A45:B45"/>
    <mergeCell ref="E44:G44"/>
    <mergeCell ref="E45:F45"/>
    <mergeCell ref="A75:Y75"/>
    <mergeCell ref="A77:C77"/>
    <mergeCell ref="E77:G77"/>
    <mergeCell ref="A78:B78"/>
    <mergeCell ref="E78:F78"/>
    <mergeCell ref="A98:Y98"/>
    <mergeCell ref="A107:Y107"/>
    <mergeCell ref="A131:Y131"/>
    <mergeCell ref="A113:Y113"/>
    <mergeCell ref="A80:Y80"/>
    <mergeCell ref="H82:J82"/>
    <mergeCell ref="A116:Y129"/>
    <mergeCell ref="A115:F115"/>
    <mergeCell ref="A82:F82"/>
    <mergeCell ref="A99:Y105"/>
    <mergeCell ref="A108:Y108"/>
    <mergeCell ref="A110:C110"/>
    <mergeCell ref="A111:B111"/>
    <mergeCell ref="A83:Y96"/>
    <mergeCell ref="E110:G110"/>
    <mergeCell ref="E111:F111"/>
    <mergeCell ref="A210:B210"/>
    <mergeCell ref="E210:F210"/>
    <mergeCell ref="A245:B245"/>
    <mergeCell ref="A217:Y230"/>
    <mergeCell ref="A216:F216"/>
    <mergeCell ref="E211:G211"/>
    <mergeCell ref="A282:F282"/>
    <mergeCell ref="A313:Y313"/>
    <mergeCell ref="A280:Y280"/>
    <mergeCell ref="A247:Y247"/>
    <mergeCell ref="A214:Y214"/>
    <mergeCell ref="A277:C277"/>
    <mergeCell ref="A278:B278"/>
    <mergeCell ref="A233:Y239"/>
    <mergeCell ref="A242:Y242"/>
    <mergeCell ref="A244:C244"/>
    <mergeCell ref="A298:Y298"/>
    <mergeCell ref="A299:Y305"/>
    <mergeCell ref="H249:J249"/>
    <mergeCell ref="A250:Y263"/>
    <mergeCell ref="A266:Y272"/>
    <mergeCell ref="A275:Y275"/>
    <mergeCell ref="A307:Y307"/>
    <mergeCell ref="A308:Y308"/>
    <mergeCell ref="E277:G277"/>
    <mergeCell ref="E278:F278"/>
    <mergeCell ref="A348:F348"/>
    <mergeCell ref="A349:Y362"/>
    <mergeCell ref="A310:C310"/>
    <mergeCell ref="E310:G310"/>
    <mergeCell ref="A311:B311"/>
    <mergeCell ref="E311:F311"/>
    <mergeCell ref="A315:F315"/>
    <mergeCell ref="A316:Y329"/>
    <mergeCell ref="H282:J282"/>
    <mergeCell ref="A283:Y296"/>
    <mergeCell ref="H315:N315"/>
    <mergeCell ref="A381:F381"/>
    <mergeCell ref="A340:Y340"/>
    <mergeCell ref="A341:Y341"/>
    <mergeCell ref="A343:C343"/>
    <mergeCell ref="E343:G343"/>
    <mergeCell ref="A344:B344"/>
    <mergeCell ref="E344:F344"/>
    <mergeCell ref="A379:C379"/>
    <mergeCell ref="E379:G379"/>
    <mergeCell ref="A346:Y346"/>
    <mergeCell ref="A377:B377"/>
    <mergeCell ref="E377:F377"/>
    <mergeCell ref="A365:Y371"/>
    <mergeCell ref="A373:Y373"/>
    <mergeCell ref="A374:Y374"/>
    <mergeCell ref="A376:C376"/>
    <mergeCell ref="E376:G376"/>
    <mergeCell ref="A364:Y364"/>
  </mergeCells>
  <dataValidations count="1">
    <dataValidation type="list" allowBlank="1" showInputMessage="1" showErrorMessage="1" sqref="A45:B45 E45:F45 A78:B79 A111:B111 E111:F111 A212:B212 E212:F212 A144:B144 E144:F144 E180:F180 B281 A210:B210 E210:F210 A245:B245 E245:F245 E281:F281 E380:F380 A311:B311 E311:F311 A344:B344 E344:F344 A410:B410 E410:F410 A380:B380 A377:B378 E377:F378 E278:F279 A278:A281 B278:B279 E177:F178 A177:A180 B177:B178 B180 A81:B81 E78:F79 E81:F81 A443:B443 E443:F443 A477:B477 E477:F477" xr:uid="{00000000-0002-0000-0100-000000000000}">
      <formula1>Quarter1</formula1>
    </dataValidation>
  </dataValidation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10"/>
  <sheetViews>
    <sheetView tabSelected="1" zoomScale="65" zoomScaleNormal="65" workbookViewId="0">
      <selection activeCell="E25" sqref="E25"/>
    </sheetView>
  </sheetViews>
  <sheetFormatPr defaultColWidth="9.44140625" defaultRowHeight="14.4"/>
  <cols>
    <col min="2" max="2" width="9.44140625" hidden="1" customWidth="1"/>
    <col min="3" max="3" width="13.44140625" bestFit="1" customWidth="1"/>
    <col min="4" max="4" width="12" customWidth="1"/>
    <col min="5" max="5" width="25.33203125" bestFit="1" customWidth="1"/>
    <col min="6" max="6" width="15" style="244" customWidth="1"/>
    <col min="7" max="13" width="9.44140625" style="244"/>
    <col min="14" max="14" width="11.6640625" style="244" customWidth="1"/>
    <col min="15" max="15" width="21" customWidth="1"/>
    <col min="16" max="16" width="22.109375" customWidth="1"/>
    <col min="17" max="17" width="49" style="48" customWidth="1"/>
    <col min="18" max="18" width="12.33203125" style="3" customWidth="1"/>
    <col min="19" max="19" width="38.33203125" style="20" customWidth="1"/>
    <col min="20" max="20" width="11.88671875" style="3" customWidth="1"/>
    <col min="21" max="21" width="38.33203125" style="20" customWidth="1"/>
  </cols>
  <sheetData>
    <row r="1" spans="1:25" ht="18.600000000000001" thickBot="1">
      <c r="A1" s="44" t="s">
        <v>76</v>
      </c>
      <c r="B1" s="44"/>
      <c r="C1" s="44"/>
      <c r="D1" s="403">
        <f>O110</f>
        <v>50536.5</v>
      </c>
      <c r="E1" s="404"/>
    </row>
    <row r="3" spans="1:25" ht="18">
      <c r="A3" s="47" t="s">
        <v>29</v>
      </c>
      <c r="B3" s="47"/>
      <c r="C3" s="47"/>
      <c r="D3" s="47"/>
      <c r="E3" s="10"/>
      <c r="F3" s="250"/>
      <c r="G3" s="250"/>
      <c r="H3" s="250"/>
      <c r="I3" s="250"/>
      <c r="J3" s="250"/>
      <c r="K3" s="250"/>
      <c r="L3" s="250"/>
      <c r="M3" s="250"/>
      <c r="N3" s="250"/>
      <c r="O3" s="10"/>
      <c r="P3" s="10"/>
      <c r="Q3" s="10"/>
      <c r="R3" s="10"/>
      <c r="S3" s="10"/>
      <c r="T3" s="61"/>
      <c r="U3" s="10"/>
      <c r="V3" s="10"/>
      <c r="W3" s="10"/>
      <c r="X3" s="10"/>
      <c r="Y3" s="10"/>
    </row>
    <row r="4" spans="1:25" ht="15" customHeight="1">
      <c r="A4" s="43" t="s">
        <v>26</v>
      </c>
      <c r="B4" s="45"/>
      <c r="C4" s="45"/>
      <c r="D4" s="45"/>
      <c r="E4" s="45"/>
      <c r="F4" s="45"/>
      <c r="G4" s="45"/>
      <c r="H4" s="45"/>
      <c r="Q4"/>
      <c r="R4"/>
      <c r="S4"/>
      <c r="U4"/>
    </row>
    <row r="5" spans="1:25" ht="15" thickBot="1">
      <c r="A5" s="45"/>
      <c r="B5" s="45"/>
      <c r="C5" s="45"/>
      <c r="D5" s="45"/>
      <c r="E5" s="45"/>
      <c r="F5" s="45"/>
      <c r="G5" s="45"/>
      <c r="H5" s="45"/>
      <c r="Q5"/>
      <c r="R5"/>
      <c r="S5"/>
      <c r="U5"/>
    </row>
    <row r="6" spans="1:25" ht="15" customHeight="1" thickBot="1">
      <c r="A6" s="43" t="s">
        <v>77</v>
      </c>
      <c r="B6" s="45"/>
      <c r="C6" s="45"/>
      <c r="D6" s="45"/>
      <c r="E6" s="45"/>
      <c r="F6" s="251">
        <f>O107</f>
        <v>2406.5</v>
      </c>
      <c r="G6" s="45"/>
      <c r="H6" s="45"/>
      <c r="Q6"/>
      <c r="R6"/>
      <c r="S6"/>
      <c r="U6"/>
    </row>
    <row r="7" spans="1:25" ht="15" thickBot="1">
      <c r="A7" s="45"/>
      <c r="B7" s="45"/>
      <c r="C7" s="45"/>
      <c r="D7" s="45"/>
      <c r="E7" s="45"/>
      <c r="F7" s="45"/>
      <c r="G7" s="45"/>
      <c r="H7" s="45"/>
      <c r="Q7"/>
      <c r="R7"/>
      <c r="S7"/>
      <c r="U7"/>
    </row>
    <row r="8" spans="1:25" ht="15" customHeight="1" thickBot="1">
      <c r="A8" s="54" t="s">
        <v>27</v>
      </c>
      <c r="B8" s="54"/>
      <c r="C8" s="54"/>
      <c r="D8" s="54"/>
      <c r="E8" s="54"/>
      <c r="G8" s="45"/>
      <c r="H8" s="252" t="s">
        <v>30</v>
      </c>
      <c r="I8" s="14"/>
      <c r="K8" s="45"/>
      <c r="L8" s="14" t="s">
        <v>40</v>
      </c>
      <c r="M8" s="45"/>
      <c r="N8" s="45"/>
      <c r="O8" s="45"/>
      <c r="P8" s="45"/>
      <c r="Q8"/>
      <c r="R8"/>
      <c r="S8"/>
      <c r="U8"/>
    </row>
    <row r="9" spans="1:25">
      <c r="A9" s="45"/>
      <c r="B9" s="45"/>
      <c r="C9" s="45"/>
      <c r="D9" s="45"/>
      <c r="E9" s="45"/>
      <c r="F9" s="45"/>
      <c r="G9" s="45"/>
      <c r="H9" s="45"/>
      <c r="Q9"/>
      <c r="R9"/>
      <c r="S9"/>
      <c r="U9"/>
    </row>
    <row r="10" spans="1:25" ht="15" thickBot="1">
      <c r="A10" s="46" t="s">
        <v>63</v>
      </c>
      <c r="B10" s="46"/>
      <c r="C10" s="46"/>
      <c r="D10" s="46"/>
      <c r="E10" s="46"/>
      <c r="F10" s="46"/>
      <c r="G10" s="46"/>
      <c r="H10" s="46"/>
      <c r="I10" s="46"/>
      <c r="J10" s="46"/>
      <c r="K10" s="46"/>
      <c r="Q10"/>
      <c r="R10"/>
      <c r="S10"/>
      <c r="U10"/>
    </row>
    <row r="11" spans="1:25">
      <c r="A11" s="361" t="s">
        <v>219</v>
      </c>
      <c r="B11" s="362"/>
      <c r="C11" s="362"/>
      <c r="D11" s="362"/>
      <c r="E11" s="362"/>
      <c r="F11" s="362"/>
      <c r="G11" s="362"/>
      <c r="H11" s="362"/>
      <c r="I11" s="362"/>
      <c r="J11" s="362"/>
      <c r="K11" s="362"/>
      <c r="L11" s="362"/>
      <c r="M11" s="362"/>
      <c r="N11" s="362"/>
      <c r="O11" s="362"/>
      <c r="P11" s="362"/>
      <c r="Q11" s="363"/>
      <c r="R11" s="11"/>
      <c r="S11" s="11"/>
      <c r="T11" s="57"/>
      <c r="U11" s="11"/>
      <c r="V11" s="11"/>
      <c r="W11" s="11"/>
      <c r="X11" s="11"/>
      <c r="Y11" s="11"/>
    </row>
    <row r="12" spans="1:25">
      <c r="A12" s="364"/>
      <c r="B12" s="365"/>
      <c r="C12" s="365"/>
      <c r="D12" s="365"/>
      <c r="E12" s="365"/>
      <c r="F12" s="365"/>
      <c r="G12" s="365"/>
      <c r="H12" s="365"/>
      <c r="I12" s="365"/>
      <c r="J12" s="365"/>
      <c r="K12" s="365"/>
      <c r="L12" s="365"/>
      <c r="M12" s="365"/>
      <c r="N12" s="365"/>
      <c r="O12" s="365"/>
      <c r="P12" s="365"/>
      <c r="Q12" s="366"/>
      <c r="R12" s="11"/>
      <c r="S12" s="11"/>
      <c r="T12" s="57"/>
      <c r="U12" s="11"/>
      <c r="V12" s="11"/>
      <c r="W12" s="11"/>
      <c r="X12" s="11"/>
      <c r="Y12" s="11"/>
    </row>
    <row r="13" spans="1:25">
      <c r="A13" s="364"/>
      <c r="B13" s="365"/>
      <c r="C13" s="365"/>
      <c r="D13" s="365"/>
      <c r="E13" s="365"/>
      <c r="F13" s="365"/>
      <c r="G13" s="365"/>
      <c r="H13" s="365"/>
      <c r="I13" s="365"/>
      <c r="J13" s="365"/>
      <c r="K13" s="365"/>
      <c r="L13" s="365"/>
      <c r="M13" s="365"/>
      <c r="N13" s="365"/>
      <c r="O13" s="365"/>
      <c r="P13" s="365"/>
      <c r="Q13" s="366"/>
      <c r="R13" s="11"/>
      <c r="S13" s="11"/>
      <c r="T13" s="57"/>
      <c r="U13" s="11"/>
      <c r="V13" s="11"/>
      <c r="W13" s="11"/>
      <c r="X13" s="11"/>
      <c r="Y13" s="11"/>
    </row>
    <row r="14" spans="1:25">
      <c r="A14" s="364"/>
      <c r="B14" s="365"/>
      <c r="C14" s="365"/>
      <c r="D14" s="365"/>
      <c r="E14" s="365"/>
      <c r="F14" s="365"/>
      <c r="G14" s="365"/>
      <c r="H14" s="365"/>
      <c r="I14" s="365"/>
      <c r="J14" s="365"/>
      <c r="K14" s="365"/>
      <c r="L14" s="365"/>
      <c r="M14" s="365"/>
      <c r="N14" s="365"/>
      <c r="O14" s="365"/>
      <c r="P14" s="365"/>
      <c r="Q14" s="366"/>
      <c r="R14" s="11"/>
      <c r="S14" s="11"/>
      <c r="T14" s="57"/>
      <c r="U14" s="11"/>
      <c r="V14" s="11"/>
      <c r="W14" s="11"/>
      <c r="X14" s="11"/>
      <c r="Y14" s="11"/>
    </row>
    <row r="15" spans="1:25" ht="15" thickBot="1">
      <c r="A15" s="367"/>
      <c r="B15" s="368"/>
      <c r="C15" s="368"/>
      <c r="D15" s="368"/>
      <c r="E15" s="368"/>
      <c r="F15" s="368"/>
      <c r="G15" s="368"/>
      <c r="H15" s="368"/>
      <c r="I15" s="368"/>
      <c r="J15" s="368"/>
      <c r="K15" s="368"/>
      <c r="L15" s="368"/>
      <c r="M15" s="368"/>
      <c r="N15" s="368"/>
      <c r="O15" s="368"/>
      <c r="P15" s="368"/>
      <c r="Q15" s="369"/>
      <c r="R15" s="11"/>
      <c r="S15" s="11"/>
      <c r="T15" s="57"/>
      <c r="U15" s="11"/>
      <c r="V15" s="11"/>
      <c r="W15" s="11"/>
      <c r="X15" s="11"/>
      <c r="Y15" s="11"/>
    </row>
    <row r="20" spans="1:21" ht="23.4">
      <c r="A20" s="399" t="s">
        <v>79</v>
      </c>
      <c r="B20" s="399"/>
      <c r="C20" s="399"/>
      <c r="D20" s="399"/>
      <c r="E20" s="35"/>
      <c r="F20" s="253"/>
      <c r="G20" s="253"/>
      <c r="H20" s="253"/>
      <c r="I20" s="253"/>
      <c r="J20" s="253"/>
      <c r="K20" s="253"/>
      <c r="L20" s="253"/>
    </row>
    <row r="21" spans="1:21" s="97" customFormat="1" ht="37.5" customHeight="1">
      <c r="A21" s="98" t="s">
        <v>78</v>
      </c>
      <c r="B21" s="99"/>
      <c r="C21" s="99"/>
      <c r="D21" s="99"/>
      <c r="E21" s="99"/>
      <c r="F21" s="99"/>
      <c r="G21" s="99"/>
      <c r="H21" s="99"/>
      <c r="I21" s="99"/>
      <c r="J21" s="99"/>
      <c r="K21" s="99"/>
      <c r="L21" s="99"/>
      <c r="M21" s="99"/>
      <c r="N21" s="254"/>
      <c r="O21" s="100" t="s">
        <v>74</v>
      </c>
      <c r="P21" s="100" t="s">
        <v>37</v>
      </c>
      <c r="Q21" s="101" t="s">
        <v>75</v>
      </c>
      <c r="R21" s="100" t="s">
        <v>38</v>
      </c>
      <c r="S21" s="101" t="s">
        <v>75</v>
      </c>
      <c r="T21" s="100" t="s">
        <v>39</v>
      </c>
      <c r="U21" s="101" t="s">
        <v>75</v>
      </c>
    </row>
    <row r="22" spans="1:21">
      <c r="A22" s="49" t="s">
        <v>70</v>
      </c>
      <c r="B22" s="50"/>
      <c r="C22" s="22" t="s">
        <v>65</v>
      </c>
      <c r="D22" s="22" t="s">
        <v>64</v>
      </c>
      <c r="E22" s="55" t="s">
        <v>32</v>
      </c>
      <c r="F22" s="49" t="s">
        <v>33</v>
      </c>
      <c r="G22" s="51"/>
      <c r="H22" s="51"/>
      <c r="I22" s="51"/>
      <c r="J22" s="51"/>
      <c r="K22" s="51"/>
      <c r="L22" s="51"/>
      <c r="M22" s="51"/>
      <c r="N22" s="50"/>
      <c r="O22" s="19" t="s">
        <v>34</v>
      </c>
      <c r="P22" s="19" t="s">
        <v>34</v>
      </c>
      <c r="Q22" s="25"/>
      <c r="R22" s="6" t="s">
        <v>34</v>
      </c>
      <c r="S22" s="26"/>
      <c r="T22" s="6" t="s">
        <v>34</v>
      </c>
      <c r="U22" s="26"/>
    </row>
    <row r="23" spans="1:21" s="74" customFormat="1" ht="36" customHeight="1">
      <c r="A23" s="241">
        <v>14</v>
      </c>
      <c r="B23" s="66"/>
      <c r="C23" s="67" t="s">
        <v>55</v>
      </c>
      <c r="D23" s="65" t="s">
        <v>58</v>
      </c>
      <c r="E23" s="68" t="s">
        <v>1</v>
      </c>
      <c r="F23" s="405" t="s">
        <v>256</v>
      </c>
      <c r="G23" s="406"/>
      <c r="H23" s="406"/>
      <c r="I23" s="406"/>
      <c r="J23" s="406"/>
      <c r="K23" s="406"/>
      <c r="L23" s="406"/>
      <c r="M23" s="406"/>
      <c r="N23" s="407"/>
      <c r="O23" s="69">
        <v>15680</v>
      </c>
      <c r="P23" s="70">
        <v>15680</v>
      </c>
      <c r="Q23" s="71"/>
      <c r="R23" s="72"/>
      <c r="S23" s="73"/>
      <c r="T23" s="72"/>
      <c r="U23" s="73"/>
    </row>
    <row r="24" spans="1:21" s="74" customFormat="1" ht="45.9" customHeight="1">
      <c r="A24" s="241">
        <v>8</v>
      </c>
      <c r="B24" s="66"/>
      <c r="C24" s="67" t="s">
        <v>55</v>
      </c>
      <c r="D24" s="65" t="s">
        <v>55</v>
      </c>
      <c r="E24" s="68" t="s">
        <v>1</v>
      </c>
      <c r="F24" s="352" t="s">
        <v>240</v>
      </c>
      <c r="G24" s="353"/>
      <c r="H24" s="353"/>
      <c r="I24" s="353"/>
      <c r="J24" s="353"/>
      <c r="K24" s="353"/>
      <c r="L24" s="353"/>
      <c r="M24" s="353"/>
      <c r="N24" s="354"/>
      <c r="O24" s="69">
        <v>120</v>
      </c>
      <c r="P24" s="70">
        <v>120</v>
      </c>
      <c r="Q24" s="71"/>
      <c r="R24" s="72"/>
      <c r="S24" s="73"/>
      <c r="T24" s="72"/>
      <c r="U24" s="73"/>
    </row>
    <row r="25" spans="1:21" s="74" customFormat="1" ht="72" customHeight="1">
      <c r="A25" s="241">
        <v>13</v>
      </c>
      <c r="B25" s="66"/>
      <c r="C25" s="242" t="s">
        <v>55</v>
      </c>
      <c r="D25" s="241" t="s">
        <v>58</v>
      </c>
      <c r="E25" s="68" t="s">
        <v>3</v>
      </c>
      <c r="F25" s="376" t="s">
        <v>264</v>
      </c>
      <c r="G25" s="377"/>
      <c r="H25" s="377"/>
      <c r="I25" s="377"/>
      <c r="J25" s="377"/>
      <c r="K25" s="377"/>
      <c r="L25" s="377"/>
      <c r="M25" s="377"/>
      <c r="N25" s="378"/>
      <c r="O25" s="69">
        <v>5400</v>
      </c>
      <c r="P25" s="70">
        <v>5400</v>
      </c>
      <c r="Q25" s="71"/>
      <c r="R25" s="72"/>
      <c r="S25" s="73"/>
      <c r="T25" s="72"/>
      <c r="U25" s="73"/>
    </row>
    <row r="26" spans="1:21" s="74" customFormat="1" ht="36" customHeight="1">
      <c r="A26" s="65"/>
      <c r="B26" s="66"/>
      <c r="C26" s="67"/>
      <c r="D26" s="65"/>
      <c r="E26" s="68"/>
      <c r="F26" s="352"/>
      <c r="G26" s="353"/>
      <c r="H26" s="353"/>
      <c r="I26" s="353"/>
      <c r="J26" s="353"/>
      <c r="K26" s="353"/>
      <c r="L26" s="353"/>
      <c r="M26" s="353"/>
      <c r="N26" s="354"/>
      <c r="O26" s="69"/>
      <c r="P26" s="70"/>
      <c r="Q26" s="71"/>
      <c r="R26" s="72"/>
      <c r="S26" s="73"/>
      <c r="T26" s="72"/>
      <c r="U26" s="73"/>
    </row>
    <row r="27" spans="1:21" s="1" customFormat="1">
      <c r="F27" s="245"/>
      <c r="G27" s="245"/>
      <c r="H27" s="245"/>
      <c r="I27" s="245"/>
      <c r="J27" s="245"/>
      <c r="K27" s="245"/>
      <c r="L27" s="255" t="s">
        <v>80</v>
      </c>
      <c r="M27" s="245"/>
      <c r="N27" s="245"/>
      <c r="O27" s="29">
        <f>SUM(O23:O26)</f>
        <v>21200</v>
      </c>
      <c r="P27" s="29">
        <f>SUM(P23:P26)</f>
        <v>21200</v>
      </c>
      <c r="Q27" s="21"/>
      <c r="R27" s="138">
        <f>SUM(R23:R26)</f>
        <v>0</v>
      </c>
      <c r="S27" s="21"/>
      <c r="T27" s="138">
        <f>SUM(T23:T26)</f>
        <v>0</v>
      </c>
      <c r="U27" s="21"/>
    </row>
    <row r="29" spans="1:21" s="97" customFormat="1" ht="37.5" customHeight="1">
      <c r="A29" s="98" t="s">
        <v>118</v>
      </c>
      <c r="B29" s="99"/>
      <c r="C29" s="99"/>
      <c r="D29" s="99"/>
      <c r="E29" s="99"/>
      <c r="F29" s="99"/>
      <c r="G29" s="99"/>
      <c r="H29" s="99"/>
      <c r="I29" s="99"/>
      <c r="J29" s="99"/>
      <c r="K29" s="99"/>
      <c r="L29" s="99"/>
      <c r="M29" s="99"/>
      <c r="N29" s="254"/>
      <c r="O29" s="100" t="s">
        <v>74</v>
      </c>
      <c r="P29" s="100" t="s">
        <v>37</v>
      </c>
      <c r="Q29" s="101" t="s">
        <v>75</v>
      </c>
      <c r="R29" s="100" t="s">
        <v>38</v>
      </c>
      <c r="S29" s="101" t="s">
        <v>75</v>
      </c>
      <c r="T29" s="100" t="s">
        <v>39</v>
      </c>
      <c r="U29" s="101" t="s">
        <v>75</v>
      </c>
    </row>
    <row r="30" spans="1:21">
      <c r="A30" s="49" t="s">
        <v>70</v>
      </c>
      <c r="B30" s="50"/>
      <c r="C30" s="22" t="s">
        <v>65</v>
      </c>
      <c r="D30" s="22" t="s">
        <v>64</v>
      </c>
      <c r="E30" s="55" t="s">
        <v>32</v>
      </c>
      <c r="F30" s="49" t="s">
        <v>33</v>
      </c>
      <c r="G30" s="51"/>
      <c r="H30" s="51"/>
      <c r="I30" s="51"/>
      <c r="J30" s="51"/>
      <c r="K30" s="51"/>
      <c r="L30" s="51"/>
      <c r="M30" s="51"/>
      <c r="N30" s="50"/>
      <c r="O30" s="19" t="s">
        <v>34</v>
      </c>
      <c r="P30" s="19" t="s">
        <v>34</v>
      </c>
      <c r="Q30" s="25"/>
      <c r="R30" s="6" t="s">
        <v>34</v>
      </c>
      <c r="S30" s="26"/>
      <c r="T30" s="6" t="s">
        <v>34</v>
      </c>
      <c r="U30" s="26"/>
    </row>
    <row r="31" spans="1:21" s="74" customFormat="1" ht="36" customHeight="1">
      <c r="A31" s="241">
        <v>14</v>
      </c>
      <c r="B31" s="66"/>
      <c r="C31" s="67" t="s">
        <v>55</v>
      </c>
      <c r="D31" s="65" t="s">
        <v>58</v>
      </c>
      <c r="E31" s="75" t="s">
        <v>4</v>
      </c>
      <c r="F31" s="386" t="s">
        <v>241</v>
      </c>
      <c r="G31" s="387"/>
      <c r="H31" s="387"/>
      <c r="I31" s="387"/>
      <c r="J31" s="387"/>
      <c r="K31" s="387"/>
      <c r="L31" s="387"/>
      <c r="M31" s="387"/>
      <c r="N31" s="388"/>
      <c r="O31" s="69">
        <f>O23*0.18</f>
        <v>2822.4</v>
      </c>
      <c r="P31" s="70">
        <v>2822.4</v>
      </c>
      <c r="Q31" s="71"/>
      <c r="R31" s="72"/>
      <c r="S31" s="73"/>
      <c r="T31" s="72"/>
      <c r="U31" s="73"/>
    </row>
    <row r="32" spans="1:21" s="74" customFormat="1" ht="36" customHeight="1">
      <c r="A32" s="241">
        <v>8</v>
      </c>
      <c r="B32" s="66"/>
      <c r="C32" s="67" t="s">
        <v>55</v>
      </c>
      <c r="D32" s="65" t="s">
        <v>55</v>
      </c>
      <c r="E32" s="75" t="s">
        <v>4</v>
      </c>
      <c r="F32" s="352" t="s">
        <v>218</v>
      </c>
      <c r="G32" s="353"/>
      <c r="H32" s="353"/>
      <c r="I32" s="353"/>
      <c r="J32" s="353"/>
      <c r="K32" s="353"/>
      <c r="L32" s="353"/>
      <c r="M32" s="353"/>
      <c r="N32" s="354"/>
      <c r="O32" s="69">
        <f>O24*0.18</f>
        <v>21.599999999999998</v>
      </c>
      <c r="P32" s="70">
        <v>21.6</v>
      </c>
      <c r="Q32" s="71"/>
      <c r="R32" s="72"/>
      <c r="S32" s="73"/>
      <c r="T32" s="72"/>
      <c r="U32" s="73"/>
    </row>
    <row r="33" spans="1:21" s="74" customFormat="1" ht="36" customHeight="1">
      <c r="A33" s="241">
        <v>13</v>
      </c>
      <c r="B33" s="66"/>
      <c r="C33" s="67" t="s">
        <v>55</v>
      </c>
      <c r="D33" s="65" t="s">
        <v>58</v>
      </c>
      <c r="E33" s="75" t="s">
        <v>4</v>
      </c>
      <c r="F33" s="352" t="s">
        <v>239</v>
      </c>
      <c r="G33" s="353"/>
      <c r="H33" s="353"/>
      <c r="I33" s="353"/>
      <c r="J33" s="353"/>
      <c r="K33" s="353"/>
      <c r="L33" s="353"/>
      <c r="M33" s="353"/>
      <c r="N33" s="354"/>
      <c r="O33" s="69">
        <f>O25*0.18</f>
        <v>972</v>
      </c>
      <c r="P33" s="70">
        <v>972</v>
      </c>
      <c r="Q33" s="71"/>
      <c r="R33" s="72"/>
      <c r="S33" s="73"/>
      <c r="T33" s="72"/>
      <c r="U33" s="73"/>
    </row>
    <row r="34" spans="1:21" s="74" customFormat="1" ht="36" customHeight="1">
      <c r="A34" s="241">
        <v>14</v>
      </c>
      <c r="B34" s="136"/>
      <c r="C34" s="67" t="s">
        <v>55</v>
      </c>
      <c r="D34" s="243" t="s">
        <v>58</v>
      </c>
      <c r="E34" s="75" t="s">
        <v>4</v>
      </c>
      <c r="F34" s="352" t="s">
        <v>265</v>
      </c>
      <c r="G34" s="353"/>
      <c r="H34" s="353"/>
      <c r="I34" s="353"/>
      <c r="J34" s="353"/>
      <c r="K34" s="353"/>
      <c r="L34" s="353"/>
      <c r="M34" s="353"/>
      <c r="N34" s="354"/>
      <c r="O34" s="69">
        <v>0</v>
      </c>
      <c r="P34" s="70">
        <v>0</v>
      </c>
      <c r="Q34" s="71"/>
      <c r="R34" s="72"/>
      <c r="S34" s="73"/>
      <c r="T34" s="72"/>
      <c r="U34" s="73"/>
    </row>
    <row r="35" spans="1:21" s="74" customFormat="1" ht="36" customHeight="1">
      <c r="A35" s="135">
        <v>8</v>
      </c>
      <c r="B35" s="136"/>
      <c r="C35" s="67" t="s">
        <v>55</v>
      </c>
      <c r="D35" s="135" t="s">
        <v>55</v>
      </c>
      <c r="E35" s="75" t="s">
        <v>4</v>
      </c>
      <c r="F35" s="352" t="s">
        <v>266</v>
      </c>
      <c r="G35" s="353"/>
      <c r="H35" s="353"/>
      <c r="I35" s="353"/>
      <c r="J35" s="353"/>
      <c r="K35" s="353"/>
      <c r="L35" s="353"/>
      <c r="M35" s="353"/>
      <c r="N35" s="354"/>
      <c r="O35" s="69">
        <v>0</v>
      </c>
      <c r="P35" s="70">
        <v>0</v>
      </c>
      <c r="Q35" s="71"/>
      <c r="R35" s="72"/>
      <c r="S35" s="73"/>
      <c r="T35" s="72"/>
      <c r="U35" s="73"/>
    </row>
    <row r="36" spans="1:21" s="74" customFormat="1" ht="36" customHeight="1">
      <c r="A36" s="65"/>
      <c r="B36" s="66"/>
      <c r="C36" s="67"/>
      <c r="D36" s="65"/>
      <c r="E36" s="75" t="s">
        <v>4</v>
      </c>
      <c r="F36" s="352"/>
      <c r="G36" s="353"/>
      <c r="H36" s="353"/>
      <c r="I36" s="353"/>
      <c r="J36" s="353"/>
      <c r="K36" s="353"/>
      <c r="L36" s="353"/>
      <c r="M36" s="353"/>
      <c r="N36" s="354"/>
      <c r="O36" s="69"/>
      <c r="P36" s="70"/>
      <c r="Q36" s="71"/>
      <c r="R36" s="72"/>
      <c r="S36" s="73"/>
      <c r="T36" s="72"/>
      <c r="U36" s="73"/>
    </row>
    <row r="37" spans="1:21" s="74" customFormat="1" ht="36" customHeight="1">
      <c r="A37" s="65"/>
      <c r="B37" s="66"/>
      <c r="C37" s="67"/>
      <c r="D37" s="65"/>
      <c r="E37" s="75" t="s">
        <v>4</v>
      </c>
      <c r="F37" s="352"/>
      <c r="G37" s="353"/>
      <c r="H37" s="353"/>
      <c r="I37" s="353"/>
      <c r="J37" s="353"/>
      <c r="K37" s="353"/>
      <c r="L37" s="353"/>
      <c r="M37" s="353"/>
      <c r="N37" s="354"/>
      <c r="O37" s="69"/>
      <c r="P37" s="70"/>
      <c r="Q37" s="71"/>
      <c r="R37" s="72"/>
      <c r="S37" s="73"/>
      <c r="T37" s="72"/>
      <c r="U37" s="73"/>
    </row>
    <row r="38" spans="1:21" s="1" customFormat="1">
      <c r="F38" s="245"/>
      <c r="G38" s="245"/>
      <c r="H38" s="245"/>
      <c r="I38" s="245"/>
      <c r="J38" s="245"/>
      <c r="K38" s="245"/>
      <c r="L38" s="255" t="s">
        <v>81</v>
      </c>
      <c r="M38" s="245"/>
      <c r="N38" s="256"/>
      <c r="O38" s="29">
        <f>SUM(O31:O37)</f>
        <v>3816</v>
      </c>
      <c r="P38" s="29">
        <f>SUM(P31:P37)</f>
        <v>3816</v>
      </c>
      <c r="Q38" s="21"/>
      <c r="R38" s="138">
        <f>SUM(R31:R37)</f>
        <v>0</v>
      </c>
      <c r="S38" s="21"/>
      <c r="T38" s="138">
        <f>SUM(T31:T37)</f>
        <v>0</v>
      </c>
      <c r="U38" s="21"/>
    </row>
    <row r="39" spans="1:21">
      <c r="T39" s="141"/>
    </row>
    <row r="40" spans="1:21" s="1" customFormat="1" ht="15" thickBot="1">
      <c r="F40" s="245"/>
      <c r="G40" s="245"/>
      <c r="H40" s="245"/>
      <c r="I40" s="245"/>
      <c r="J40" s="245"/>
      <c r="K40" s="245"/>
      <c r="L40" s="245"/>
      <c r="M40" s="245"/>
      <c r="N40" s="245"/>
      <c r="O40" s="29"/>
      <c r="P40" s="29"/>
      <c r="Q40" s="21"/>
      <c r="R40" s="30"/>
      <c r="S40" s="21"/>
      <c r="T40" s="138"/>
      <c r="U40" s="21"/>
    </row>
    <row r="41" spans="1:21" s="1" customFormat="1" ht="18.600000000000001" thickBot="1">
      <c r="F41" s="245"/>
      <c r="G41" s="245"/>
      <c r="H41" s="245"/>
      <c r="I41" s="245"/>
      <c r="J41" s="245"/>
      <c r="K41" s="373" t="s">
        <v>66</v>
      </c>
      <c r="L41" s="374"/>
      <c r="M41" s="374"/>
      <c r="N41" s="375"/>
      <c r="O41" s="29">
        <f>SUM(O27,O38)</f>
        <v>25016</v>
      </c>
      <c r="P41" s="29">
        <f>SUM(P27,P38)</f>
        <v>25016</v>
      </c>
      <c r="Q41" s="29"/>
      <c r="R41" s="29">
        <f>SUM(R27,R38)</f>
        <v>0</v>
      </c>
      <c r="S41" s="29"/>
      <c r="T41" s="138">
        <f>SUM(T27,T38)</f>
        <v>0</v>
      </c>
      <c r="U41" s="21"/>
    </row>
    <row r="42" spans="1:21" ht="23.4">
      <c r="A42" s="399" t="s">
        <v>87</v>
      </c>
      <c r="B42" s="399"/>
      <c r="C42" s="399"/>
      <c r="D42" s="399"/>
    </row>
    <row r="43" spans="1:21" s="97" customFormat="1" ht="34.5" customHeight="1">
      <c r="A43" s="102" t="s">
        <v>119</v>
      </c>
      <c r="B43" s="103"/>
      <c r="C43" s="103"/>
      <c r="D43" s="103"/>
      <c r="E43" s="104"/>
      <c r="F43" s="104"/>
      <c r="G43" s="104"/>
      <c r="H43" s="104"/>
      <c r="I43" s="104"/>
      <c r="J43" s="104"/>
      <c r="K43" s="104"/>
      <c r="L43" s="104"/>
      <c r="M43" s="104"/>
      <c r="N43" s="105"/>
      <c r="O43" s="106" t="s">
        <v>74</v>
      </c>
      <c r="P43" s="106" t="s">
        <v>37</v>
      </c>
      <c r="Q43" s="107" t="s">
        <v>75</v>
      </c>
      <c r="R43" s="106" t="s">
        <v>38</v>
      </c>
      <c r="S43" s="107" t="s">
        <v>75</v>
      </c>
      <c r="T43" s="106" t="s">
        <v>39</v>
      </c>
      <c r="U43" s="107" t="s">
        <v>75</v>
      </c>
    </row>
    <row r="44" spans="1:21">
      <c r="A44" s="52" t="s">
        <v>70</v>
      </c>
      <c r="B44" s="53"/>
      <c r="C44" s="22" t="s">
        <v>65</v>
      </c>
      <c r="D44" s="22" t="s">
        <v>64</v>
      </c>
      <c r="E44" s="56" t="s">
        <v>32</v>
      </c>
      <c r="F44" s="27" t="s">
        <v>33</v>
      </c>
      <c r="G44" s="245"/>
      <c r="H44" s="245"/>
      <c r="I44" s="245"/>
      <c r="J44" s="245"/>
      <c r="K44" s="245"/>
      <c r="L44" s="245"/>
      <c r="M44" s="245"/>
      <c r="N44" s="245"/>
      <c r="O44" s="19" t="s">
        <v>34</v>
      </c>
      <c r="P44" s="19" t="s">
        <v>34</v>
      </c>
      <c r="Q44" s="25"/>
      <c r="R44" s="19" t="s">
        <v>34</v>
      </c>
      <c r="S44" s="26"/>
      <c r="T44" s="6" t="s">
        <v>34</v>
      </c>
      <c r="U44" s="26"/>
    </row>
    <row r="45" spans="1:21" s="74" customFormat="1" ht="73.5" customHeight="1">
      <c r="A45" s="241">
        <v>2</v>
      </c>
      <c r="B45" s="66"/>
      <c r="C45" s="67" t="s">
        <v>56</v>
      </c>
      <c r="D45" s="65" t="s">
        <v>56</v>
      </c>
      <c r="E45" s="68" t="s">
        <v>8</v>
      </c>
      <c r="F45" s="400" t="s">
        <v>268</v>
      </c>
      <c r="G45" s="401"/>
      <c r="H45" s="401"/>
      <c r="I45" s="401"/>
      <c r="J45" s="401"/>
      <c r="K45" s="401"/>
      <c r="L45" s="401"/>
      <c r="M45" s="401"/>
      <c r="N45" s="402"/>
      <c r="O45" s="70">
        <v>600</v>
      </c>
      <c r="P45" s="70">
        <v>600</v>
      </c>
      <c r="Q45" s="71"/>
      <c r="R45" s="70"/>
      <c r="S45" s="73"/>
      <c r="T45" s="72"/>
      <c r="U45" s="73"/>
    </row>
    <row r="46" spans="1:21" s="74" customFormat="1" ht="40.5" customHeight="1">
      <c r="A46" s="241">
        <v>8</v>
      </c>
      <c r="B46" s="66"/>
      <c r="C46" s="67" t="s">
        <v>55</v>
      </c>
      <c r="D46" s="65" t="s">
        <v>55</v>
      </c>
      <c r="E46" s="68" t="s">
        <v>10</v>
      </c>
      <c r="F46" s="352" t="s">
        <v>242</v>
      </c>
      <c r="G46" s="353"/>
      <c r="H46" s="353"/>
      <c r="I46" s="353"/>
      <c r="J46" s="353"/>
      <c r="K46" s="353"/>
      <c r="L46" s="353"/>
      <c r="M46" s="353"/>
      <c r="N46" s="354"/>
      <c r="O46" s="70">
        <v>150</v>
      </c>
      <c r="P46" s="70">
        <v>150</v>
      </c>
      <c r="Q46" s="71"/>
      <c r="R46" s="70"/>
      <c r="S46" s="73"/>
      <c r="T46" s="72"/>
      <c r="U46" s="73"/>
    </row>
    <row r="47" spans="1:21" s="74" customFormat="1" ht="40.5" customHeight="1">
      <c r="A47" s="65"/>
      <c r="B47" s="66"/>
      <c r="C47" s="67"/>
      <c r="D47" s="240"/>
      <c r="E47" s="68"/>
      <c r="F47" s="352"/>
      <c r="G47" s="353"/>
      <c r="H47" s="353"/>
      <c r="I47" s="353"/>
      <c r="J47" s="353"/>
      <c r="K47" s="353"/>
      <c r="L47" s="353"/>
      <c r="M47" s="353"/>
      <c r="N47" s="354"/>
      <c r="O47" s="70"/>
      <c r="P47" s="70"/>
      <c r="Q47" s="71"/>
      <c r="R47" s="70"/>
      <c r="S47" s="73"/>
      <c r="T47" s="72"/>
      <c r="U47" s="73"/>
    </row>
    <row r="48" spans="1:21" s="33" customFormat="1">
      <c r="F48" s="139"/>
      <c r="G48" s="139"/>
      <c r="H48" s="139"/>
      <c r="I48" s="139"/>
      <c r="J48" s="139"/>
      <c r="K48" s="139"/>
      <c r="L48" s="139"/>
      <c r="M48" s="139" t="s">
        <v>84</v>
      </c>
      <c r="N48" s="256"/>
      <c r="O48" s="34">
        <f>SUM(O45:O47)</f>
        <v>750</v>
      </c>
      <c r="P48" s="28">
        <f>SUM(P45:P47)</f>
        <v>750</v>
      </c>
      <c r="Q48" s="31"/>
      <c r="R48" s="28">
        <f>SUM(R45:R47)</f>
        <v>0</v>
      </c>
      <c r="S48" s="31"/>
      <c r="T48" s="144">
        <f>SUM(T45:T47)</f>
        <v>0</v>
      </c>
      <c r="U48" s="31"/>
    </row>
    <row r="49" spans="1:21" s="1" customFormat="1">
      <c r="F49" s="245"/>
      <c r="G49" s="245"/>
      <c r="H49" s="245"/>
      <c r="I49" s="245"/>
      <c r="J49" s="245"/>
      <c r="K49" s="245"/>
      <c r="L49" s="245"/>
      <c r="M49" s="245"/>
      <c r="N49" s="257"/>
      <c r="O49" s="32"/>
      <c r="P49" s="32"/>
      <c r="Q49" s="21"/>
      <c r="R49" s="32"/>
      <c r="S49" s="21"/>
      <c r="T49" s="62"/>
      <c r="U49" s="21"/>
    </row>
    <row r="50" spans="1:21" s="114" customFormat="1" ht="34.5" customHeight="1">
      <c r="A50" s="108" t="s">
        <v>82</v>
      </c>
      <c r="B50" s="109"/>
      <c r="C50" s="109"/>
      <c r="D50" s="109"/>
      <c r="E50" s="110"/>
      <c r="F50" s="110"/>
      <c r="G50" s="110"/>
      <c r="H50" s="110"/>
      <c r="I50" s="110"/>
      <c r="J50" s="110"/>
      <c r="K50" s="110"/>
      <c r="L50" s="110"/>
      <c r="M50" s="110"/>
      <c r="N50" s="111"/>
      <c r="O50" s="112" t="s">
        <v>74</v>
      </c>
      <c r="P50" s="112" t="s">
        <v>37</v>
      </c>
      <c r="Q50" s="113" t="s">
        <v>75</v>
      </c>
      <c r="R50" s="112" t="s">
        <v>38</v>
      </c>
      <c r="S50" s="113" t="s">
        <v>75</v>
      </c>
      <c r="T50" s="112" t="s">
        <v>39</v>
      </c>
      <c r="U50" s="113" t="s">
        <v>75</v>
      </c>
    </row>
    <row r="51" spans="1:21">
      <c r="A51" s="52" t="s">
        <v>70</v>
      </c>
      <c r="B51" s="53"/>
      <c r="C51" s="22" t="s">
        <v>65</v>
      </c>
      <c r="D51" s="22" t="s">
        <v>64</v>
      </c>
      <c r="E51" s="56" t="s">
        <v>32</v>
      </c>
      <c r="F51" s="27" t="s">
        <v>33</v>
      </c>
      <c r="G51" s="245"/>
      <c r="H51" s="245"/>
      <c r="I51" s="245"/>
      <c r="J51" s="245"/>
      <c r="K51" s="245"/>
      <c r="L51" s="245"/>
      <c r="M51" s="245"/>
      <c r="N51" s="245"/>
      <c r="O51" s="19" t="s">
        <v>34</v>
      </c>
      <c r="P51" s="19" t="s">
        <v>34</v>
      </c>
      <c r="Q51" s="25"/>
      <c r="R51" s="19" t="s">
        <v>34</v>
      </c>
      <c r="S51" s="26"/>
      <c r="T51" s="6" t="s">
        <v>34</v>
      </c>
      <c r="U51" s="26"/>
    </row>
    <row r="52" spans="1:21" s="74" customFormat="1" ht="66.900000000000006" customHeight="1">
      <c r="A52" s="241">
        <v>2</v>
      </c>
      <c r="B52" s="66"/>
      <c r="C52" s="67" t="s">
        <v>56</v>
      </c>
      <c r="D52" s="65" t="s">
        <v>58</v>
      </c>
      <c r="E52" s="68" t="s">
        <v>13</v>
      </c>
      <c r="F52" s="376" t="s">
        <v>263</v>
      </c>
      <c r="G52" s="377"/>
      <c r="H52" s="377"/>
      <c r="I52" s="377"/>
      <c r="J52" s="377"/>
      <c r="K52" s="377"/>
      <c r="L52" s="377"/>
      <c r="M52" s="377"/>
      <c r="N52" s="378"/>
      <c r="O52" s="70">
        <v>1800</v>
      </c>
      <c r="P52" s="70">
        <v>1800</v>
      </c>
      <c r="Q52" s="71"/>
      <c r="R52" s="70"/>
      <c r="S52" s="73"/>
      <c r="T52" s="72"/>
      <c r="U52" s="73"/>
    </row>
    <row r="53" spans="1:21" s="74" customFormat="1" ht="46.5" customHeight="1">
      <c r="A53" s="241">
        <v>5</v>
      </c>
      <c r="B53" s="66"/>
      <c r="C53" s="67" t="s">
        <v>58</v>
      </c>
      <c r="D53" s="65" t="s">
        <v>58</v>
      </c>
      <c r="E53" s="68" t="s">
        <v>13</v>
      </c>
      <c r="F53" s="352" t="s">
        <v>267</v>
      </c>
      <c r="G53" s="353"/>
      <c r="H53" s="353"/>
      <c r="I53" s="353"/>
      <c r="J53" s="353"/>
      <c r="K53" s="353"/>
      <c r="L53" s="353"/>
      <c r="M53" s="353"/>
      <c r="N53" s="354"/>
      <c r="O53" s="70">
        <v>500</v>
      </c>
      <c r="P53" s="70">
        <v>500</v>
      </c>
      <c r="Q53" s="71"/>
      <c r="R53" s="70"/>
      <c r="S53" s="73"/>
      <c r="T53" s="72"/>
      <c r="U53" s="73"/>
    </row>
    <row r="54" spans="1:21" s="74" customFormat="1" ht="37.5" customHeight="1">
      <c r="A54" s="241">
        <v>14</v>
      </c>
      <c r="B54" s="66"/>
      <c r="C54" s="67" t="s">
        <v>55</v>
      </c>
      <c r="D54" s="65" t="s">
        <v>58</v>
      </c>
      <c r="E54" s="68" t="s">
        <v>13</v>
      </c>
      <c r="F54" s="352" t="s">
        <v>190</v>
      </c>
      <c r="G54" s="353"/>
      <c r="H54" s="353"/>
      <c r="I54" s="353"/>
      <c r="J54" s="353"/>
      <c r="K54" s="353"/>
      <c r="L54" s="353"/>
      <c r="M54" s="353"/>
      <c r="N54" s="354"/>
      <c r="O54" s="70">
        <v>200</v>
      </c>
      <c r="P54" s="70">
        <v>200</v>
      </c>
      <c r="Q54" s="71"/>
      <c r="R54" s="70"/>
      <c r="S54" s="73"/>
      <c r="T54" s="72"/>
      <c r="U54" s="73"/>
    </row>
    <row r="55" spans="1:21" s="74" customFormat="1" ht="37.5" customHeight="1">
      <c r="A55" s="241">
        <v>13</v>
      </c>
      <c r="B55" s="66"/>
      <c r="C55" s="67" t="s">
        <v>55</v>
      </c>
      <c r="D55" s="65" t="s">
        <v>55</v>
      </c>
      <c r="E55" s="68" t="s">
        <v>11</v>
      </c>
      <c r="F55" s="352" t="s">
        <v>252</v>
      </c>
      <c r="G55" s="353"/>
      <c r="H55" s="353"/>
      <c r="I55" s="353"/>
      <c r="J55" s="353"/>
      <c r="K55" s="353"/>
      <c r="L55" s="353"/>
      <c r="M55" s="353"/>
      <c r="N55" s="354"/>
      <c r="O55" s="70">
        <v>600</v>
      </c>
      <c r="P55" s="70">
        <v>600</v>
      </c>
      <c r="Q55" s="247"/>
      <c r="R55" s="70"/>
      <c r="S55" s="73"/>
      <c r="T55" s="72"/>
      <c r="U55" s="73"/>
    </row>
    <row r="56" spans="1:21" s="74" customFormat="1" ht="129.75" customHeight="1">
      <c r="A56" s="65">
        <v>14</v>
      </c>
      <c r="B56" s="66"/>
      <c r="C56" s="67" t="s">
        <v>57</v>
      </c>
      <c r="D56" s="65" t="s">
        <v>57</v>
      </c>
      <c r="E56" s="68" t="s">
        <v>11</v>
      </c>
      <c r="F56" s="352" t="s">
        <v>273</v>
      </c>
      <c r="G56" s="353"/>
      <c r="H56" s="353"/>
      <c r="I56" s="353"/>
      <c r="J56" s="353"/>
      <c r="K56" s="353"/>
      <c r="L56" s="353"/>
      <c r="M56" s="353"/>
      <c r="N56" s="354"/>
      <c r="O56" s="70"/>
      <c r="P56" s="248">
        <v>570.91</v>
      </c>
      <c r="Q56" s="247" t="s">
        <v>279</v>
      </c>
      <c r="R56" s="70"/>
      <c r="S56" s="73"/>
      <c r="T56" s="72"/>
      <c r="U56" s="73"/>
    </row>
    <row r="57" spans="1:21" s="74" customFormat="1" ht="37.5" customHeight="1">
      <c r="A57" s="65"/>
      <c r="B57" s="66"/>
      <c r="C57" s="67"/>
      <c r="D57" s="65"/>
      <c r="E57" s="68"/>
      <c r="F57" s="352"/>
      <c r="G57" s="353"/>
      <c r="H57" s="353"/>
      <c r="I57" s="353"/>
      <c r="J57" s="353"/>
      <c r="K57" s="353"/>
      <c r="L57" s="353"/>
      <c r="M57" s="353"/>
      <c r="N57" s="354"/>
      <c r="O57" s="70"/>
      <c r="P57" s="70"/>
      <c r="Q57" s="71"/>
      <c r="R57" s="70"/>
      <c r="S57" s="73"/>
      <c r="T57" s="72"/>
      <c r="U57" s="73"/>
    </row>
    <row r="58" spans="1:21" s="1" customFormat="1">
      <c r="F58" s="245"/>
      <c r="G58" s="245"/>
      <c r="H58" s="245"/>
      <c r="I58" s="245"/>
      <c r="J58" s="245"/>
      <c r="K58" s="245"/>
      <c r="L58" s="139" t="s">
        <v>85</v>
      </c>
      <c r="M58" s="139"/>
      <c r="N58" s="139"/>
      <c r="O58" s="29">
        <f>SUM(O52:O57)</f>
        <v>3100</v>
      </c>
      <c r="P58" s="29">
        <f>SUM(P52:P57)</f>
        <v>3670.91</v>
      </c>
      <c r="Q58" s="29"/>
      <c r="R58" s="29">
        <f>SUM(R52:R57)</f>
        <v>0</v>
      </c>
      <c r="S58" s="29"/>
      <c r="T58" s="138">
        <f>SUM(T52:T57)</f>
        <v>0</v>
      </c>
      <c r="U58" s="29"/>
    </row>
    <row r="60" spans="1:21" s="97" customFormat="1" ht="37.5" customHeight="1">
      <c r="A60" s="115" t="s">
        <v>36</v>
      </c>
      <c r="B60" s="116"/>
      <c r="C60" s="116"/>
      <c r="D60" s="116"/>
      <c r="E60" s="116"/>
      <c r="F60" s="258"/>
      <c r="G60" s="258"/>
      <c r="H60" s="258"/>
      <c r="I60" s="258"/>
      <c r="J60" s="258"/>
      <c r="K60" s="258"/>
      <c r="L60" s="258"/>
      <c r="M60" s="258"/>
      <c r="N60" s="259"/>
      <c r="O60" s="117" t="s">
        <v>74</v>
      </c>
      <c r="P60" s="117" t="s">
        <v>37</v>
      </c>
      <c r="Q60" s="118" t="s">
        <v>75</v>
      </c>
      <c r="R60" s="117" t="s">
        <v>38</v>
      </c>
      <c r="S60" s="118" t="s">
        <v>75</v>
      </c>
      <c r="T60" s="117" t="s">
        <v>39</v>
      </c>
      <c r="U60" s="118" t="s">
        <v>75</v>
      </c>
    </row>
    <row r="61" spans="1:21">
      <c r="A61" s="52" t="s">
        <v>70</v>
      </c>
      <c r="B61" s="53"/>
      <c r="C61" s="22" t="s">
        <v>65</v>
      </c>
      <c r="D61" s="22" t="s">
        <v>64</v>
      </c>
      <c r="E61" s="56" t="s">
        <v>32</v>
      </c>
      <c r="F61" s="245" t="s">
        <v>33</v>
      </c>
      <c r="G61" s="245"/>
      <c r="H61" s="245"/>
      <c r="I61" s="245"/>
      <c r="J61" s="245"/>
      <c r="K61" s="245"/>
      <c r="L61" s="245"/>
      <c r="M61" s="245"/>
      <c r="N61" s="245"/>
      <c r="O61" s="19" t="s">
        <v>34</v>
      </c>
      <c r="P61" s="27" t="s">
        <v>34</v>
      </c>
      <c r="Q61" s="25"/>
      <c r="R61" s="27" t="s">
        <v>34</v>
      </c>
      <c r="S61" s="26"/>
      <c r="T61" s="63" t="s">
        <v>34</v>
      </c>
      <c r="U61" s="26"/>
    </row>
    <row r="62" spans="1:21" s="74" customFormat="1" ht="36" customHeight="1">
      <c r="A62" s="241">
        <v>2</v>
      </c>
      <c r="B62" s="66"/>
      <c r="C62" s="67" t="s">
        <v>55</v>
      </c>
      <c r="D62" s="67" t="s">
        <v>58</v>
      </c>
      <c r="E62" s="68" t="s">
        <v>12</v>
      </c>
      <c r="F62" s="396" t="s">
        <v>243</v>
      </c>
      <c r="G62" s="397"/>
      <c r="H62" s="397"/>
      <c r="I62" s="397"/>
      <c r="J62" s="397"/>
      <c r="K62" s="397"/>
      <c r="L62" s="397"/>
      <c r="M62" s="397"/>
      <c r="N62" s="398"/>
      <c r="O62" s="70">
        <v>550</v>
      </c>
      <c r="P62" s="69">
        <v>550</v>
      </c>
      <c r="Q62" s="71"/>
      <c r="R62" s="69"/>
      <c r="S62" s="73"/>
      <c r="T62" s="78"/>
      <c r="U62" s="73"/>
    </row>
    <row r="63" spans="1:21" s="74" customFormat="1" ht="36" customHeight="1">
      <c r="A63" s="65"/>
      <c r="B63" s="66"/>
      <c r="C63" s="67"/>
      <c r="D63" s="67"/>
      <c r="E63" s="68"/>
      <c r="F63" s="352"/>
      <c r="G63" s="353"/>
      <c r="H63" s="353"/>
      <c r="I63" s="353"/>
      <c r="J63" s="353"/>
      <c r="K63" s="353"/>
      <c r="L63" s="353"/>
      <c r="M63" s="353"/>
      <c r="N63" s="354"/>
      <c r="O63" s="70"/>
      <c r="P63" s="69"/>
      <c r="Q63" s="71"/>
      <c r="R63" s="69"/>
      <c r="S63" s="73"/>
      <c r="T63" s="78"/>
      <c r="U63" s="73"/>
    </row>
    <row r="64" spans="1:21" s="74" customFormat="1" ht="36" customHeight="1">
      <c r="A64" s="65"/>
      <c r="B64" s="66"/>
      <c r="C64" s="67"/>
      <c r="D64" s="67"/>
      <c r="E64" s="68"/>
      <c r="F64" s="352"/>
      <c r="G64" s="353"/>
      <c r="H64" s="353"/>
      <c r="I64" s="353"/>
      <c r="J64" s="353"/>
      <c r="K64" s="353"/>
      <c r="L64" s="353"/>
      <c r="M64" s="353"/>
      <c r="N64" s="354"/>
      <c r="O64" s="70"/>
      <c r="P64" s="69"/>
      <c r="Q64" s="76"/>
      <c r="R64" s="69"/>
      <c r="S64" s="77"/>
      <c r="T64" s="78"/>
      <c r="U64" s="73"/>
    </row>
    <row r="65" spans="1:21" s="1" customFormat="1">
      <c r="F65" s="245"/>
      <c r="G65" s="245"/>
      <c r="H65" s="245"/>
      <c r="I65" s="245"/>
      <c r="J65" s="245"/>
      <c r="K65" s="245"/>
      <c r="L65" s="139" t="s">
        <v>67</v>
      </c>
      <c r="M65" s="139"/>
      <c r="N65" s="139"/>
      <c r="O65" s="29">
        <f>SUM(O62:O64)</f>
        <v>550</v>
      </c>
      <c r="P65" s="29">
        <f>SUM(P62:P64)</f>
        <v>550</v>
      </c>
      <c r="Q65" s="31"/>
      <c r="R65" s="29">
        <f>SUM(R62:R64)</f>
        <v>0</v>
      </c>
      <c r="S65" s="31"/>
      <c r="T65" s="138">
        <f>SUM(T62:T64)</f>
        <v>0</v>
      </c>
      <c r="U65" s="25"/>
    </row>
    <row r="67" spans="1:21" s="97" customFormat="1" ht="37.5" customHeight="1">
      <c r="A67" s="119" t="s">
        <v>83</v>
      </c>
      <c r="B67" s="120"/>
      <c r="C67" s="120"/>
      <c r="D67" s="145" t="s">
        <v>147</v>
      </c>
      <c r="E67" s="120"/>
      <c r="F67" s="260"/>
      <c r="G67" s="260"/>
      <c r="H67" s="260"/>
      <c r="I67" s="260"/>
      <c r="J67" s="260"/>
      <c r="K67" s="260"/>
      <c r="L67" s="260"/>
      <c r="M67" s="260"/>
      <c r="N67" s="261"/>
      <c r="O67" s="121" t="s">
        <v>74</v>
      </c>
      <c r="P67" s="121" t="s">
        <v>37</v>
      </c>
      <c r="Q67" s="122" t="s">
        <v>75</v>
      </c>
      <c r="R67" s="121" t="s">
        <v>38</v>
      </c>
      <c r="S67" s="122" t="s">
        <v>75</v>
      </c>
      <c r="T67" s="121" t="s">
        <v>39</v>
      </c>
      <c r="U67" s="122" t="s">
        <v>75</v>
      </c>
    </row>
    <row r="68" spans="1:21">
      <c r="A68" s="52" t="s">
        <v>70</v>
      </c>
      <c r="B68" s="53"/>
      <c r="C68" s="22" t="s">
        <v>65</v>
      </c>
      <c r="D68" s="22" t="s">
        <v>64</v>
      </c>
      <c r="E68" s="56" t="s">
        <v>32</v>
      </c>
      <c r="F68" s="245" t="s">
        <v>33</v>
      </c>
      <c r="G68" s="245"/>
      <c r="H68" s="245"/>
      <c r="I68" s="245"/>
      <c r="J68" s="245"/>
      <c r="K68" s="245"/>
      <c r="L68" s="245"/>
      <c r="M68" s="245"/>
      <c r="N68" s="245"/>
      <c r="O68" s="19" t="s">
        <v>34</v>
      </c>
      <c r="P68" s="19" t="s">
        <v>34</v>
      </c>
      <c r="Q68" s="25"/>
      <c r="R68" s="19" t="s">
        <v>34</v>
      </c>
      <c r="S68" s="26"/>
      <c r="T68" s="6" t="s">
        <v>34</v>
      </c>
      <c r="U68" s="26"/>
    </row>
    <row r="69" spans="1:21" s="74" customFormat="1" ht="56.4" customHeight="1">
      <c r="A69" s="241">
        <v>1</v>
      </c>
      <c r="B69" s="66"/>
      <c r="C69" s="67" t="s">
        <v>55</v>
      </c>
      <c r="D69" s="67" t="s">
        <v>55</v>
      </c>
      <c r="E69" s="75" t="s">
        <v>15</v>
      </c>
      <c r="F69" s="352" t="s">
        <v>246</v>
      </c>
      <c r="G69" s="353"/>
      <c r="H69" s="353"/>
      <c r="I69" s="353"/>
      <c r="J69" s="353"/>
      <c r="K69" s="353"/>
      <c r="L69" s="353"/>
      <c r="M69" s="353"/>
      <c r="N69" s="354"/>
      <c r="O69" s="70">
        <v>2807</v>
      </c>
      <c r="P69" s="248">
        <v>1618.43</v>
      </c>
      <c r="Q69" s="249" t="s">
        <v>271</v>
      </c>
      <c r="R69" s="70"/>
      <c r="S69" s="73"/>
      <c r="T69" s="72"/>
      <c r="U69" s="73"/>
    </row>
    <row r="70" spans="1:21" s="74" customFormat="1" ht="78.900000000000006" customHeight="1">
      <c r="A70" s="241" t="s">
        <v>257</v>
      </c>
      <c r="B70" s="66"/>
      <c r="C70" s="67" t="s">
        <v>56</v>
      </c>
      <c r="D70" s="67" t="s">
        <v>56</v>
      </c>
      <c r="E70" s="75" t="s">
        <v>15</v>
      </c>
      <c r="F70" s="382" t="s">
        <v>259</v>
      </c>
      <c r="G70" s="371"/>
      <c r="H70" s="371"/>
      <c r="I70" s="371"/>
      <c r="J70" s="371"/>
      <c r="K70" s="371"/>
      <c r="L70" s="371"/>
      <c r="M70" s="371"/>
      <c r="N70" s="372"/>
      <c r="O70" s="230">
        <v>1367</v>
      </c>
      <c r="P70" s="248">
        <v>1367</v>
      </c>
      <c r="Q70" s="249" t="s">
        <v>272</v>
      </c>
      <c r="R70" s="70"/>
      <c r="S70" s="73"/>
      <c r="T70" s="72"/>
      <c r="U70" s="73"/>
    </row>
    <row r="71" spans="1:21" s="74" customFormat="1" ht="89.1" customHeight="1">
      <c r="A71" s="241">
        <v>3</v>
      </c>
      <c r="B71" s="66"/>
      <c r="C71" s="67" t="s">
        <v>56</v>
      </c>
      <c r="D71" s="67" t="s">
        <v>56</v>
      </c>
      <c r="E71" s="75" t="s">
        <v>15</v>
      </c>
      <c r="F71" s="389" t="s">
        <v>245</v>
      </c>
      <c r="G71" s="371"/>
      <c r="H71" s="371"/>
      <c r="I71" s="371"/>
      <c r="J71" s="371"/>
      <c r="K71" s="371"/>
      <c r="L71" s="371"/>
      <c r="M71" s="371"/>
      <c r="N71" s="372"/>
      <c r="O71" s="230">
        <v>3018</v>
      </c>
      <c r="P71" s="248">
        <v>2575.46</v>
      </c>
      <c r="Q71" s="246" t="s">
        <v>280</v>
      </c>
      <c r="R71" s="70"/>
      <c r="S71" s="73"/>
      <c r="T71" s="72"/>
      <c r="U71" s="73"/>
    </row>
    <row r="72" spans="1:21" s="74" customFormat="1" ht="44.4" customHeight="1">
      <c r="A72" s="241">
        <v>14</v>
      </c>
      <c r="B72" s="66"/>
      <c r="C72" s="67" t="s">
        <v>57</v>
      </c>
      <c r="D72" s="67" t="s">
        <v>57</v>
      </c>
      <c r="E72" s="75" t="s">
        <v>15</v>
      </c>
      <c r="F72" s="386" t="s">
        <v>261</v>
      </c>
      <c r="G72" s="387"/>
      <c r="H72" s="387"/>
      <c r="I72" s="387"/>
      <c r="J72" s="387"/>
      <c r="K72" s="387"/>
      <c r="L72" s="387"/>
      <c r="M72" s="387"/>
      <c r="N72" s="388"/>
      <c r="O72" s="230">
        <v>814</v>
      </c>
      <c r="P72" s="70">
        <v>814</v>
      </c>
      <c r="Q72" s="71"/>
      <c r="R72" s="70"/>
      <c r="S72" s="73"/>
      <c r="T72" s="72"/>
      <c r="U72" s="73"/>
    </row>
    <row r="73" spans="1:21" s="74" customFormat="1" ht="45.6" customHeight="1">
      <c r="A73" s="241">
        <v>8</v>
      </c>
      <c r="B73" s="66"/>
      <c r="C73" s="67" t="s">
        <v>57</v>
      </c>
      <c r="D73" s="67" t="s">
        <v>57</v>
      </c>
      <c r="E73" s="75" t="s">
        <v>15</v>
      </c>
      <c r="F73" s="352" t="s">
        <v>260</v>
      </c>
      <c r="G73" s="353"/>
      <c r="H73" s="353"/>
      <c r="I73" s="353"/>
      <c r="J73" s="353"/>
      <c r="K73" s="353"/>
      <c r="L73" s="353"/>
      <c r="M73" s="353"/>
      <c r="N73" s="354"/>
      <c r="O73" s="230">
        <v>804</v>
      </c>
      <c r="P73" s="70">
        <v>804</v>
      </c>
      <c r="Q73" s="71"/>
      <c r="R73" s="70"/>
      <c r="S73" s="73"/>
      <c r="T73" s="72"/>
      <c r="U73" s="73"/>
    </row>
    <row r="74" spans="1:21" s="74" customFormat="1" ht="51.9" customHeight="1">
      <c r="A74" s="241">
        <v>10</v>
      </c>
      <c r="B74" s="66"/>
      <c r="C74" s="67" t="s">
        <v>57</v>
      </c>
      <c r="D74" s="67" t="s">
        <v>57</v>
      </c>
      <c r="E74" s="75" t="s">
        <v>15</v>
      </c>
      <c r="F74" s="352" t="s">
        <v>244</v>
      </c>
      <c r="G74" s="353"/>
      <c r="H74" s="353"/>
      <c r="I74" s="353"/>
      <c r="J74" s="353"/>
      <c r="K74" s="353"/>
      <c r="L74" s="353"/>
      <c r="M74" s="353"/>
      <c r="N74" s="354"/>
      <c r="O74" s="230">
        <v>804</v>
      </c>
      <c r="P74" s="70">
        <v>804</v>
      </c>
      <c r="Q74" s="71"/>
      <c r="R74" s="70"/>
      <c r="S74" s="73"/>
      <c r="T74" s="72"/>
      <c r="U74" s="73"/>
    </row>
    <row r="75" spans="1:21" s="74" customFormat="1" ht="90" customHeight="1">
      <c r="A75" s="241">
        <v>11</v>
      </c>
      <c r="B75" s="66"/>
      <c r="C75" s="67" t="s">
        <v>55</v>
      </c>
      <c r="D75" s="67" t="s">
        <v>58</v>
      </c>
      <c r="E75" s="75" t="s">
        <v>15</v>
      </c>
      <c r="F75" s="352" t="s">
        <v>247</v>
      </c>
      <c r="G75" s="353"/>
      <c r="H75" s="353"/>
      <c r="I75" s="353"/>
      <c r="J75" s="353"/>
      <c r="K75" s="353"/>
      <c r="L75" s="353"/>
      <c r="M75" s="353"/>
      <c r="N75" s="354"/>
      <c r="O75" s="70">
        <v>4480</v>
      </c>
      <c r="P75" s="70">
        <v>4480</v>
      </c>
      <c r="Q75" s="71"/>
      <c r="R75" s="70"/>
      <c r="S75" s="73"/>
      <c r="T75" s="72"/>
      <c r="U75" s="73"/>
    </row>
    <row r="76" spans="1:21" s="74" customFormat="1" ht="85.5" customHeight="1">
      <c r="A76" s="65">
        <v>12</v>
      </c>
      <c r="B76" s="66"/>
      <c r="C76" s="67" t="s">
        <v>57</v>
      </c>
      <c r="D76" s="67"/>
      <c r="E76" s="75" t="s">
        <v>15</v>
      </c>
      <c r="F76" s="352"/>
      <c r="G76" s="353"/>
      <c r="H76" s="353"/>
      <c r="I76" s="353"/>
      <c r="J76" s="353"/>
      <c r="K76" s="353"/>
      <c r="L76" s="353"/>
      <c r="M76" s="353"/>
      <c r="N76" s="354"/>
      <c r="O76" s="70"/>
      <c r="P76" s="248">
        <f>237.6+230+35</f>
        <v>502.6</v>
      </c>
      <c r="Q76" s="247" t="s">
        <v>277</v>
      </c>
      <c r="R76" s="70"/>
      <c r="S76" s="73"/>
      <c r="T76" s="72"/>
      <c r="U76" s="73"/>
    </row>
    <row r="77" spans="1:21" s="74" customFormat="1" ht="61.5" customHeight="1">
      <c r="A77" s="65">
        <v>13</v>
      </c>
      <c r="B77" s="66"/>
      <c r="C77" s="67" t="s">
        <v>58</v>
      </c>
      <c r="D77" s="67"/>
      <c r="E77" s="75" t="s">
        <v>15</v>
      </c>
      <c r="F77" s="352"/>
      <c r="G77" s="353"/>
      <c r="H77" s="353"/>
      <c r="I77" s="353"/>
      <c r="J77" s="353"/>
      <c r="K77" s="353"/>
      <c r="L77" s="353"/>
      <c r="M77" s="353"/>
      <c r="N77" s="354"/>
      <c r="O77" s="70"/>
      <c r="P77" s="248">
        <f>237.6+230+35</f>
        <v>502.6</v>
      </c>
      <c r="Q77" s="247" t="s">
        <v>276</v>
      </c>
      <c r="R77" s="70"/>
      <c r="S77" s="73"/>
      <c r="T77" s="72"/>
      <c r="U77" s="73"/>
    </row>
    <row r="78" spans="1:21" s="1" customFormat="1">
      <c r="F78" s="245"/>
      <c r="G78" s="245"/>
      <c r="H78" s="245"/>
      <c r="I78" s="245"/>
      <c r="J78" s="245"/>
      <c r="K78" s="245"/>
      <c r="L78" s="245"/>
      <c r="M78" s="139" t="s">
        <v>68</v>
      </c>
      <c r="N78" s="139"/>
      <c r="O78" s="29">
        <f>SUM(O69:O77)</f>
        <v>14094</v>
      </c>
      <c r="P78" s="29">
        <f>SUM(P69:P77)</f>
        <v>13468.09</v>
      </c>
      <c r="Q78" s="21"/>
      <c r="R78" s="29">
        <f>SUM(R69:R77)</f>
        <v>0</v>
      </c>
      <c r="S78" s="21"/>
      <c r="T78" s="138">
        <f>SUM(T69:T77)</f>
        <v>0</v>
      </c>
      <c r="U78" s="21"/>
    </row>
    <row r="80" spans="1:21" s="97" customFormat="1" ht="37.5" customHeight="1">
      <c r="A80" s="123" t="s">
        <v>120</v>
      </c>
      <c r="B80" s="124"/>
      <c r="C80" s="124"/>
      <c r="D80" s="124"/>
      <c r="E80" s="124"/>
      <c r="F80" s="124"/>
      <c r="G80" s="124"/>
      <c r="H80" s="124"/>
      <c r="I80" s="124"/>
      <c r="J80" s="124"/>
      <c r="K80" s="124"/>
      <c r="L80" s="124"/>
      <c r="M80" s="124"/>
      <c r="N80" s="125"/>
      <c r="O80" s="126" t="s">
        <v>74</v>
      </c>
      <c r="P80" s="126" t="s">
        <v>37</v>
      </c>
      <c r="Q80" s="127" t="s">
        <v>75</v>
      </c>
      <c r="R80" s="126" t="s">
        <v>38</v>
      </c>
      <c r="S80" s="127" t="s">
        <v>75</v>
      </c>
      <c r="T80" s="126" t="s">
        <v>39</v>
      </c>
      <c r="U80" s="127" t="s">
        <v>75</v>
      </c>
    </row>
    <row r="81" spans="1:21">
      <c r="A81" s="52" t="s">
        <v>70</v>
      </c>
      <c r="B81" s="53"/>
      <c r="C81" s="22" t="s">
        <v>65</v>
      </c>
      <c r="D81" s="22" t="s">
        <v>64</v>
      </c>
      <c r="E81" s="56" t="s">
        <v>32</v>
      </c>
      <c r="F81" s="245" t="s">
        <v>33</v>
      </c>
      <c r="G81" s="245"/>
      <c r="H81" s="245"/>
      <c r="I81" s="245"/>
      <c r="J81" s="245"/>
      <c r="K81" s="245"/>
      <c r="L81" s="245"/>
      <c r="M81" s="245"/>
      <c r="N81" s="245"/>
      <c r="O81" s="19" t="s">
        <v>34</v>
      </c>
      <c r="P81" s="19" t="s">
        <v>34</v>
      </c>
      <c r="Q81" s="25"/>
      <c r="R81" s="19" t="s">
        <v>34</v>
      </c>
      <c r="S81" s="26"/>
      <c r="T81" s="6" t="s">
        <v>34</v>
      </c>
      <c r="U81" s="26"/>
    </row>
    <row r="82" spans="1:21" s="74" customFormat="1" ht="35.25" customHeight="1">
      <c r="A82" s="65" t="s">
        <v>258</v>
      </c>
      <c r="B82" s="66"/>
      <c r="C82" s="67" t="s">
        <v>57</v>
      </c>
      <c r="D82" s="67" t="s">
        <v>57</v>
      </c>
      <c r="E82" s="68" t="s">
        <v>20</v>
      </c>
      <c r="F82" s="379" t="s">
        <v>262</v>
      </c>
      <c r="G82" s="380"/>
      <c r="H82" s="380"/>
      <c r="I82" s="380"/>
      <c r="J82" s="380"/>
      <c r="K82" s="380"/>
      <c r="L82" s="380"/>
      <c r="M82" s="380"/>
      <c r="N82" s="381"/>
      <c r="O82" s="230">
        <v>585</v>
      </c>
      <c r="P82" s="248">
        <f>480*2</f>
        <v>960</v>
      </c>
      <c r="Q82" s="247" t="s">
        <v>275</v>
      </c>
      <c r="R82" s="70"/>
      <c r="S82" s="73"/>
      <c r="T82" s="72"/>
      <c r="U82" s="73"/>
    </row>
    <row r="83" spans="1:21" s="74" customFormat="1" ht="35.25" customHeight="1">
      <c r="A83" s="65">
        <v>7</v>
      </c>
      <c r="B83" s="66"/>
      <c r="C83" s="67" t="s">
        <v>56</v>
      </c>
      <c r="D83" s="67" t="s">
        <v>56</v>
      </c>
      <c r="E83" s="68" t="s">
        <v>20</v>
      </c>
      <c r="F83" s="382" t="s">
        <v>248</v>
      </c>
      <c r="G83" s="371"/>
      <c r="H83" s="371"/>
      <c r="I83" s="371"/>
      <c r="J83" s="371"/>
      <c r="K83" s="371"/>
      <c r="L83" s="371"/>
      <c r="M83" s="371"/>
      <c r="N83" s="372"/>
      <c r="O83" s="231">
        <v>2385</v>
      </c>
      <c r="P83" s="248">
        <v>1965</v>
      </c>
      <c r="Q83" s="247" t="s">
        <v>278</v>
      </c>
      <c r="R83" s="70"/>
      <c r="S83" s="73"/>
      <c r="T83" s="72"/>
      <c r="U83" s="73"/>
    </row>
    <row r="84" spans="1:21" s="74" customFormat="1" ht="48.75" customHeight="1">
      <c r="A84" s="65">
        <v>3</v>
      </c>
      <c r="B84" s="66"/>
      <c r="C84" s="67" t="s">
        <v>56</v>
      </c>
      <c r="D84" s="67" t="s">
        <v>56</v>
      </c>
      <c r="E84" s="68" t="s">
        <v>20</v>
      </c>
      <c r="F84" s="370" t="s">
        <v>249</v>
      </c>
      <c r="G84" s="371"/>
      <c r="H84" s="371"/>
      <c r="I84" s="371"/>
      <c r="J84" s="371"/>
      <c r="K84" s="371"/>
      <c r="L84" s="371"/>
      <c r="M84" s="371"/>
      <c r="N84" s="372"/>
      <c r="O84" s="230">
        <v>1250</v>
      </c>
      <c r="P84" s="230">
        <v>1250</v>
      </c>
      <c r="Q84" s="247"/>
      <c r="R84" s="70"/>
      <c r="S84" s="73"/>
      <c r="T84" s="72"/>
      <c r="U84" s="73"/>
    </row>
    <row r="85" spans="1:21" s="74" customFormat="1" ht="35.25" customHeight="1">
      <c r="A85" s="65">
        <v>8</v>
      </c>
      <c r="B85" s="66"/>
      <c r="C85" s="67" t="s">
        <v>57</v>
      </c>
      <c r="D85" s="67" t="s">
        <v>57</v>
      </c>
      <c r="E85" s="68" t="s">
        <v>20</v>
      </c>
      <c r="F85" s="370" t="s">
        <v>250</v>
      </c>
      <c r="G85" s="371"/>
      <c r="H85" s="371"/>
      <c r="I85" s="371"/>
      <c r="J85" s="371"/>
      <c r="K85" s="371"/>
      <c r="L85" s="371"/>
      <c r="M85" s="371"/>
      <c r="N85" s="372"/>
      <c r="O85" s="230">
        <v>200</v>
      </c>
      <c r="P85" s="248">
        <v>100</v>
      </c>
      <c r="Q85" s="247" t="s">
        <v>274</v>
      </c>
      <c r="R85" s="70"/>
      <c r="S85" s="73"/>
      <c r="T85" s="72"/>
      <c r="U85" s="73"/>
    </row>
    <row r="86" spans="1:21" s="74" customFormat="1" ht="35.25" customHeight="1">
      <c r="A86" s="65">
        <v>9</v>
      </c>
      <c r="B86" s="66"/>
      <c r="C86" s="67" t="s">
        <v>57</v>
      </c>
      <c r="D86" s="67" t="s">
        <v>57</v>
      </c>
      <c r="E86" s="68" t="s">
        <v>20</v>
      </c>
      <c r="F86" s="393" t="s">
        <v>251</v>
      </c>
      <c r="G86" s="394"/>
      <c r="H86" s="394"/>
      <c r="I86" s="394"/>
      <c r="J86" s="394"/>
      <c r="K86" s="394"/>
      <c r="L86" s="394"/>
      <c r="M86" s="394"/>
      <c r="N86" s="395"/>
      <c r="O86" s="230">
        <v>200</v>
      </c>
      <c r="P86" s="70">
        <v>200</v>
      </c>
      <c r="Q86" s="268"/>
      <c r="R86" s="70"/>
      <c r="S86" s="73"/>
      <c r="T86" s="72"/>
      <c r="U86" s="73"/>
    </row>
    <row r="87" spans="1:21" s="74" customFormat="1" ht="35.25" customHeight="1">
      <c r="A87" s="65">
        <v>10</v>
      </c>
      <c r="B87" s="66"/>
      <c r="C87" s="67" t="s">
        <v>57</v>
      </c>
      <c r="D87" s="67" t="s">
        <v>57</v>
      </c>
      <c r="E87" s="68" t="s">
        <v>20</v>
      </c>
      <c r="F87" s="383"/>
      <c r="G87" s="384"/>
      <c r="H87" s="384"/>
      <c r="I87" s="384"/>
      <c r="J87" s="384"/>
      <c r="K87" s="384"/>
      <c r="L87" s="384"/>
      <c r="M87" s="384"/>
      <c r="N87" s="385"/>
      <c r="O87" s="70"/>
      <c r="P87" s="248">
        <v>200</v>
      </c>
      <c r="Q87" s="247" t="s">
        <v>270</v>
      </c>
      <c r="R87" s="70"/>
      <c r="S87" s="73"/>
      <c r="T87" s="72"/>
      <c r="U87" s="73"/>
    </row>
    <row r="88" spans="1:21" s="74" customFormat="1" ht="35.25" customHeight="1">
      <c r="A88" s="65"/>
      <c r="B88" s="66"/>
      <c r="C88" s="67"/>
      <c r="D88" s="67"/>
      <c r="E88" s="68"/>
      <c r="F88" s="383"/>
      <c r="G88" s="384"/>
      <c r="H88" s="384"/>
      <c r="I88" s="384"/>
      <c r="J88" s="384"/>
      <c r="K88" s="384"/>
      <c r="L88" s="384"/>
      <c r="M88" s="384"/>
      <c r="N88" s="385"/>
      <c r="O88" s="70"/>
      <c r="P88" s="70"/>
      <c r="Q88" s="71"/>
      <c r="R88" s="70"/>
      <c r="S88" s="73"/>
      <c r="T88" s="72"/>
      <c r="U88" s="73"/>
    </row>
    <row r="89" spans="1:21" s="74" customFormat="1" ht="35.25" customHeight="1">
      <c r="A89" s="65"/>
      <c r="B89" s="66"/>
      <c r="C89" s="67"/>
      <c r="D89" s="67"/>
      <c r="E89" s="68"/>
      <c r="F89" s="383"/>
      <c r="G89" s="384"/>
      <c r="H89" s="384"/>
      <c r="I89" s="384"/>
      <c r="J89" s="384"/>
      <c r="K89" s="384"/>
      <c r="L89" s="384"/>
      <c r="M89" s="384"/>
      <c r="N89" s="385"/>
      <c r="O89" s="70"/>
      <c r="P89" s="70"/>
      <c r="Q89" s="71"/>
      <c r="R89" s="70"/>
      <c r="S89" s="73"/>
      <c r="T89" s="72"/>
      <c r="U89" s="73"/>
    </row>
    <row r="90" spans="1:21" s="74" customFormat="1" ht="35.25" customHeight="1">
      <c r="A90" s="65"/>
      <c r="B90" s="66"/>
      <c r="C90" s="67"/>
      <c r="D90" s="67"/>
      <c r="E90" s="68"/>
      <c r="F90" s="383"/>
      <c r="G90" s="384"/>
      <c r="H90" s="384"/>
      <c r="I90" s="384"/>
      <c r="J90" s="384"/>
      <c r="K90" s="384"/>
      <c r="L90" s="384"/>
      <c r="M90" s="384"/>
      <c r="N90" s="385"/>
      <c r="O90" s="70"/>
      <c r="P90" s="70"/>
      <c r="Q90" s="71"/>
      <c r="R90" s="70"/>
      <c r="S90" s="73"/>
      <c r="T90" s="72"/>
      <c r="U90" s="73"/>
    </row>
    <row r="91" spans="1:21" s="1" customFormat="1">
      <c r="F91" s="245"/>
      <c r="G91" s="245"/>
      <c r="H91" s="245"/>
      <c r="I91" s="245"/>
      <c r="J91" s="245"/>
      <c r="K91" s="245"/>
      <c r="L91" s="139" t="s">
        <v>86</v>
      </c>
      <c r="M91" s="139"/>
      <c r="N91" s="139"/>
      <c r="O91" s="29">
        <f>SUM(O82:O90)</f>
        <v>4620</v>
      </c>
      <c r="P91" s="29">
        <f t="shared" ref="P91:T91" si="0">SUM(P82:P90)</f>
        <v>4675</v>
      </c>
      <c r="Q91" s="29"/>
      <c r="R91" s="29">
        <f t="shared" si="0"/>
        <v>0</v>
      </c>
      <c r="S91" s="29"/>
      <c r="T91" s="138">
        <f t="shared" si="0"/>
        <v>0</v>
      </c>
      <c r="U91" s="29"/>
    </row>
    <row r="92" spans="1:21" s="1" customFormat="1">
      <c r="F92" s="245"/>
      <c r="G92" s="245"/>
      <c r="H92" s="245"/>
      <c r="I92" s="245"/>
      <c r="J92" s="245"/>
      <c r="K92" s="245"/>
      <c r="L92" s="245"/>
      <c r="M92" s="245"/>
      <c r="N92" s="257"/>
      <c r="O92" s="29"/>
      <c r="P92" s="29"/>
      <c r="Q92" s="21"/>
      <c r="R92" s="29"/>
      <c r="S92" s="21"/>
      <c r="T92" s="30"/>
      <c r="U92" s="21"/>
    </row>
    <row r="93" spans="1:21" s="1" customFormat="1">
      <c r="F93" s="245"/>
      <c r="G93" s="245"/>
      <c r="H93" s="245"/>
      <c r="I93" s="245"/>
      <c r="J93" s="245"/>
      <c r="K93" s="245"/>
      <c r="L93" s="245" t="s">
        <v>121</v>
      </c>
      <c r="M93" s="245"/>
      <c r="N93" s="257"/>
      <c r="O93" s="29">
        <f>SUM(O78,O65,O91,O58,O48)</f>
        <v>23114</v>
      </c>
      <c r="P93" s="29">
        <f>SUM(P78,P65,P91,P58,P48)</f>
        <v>23114</v>
      </c>
      <c r="Q93" s="29"/>
      <c r="R93" s="29">
        <f>SUM(R78,R65,R91,R58,R48)</f>
        <v>0</v>
      </c>
      <c r="S93" s="29"/>
      <c r="T93" s="29">
        <f>SUM(T78,T65,T91,T58,T48)</f>
        <v>0</v>
      </c>
      <c r="U93" s="21"/>
    </row>
    <row r="94" spans="1:21" s="1" customFormat="1" ht="15" thickBot="1">
      <c r="F94" s="245"/>
      <c r="G94" s="245"/>
      <c r="H94" s="245"/>
      <c r="I94" s="245"/>
      <c r="J94" s="245"/>
      <c r="K94" s="245"/>
      <c r="L94" s="245"/>
      <c r="M94" s="245"/>
      <c r="N94" s="257"/>
      <c r="O94" s="29"/>
      <c r="P94" s="29"/>
      <c r="Q94" s="21"/>
      <c r="R94" s="29"/>
      <c r="S94" s="21"/>
      <c r="T94" s="30"/>
      <c r="U94" s="21"/>
    </row>
    <row r="95" spans="1:21" s="1" customFormat="1" ht="21.6" thickBot="1">
      <c r="E95" s="390" t="s">
        <v>89</v>
      </c>
      <c r="F95" s="391"/>
      <c r="G95" s="391"/>
      <c r="H95" s="391"/>
      <c r="I95" s="391"/>
      <c r="J95" s="391"/>
      <c r="K95" s="391"/>
      <c r="L95" s="391"/>
      <c r="M95" s="391"/>
      <c r="N95" s="392"/>
      <c r="O95" s="38">
        <f>SUM(O78,O65,O91,O58,O48,O41)</f>
        <v>48130</v>
      </c>
      <c r="P95" s="38">
        <f>SUM(P78,P65,P91,P58,P48,P41)</f>
        <v>48130</v>
      </c>
      <c r="Q95" s="29"/>
      <c r="R95" s="38">
        <f>SUM(R78,R65,R91,R58,R48,R41)</f>
        <v>0</v>
      </c>
      <c r="S95" s="29"/>
      <c r="T95" s="140">
        <f>SUM(T78,T65,T91,T58,T48,T41)</f>
        <v>0</v>
      </c>
      <c r="U95" s="29"/>
    </row>
    <row r="96" spans="1:21" s="36" customFormat="1" ht="15.75" customHeight="1">
      <c r="F96" s="262"/>
      <c r="G96" s="263"/>
      <c r="H96" s="263"/>
      <c r="I96" s="263"/>
      <c r="J96" s="263"/>
      <c r="K96" s="263"/>
      <c r="L96" s="263"/>
      <c r="M96" s="263"/>
      <c r="N96" s="263"/>
      <c r="O96" s="37"/>
      <c r="P96" s="37"/>
      <c r="Q96" s="37"/>
      <c r="R96" s="37"/>
      <c r="S96" s="37"/>
      <c r="T96" s="64"/>
      <c r="U96" s="37"/>
    </row>
    <row r="98" spans="1:21" s="97" customFormat="1" ht="37.5" customHeight="1">
      <c r="A98" s="128" t="s">
        <v>35</v>
      </c>
      <c r="B98" s="129"/>
      <c r="C98" s="129"/>
      <c r="D98" s="130"/>
      <c r="E98" s="131"/>
      <c r="F98" s="264"/>
      <c r="G98" s="264"/>
      <c r="H98" s="264"/>
      <c r="I98" s="264"/>
      <c r="J98" s="264"/>
      <c r="K98" s="264"/>
      <c r="L98" s="264"/>
      <c r="M98" s="264"/>
      <c r="N98" s="265"/>
      <c r="O98" s="132" t="s">
        <v>74</v>
      </c>
      <c r="P98" s="132" t="s">
        <v>37</v>
      </c>
      <c r="Q98" s="133" t="s">
        <v>75</v>
      </c>
      <c r="R98" s="132" t="s">
        <v>38</v>
      </c>
      <c r="S98" s="133" t="s">
        <v>75</v>
      </c>
      <c r="T98" s="132" t="s">
        <v>39</v>
      </c>
      <c r="U98" s="133" t="s">
        <v>75</v>
      </c>
    </row>
    <row r="99" spans="1:21">
      <c r="A99" s="52" t="s">
        <v>70</v>
      </c>
      <c r="B99" s="53"/>
      <c r="C99" s="22" t="s">
        <v>65</v>
      </c>
      <c r="D99" s="22" t="s">
        <v>64</v>
      </c>
      <c r="E99" s="56" t="s">
        <v>32</v>
      </c>
      <c r="F99" s="245" t="s">
        <v>33</v>
      </c>
      <c r="G99" s="245"/>
      <c r="H99" s="245"/>
      <c r="I99" s="245"/>
      <c r="J99" s="245"/>
      <c r="K99" s="245"/>
      <c r="L99" s="245"/>
      <c r="M99" s="245"/>
      <c r="N99" s="245"/>
      <c r="O99" s="19" t="s">
        <v>34</v>
      </c>
      <c r="P99" s="19" t="s">
        <v>34</v>
      </c>
      <c r="Q99" s="25"/>
      <c r="R99" s="19" t="s">
        <v>34</v>
      </c>
      <c r="S99" s="26"/>
      <c r="T99" s="6" t="s">
        <v>34</v>
      </c>
      <c r="U99" s="26"/>
    </row>
    <row r="100" spans="1:21" s="74" customFormat="1" ht="37.5" customHeight="1">
      <c r="A100" s="65"/>
      <c r="B100" s="66"/>
      <c r="C100" s="67"/>
      <c r="D100" s="67"/>
      <c r="E100" s="75" t="s">
        <v>60</v>
      </c>
      <c r="F100" s="352"/>
      <c r="G100" s="353"/>
      <c r="H100" s="353"/>
      <c r="I100" s="353"/>
      <c r="J100" s="353"/>
      <c r="K100" s="353"/>
      <c r="L100" s="353"/>
      <c r="M100" s="353"/>
      <c r="N100" s="354"/>
      <c r="O100" s="70"/>
      <c r="P100" s="70"/>
      <c r="Q100" s="71"/>
      <c r="R100" s="70"/>
      <c r="S100" s="73"/>
      <c r="T100" s="72"/>
      <c r="U100" s="73"/>
    </row>
    <row r="101" spans="1:21" s="74" customFormat="1" ht="37.5" customHeight="1">
      <c r="A101" s="65"/>
      <c r="B101" s="66"/>
      <c r="C101" s="67"/>
      <c r="D101" s="67"/>
      <c r="E101" s="75" t="s">
        <v>60</v>
      </c>
      <c r="F101" s="352"/>
      <c r="G101" s="353"/>
      <c r="H101" s="353"/>
      <c r="I101" s="353"/>
      <c r="J101" s="353"/>
      <c r="K101" s="353"/>
      <c r="L101" s="353"/>
      <c r="M101" s="353"/>
      <c r="N101" s="354"/>
      <c r="O101" s="70"/>
      <c r="P101" s="70"/>
      <c r="Q101" s="71"/>
      <c r="R101" s="70"/>
      <c r="S101" s="79"/>
      <c r="T101" s="72"/>
      <c r="U101" s="79"/>
    </row>
    <row r="102" spans="1:21" s="74" customFormat="1" ht="37.5" customHeight="1">
      <c r="A102" s="65"/>
      <c r="B102" s="66"/>
      <c r="C102" s="67"/>
      <c r="D102" s="67"/>
      <c r="E102" s="75" t="s">
        <v>60</v>
      </c>
      <c r="F102" s="352"/>
      <c r="G102" s="353"/>
      <c r="H102" s="353"/>
      <c r="I102" s="353"/>
      <c r="J102" s="353"/>
      <c r="K102" s="353"/>
      <c r="L102" s="353"/>
      <c r="M102" s="353"/>
      <c r="N102" s="354"/>
      <c r="O102" s="70"/>
      <c r="P102" s="70"/>
      <c r="Q102" s="71"/>
      <c r="R102" s="70"/>
      <c r="S102" s="73"/>
      <c r="T102" s="72"/>
      <c r="U102" s="73"/>
    </row>
    <row r="103" spans="1:21" s="1" customFormat="1" ht="15.6">
      <c r="F103" s="245"/>
      <c r="G103" s="245"/>
      <c r="H103" s="245"/>
      <c r="I103" s="245"/>
      <c r="J103" s="245"/>
      <c r="K103" s="245"/>
      <c r="L103" s="245"/>
      <c r="M103" s="266"/>
      <c r="N103" s="266" t="s">
        <v>69</v>
      </c>
      <c r="O103" s="29">
        <f>SUM(O100:O102)</f>
        <v>0</v>
      </c>
      <c r="P103" s="29">
        <f>SUM(P100:P102)</f>
        <v>0</v>
      </c>
      <c r="Q103" s="21"/>
      <c r="R103" s="29">
        <f>SUM(R100:R102)</f>
        <v>0</v>
      </c>
      <c r="S103" s="21"/>
      <c r="T103" s="138">
        <f>SUM(T100:T102)</f>
        <v>0</v>
      </c>
      <c r="U103" s="21"/>
    </row>
    <row r="104" spans="1:21">
      <c r="T104" s="141"/>
    </row>
    <row r="105" spans="1:21">
      <c r="T105" s="141"/>
    </row>
    <row r="106" spans="1:21" ht="15" thickBot="1">
      <c r="T106" s="141"/>
    </row>
    <row r="107" spans="1:21" s="1" customFormat="1" ht="21.6" thickBot="1">
      <c r="F107" s="245"/>
      <c r="G107" s="267"/>
      <c r="H107" s="355" t="s">
        <v>88</v>
      </c>
      <c r="I107" s="356"/>
      <c r="J107" s="356"/>
      <c r="K107" s="356"/>
      <c r="L107" s="356"/>
      <c r="M107" s="356"/>
      <c r="N107" s="357"/>
      <c r="O107" s="80">
        <f>0.05*O95</f>
        <v>2406.5</v>
      </c>
      <c r="P107" s="80">
        <v>2406.5</v>
      </c>
      <c r="Q107" s="80"/>
      <c r="R107" s="80">
        <v>0</v>
      </c>
      <c r="S107" s="80"/>
      <c r="T107" s="142">
        <v>0</v>
      </c>
      <c r="U107" s="29"/>
    </row>
    <row r="108" spans="1:21">
      <c r="T108" s="141"/>
    </row>
    <row r="109" spans="1:21" ht="15" thickBot="1">
      <c r="T109" s="141"/>
    </row>
    <row r="110" spans="1:21" s="39" customFormat="1" ht="24" thickBot="1">
      <c r="E110" s="358" t="s">
        <v>90</v>
      </c>
      <c r="F110" s="359"/>
      <c r="G110" s="359"/>
      <c r="H110" s="359"/>
      <c r="I110" s="359"/>
      <c r="J110" s="359"/>
      <c r="K110" s="359"/>
      <c r="L110" s="359"/>
      <c r="M110" s="359"/>
      <c r="N110" s="360"/>
      <c r="O110" s="41">
        <f>SUM(O107,O103,O95)</f>
        <v>50536.5</v>
      </c>
      <c r="P110" s="41">
        <f>SUM(P107,P103,P95)</f>
        <v>50536.5</v>
      </c>
      <c r="Q110" s="41"/>
      <c r="R110" s="41">
        <f>SUM(R107,R103,R95)</f>
        <v>0</v>
      </c>
      <c r="S110" s="41"/>
      <c r="T110" s="143">
        <f>SUM(T107,T103,T95)</f>
        <v>0</v>
      </c>
      <c r="U110" s="40"/>
    </row>
  </sheetData>
  <customSheetViews>
    <customSheetView guid="{08C97B7F-67EE-4463-AA3D-5024C5CFCC42}" topLeftCell="A22">
      <selection activeCell="X58" sqref="X58"/>
      <pageMargins left="0.7" right="0.7" top="0.75" bottom="0.75" header="0.3" footer="0.3"/>
      <pageSetup orientation="portrait" r:id="rId1"/>
    </customSheetView>
  </customSheetViews>
  <mergeCells count="52">
    <mergeCell ref="D1:E1"/>
    <mergeCell ref="F23:N23"/>
    <mergeCell ref="F24:N24"/>
    <mergeCell ref="F25:N25"/>
    <mergeCell ref="F34:N34"/>
    <mergeCell ref="A20:D20"/>
    <mergeCell ref="A42:D42"/>
    <mergeCell ref="F45:N45"/>
    <mergeCell ref="F36:N36"/>
    <mergeCell ref="F37:N37"/>
    <mergeCell ref="F31:N31"/>
    <mergeCell ref="F86:N86"/>
    <mergeCell ref="F76:N76"/>
    <mergeCell ref="F62:N62"/>
    <mergeCell ref="F26:N26"/>
    <mergeCell ref="F32:N32"/>
    <mergeCell ref="F33:N33"/>
    <mergeCell ref="F35:N35"/>
    <mergeCell ref="F46:N46"/>
    <mergeCell ref="F47:N47"/>
    <mergeCell ref="F88:N88"/>
    <mergeCell ref="F89:N89"/>
    <mergeCell ref="F100:N100"/>
    <mergeCell ref="F87:N87"/>
    <mergeCell ref="F57:N57"/>
    <mergeCell ref="F72:N72"/>
    <mergeCell ref="F73:N73"/>
    <mergeCell ref="F71:N71"/>
    <mergeCell ref="F70:N70"/>
    <mergeCell ref="F63:N63"/>
    <mergeCell ref="F64:N64"/>
    <mergeCell ref="F69:N69"/>
    <mergeCell ref="F75:N75"/>
    <mergeCell ref="E95:N95"/>
    <mergeCell ref="F90:N90"/>
    <mergeCell ref="F74:N74"/>
    <mergeCell ref="F101:N101"/>
    <mergeCell ref="H107:N107"/>
    <mergeCell ref="E110:N110"/>
    <mergeCell ref="A11:Q15"/>
    <mergeCell ref="F85:N85"/>
    <mergeCell ref="F84:N84"/>
    <mergeCell ref="F102:N102"/>
    <mergeCell ref="K41:N41"/>
    <mergeCell ref="F52:N52"/>
    <mergeCell ref="F53:N53"/>
    <mergeCell ref="F54:N54"/>
    <mergeCell ref="F55:N55"/>
    <mergeCell ref="F56:N56"/>
    <mergeCell ref="F77:N77"/>
    <mergeCell ref="F82:N82"/>
    <mergeCell ref="F83:N83"/>
  </mergeCells>
  <dataValidations count="10">
    <dataValidation type="list" allowBlank="1" showInputMessage="1" showErrorMessage="1" sqref="C45:D47 C82:D90 C23:D26 C31:D37 C52:D57 C62:D64 C69:D77 C100:D102" xr:uid="{00000000-0002-0000-0200-000000000000}">
      <formula1>Quarter1</formula1>
    </dataValidation>
    <dataValidation type="list" allowBlank="1" showInputMessage="1" showErrorMessage="1" sqref="H8" xr:uid="{00000000-0002-0000-0200-000001000000}">
      <formula1>YesNo</formula1>
    </dataValidation>
    <dataValidation type="list" allowBlank="1" showInputMessage="1" showErrorMessage="1" sqref="E82:E90" xr:uid="{00000000-0002-0000-0200-000002000000}">
      <formula1>Other</formula1>
    </dataValidation>
    <dataValidation type="list" allowBlank="1" showInputMessage="1" showErrorMessage="1" error="Please Select from the Drop Down Menu" sqref="E45:E46" xr:uid="{00000000-0002-0000-0200-000003000000}">
      <formula1>ContractedServices</formula1>
    </dataValidation>
    <dataValidation type="list" allowBlank="1" showInputMessage="1" showErrorMessage="1" error="Please select from the drop down menu" sqref="E23:E26" xr:uid="{00000000-0002-0000-0200-000004000000}">
      <formula1>Salary</formula1>
    </dataValidation>
    <dataValidation allowBlank="1" showInputMessage="1" showErrorMessage="1" error="Please select from the drop down menu" sqref="E31:E37" xr:uid="{00000000-0002-0000-0200-000005000000}"/>
    <dataValidation type="list" allowBlank="1" showInputMessage="1" showErrorMessage="1" error="Please Select from the Drop Down Menu" sqref="E52:E57" xr:uid="{00000000-0002-0000-0200-000006000000}">
      <formula1>Supplies</formula1>
    </dataValidation>
    <dataValidation type="list" allowBlank="1" showInputMessage="1" showErrorMessage="1" error="Please Select from the Drop Down Menu" sqref="E62:E64" xr:uid="{00000000-0002-0000-0200-000007000000}">
      <formula1>Telephone</formula1>
    </dataValidation>
    <dataValidation allowBlank="1" showInputMessage="1" showErrorMessage="1" error="Please Select from the Drop Down Menu" sqref="E69:E77" xr:uid="{00000000-0002-0000-0200-000008000000}"/>
    <dataValidation type="list" allowBlank="1" showInputMessage="1" showErrorMessage="1" sqref="E100:E102" xr:uid="{00000000-0002-0000-0200-000009000000}">
      <formula1>Salaries</formula1>
    </dataValidation>
  </dataValidation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2"/>
  <sheetViews>
    <sheetView workbookViewId="0">
      <selection activeCell="H33" sqref="H33"/>
    </sheetView>
  </sheetViews>
  <sheetFormatPr defaultColWidth="8.88671875" defaultRowHeight="14.4"/>
  <cols>
    <col min="1" max="1" width="3" bestFit="1" customWidth="1"/>
    <col min="2" max="2" width="28.88671875" customWidth="1"/>
    <col min="3" max="3" width="16.44140625" customWidth="1"/>
    <col min="4" max="4" width="6.6640625" customWidth="1"/>
    <col min="5" max="5" width="3" bestFit="1" customWidth="1"/>
    <col min="6" max="6" width="28.109375" customWidth="1"/>
    <col min="7" max="7" width="16.88671875" customWidth="1"/>
    <col min="8" max="8" width="6.88671875" customWidth="1"/>
    <col min="9" max="9" width="3" bestFit="1" customWidth="1"/>
    <col min="10" max="10" width="27.44140625" bestFit="1" customWidth="1"/>
    <col min="11" max="11" width="16.88671875" customWidth="1"/>
    <col min="12" max="12" width="6.44140625" customWidth="1"/>
    <col min="13" max="13" width="3" bestFit="1" customWidth="1"/>
    <col min="14" max="14" width="27.44140625" bestFit="1" customWidth="1"/>
    <col min="15" max="15" width="16.44140625" customWidth="1"/>
    <col min="16" max="16" width="6.6640625" customWidth="1"/>
    <col min="18" max="18" width="3" bestFit="1" customWidth="1"/>
    <col min="19" max="19" width="27.44140625" bestFit="1" customWidth="1"/>
    <col min="22" max="22" width="27.44140625" bestFit="1" customWidth="1"/>
  </cols>
  <sheetData>
    <row r="1" spans="1:15" ht="18">
      <c r="A1" s="408" t="s">
        <v>41</v>
      </c>
      <c r="B1" s="408"/>
      <c r="C1" s="408"/>
      <c r="E1" s="408" t="s">
        <v>37</v>
      </c>
      <c r="F1" s="408"/>
      <c r="G1" s="408"/>
      <c r="I1" s="408" t="s">
        <v>38</v>
      </c>
      <c r="J1" s="408"/>
      <c r="K1" s="408"/>
      <c r="M1" s="408" t="s">
        <v>39</v>
      </c>
      <c r="N1" s="408"/>
      <c r="O1" s="408"/>
    </row>
    <row r="2" spans="1:15">
      <c r="A2" s="292" t="s">
        <v>2</v>
      </c>
      <c r="B2" s="292"/>
      <c r="C2" s="1" t="s">
        <v>0</v>
      </c>
      <c r="E2" s="292" t="s">
        <v>2</v>
      </c>
      <c r="F2" s="292"/>
      <c r="G2" s="1" t="s">
        <v>0</v>
      </c>
      <c r="I2" s="292" t="s">
        <v>2</v>
      </c>
      <c r="J2" s="292"/>
      <c r="K2" s="1" t="s">
        <v>0</v>
      </c>
      <c r="M2" s="292" t="s">
        <v>2</v>
      </c>
      <c r="N2" s="292"/>
      <c r="O2" s="1" t="s">
        <v>0</v>
      </c>
    </row>
    <row r="3" spans="1:15">
      <c r="A3" s="409" t="s">
        <v>5</v>
      </c>
      <c r="B3" s="410"/>
      <c r="C3" s="58"/>
      <c r="E3" s="409" t="s">
        <v>5</v>
      </c>
      <c r="F3" s="410"/>
      <c r="G3" s="58"/>
      <c r="I3" s="409" t="s">
        <v>5</v>
      </c>
      <c r="J3" s="410"/>
      <c r="K3" s="58"/>
      <c r="M3" s="409" t="s">
        <v>5</v>
      </c>
      <c r="N3" s="410"/>
      <c r="O3" s="58"/>
    </row>
    <row r="4" spans="1:15">
      <c r="A4" s="4">
        <v>1</v>
      </c>
      <c r="B4" s="5" t="s">
        <v>1</v>
      </c>
      <c r="C4" s="58">
        <f>SUMIF('Budget Detail &amp; Amendments'!E23:E26, B4, 'Budget Detail &amp; Amendments'!O23:O26)</f>
        <v>15800</v>
      </c>
      <c r="E4" s="4">
        <v>1</v>
      </c>
      <c r="F4" s="5" t="s">
        <v>1</v>
      </c>
      <c r="G4" s="58">
        <f>SUMIF('Budget Detail &amp; Amendments'!E23:E26, 'Budget Roll-Up'!F4, 'Budget Detail &amp; Amendments'!P23:P26)</f>
        <v>15800</v>
      </c>
      <c r="I4" s="4">
        <v>1</v>
      </c>
      <c r="J4" s="5" t="s">
        <v>1</v>
      </c>
      <c r="K4" s="58">
        <f>SUMIF('Budget Detail &amp; Amendments'!E23:E26, 'Budget Roll-Up'!J4, 'Budget Detail &amp; Amendments'!R23:R26)</f>
        <v>0</v>
      </c>
      <c r="M4" s="4">
        <v>1</v>
      </c>
      <c r="N4" s="5" t="s">
        <v>1</v>
      </c>
      <c r="O4" s="58">
        <f>SUMIF('Budget Detail &amp; Amendments'!E23:E26, 'Budget Roll-Up'!N4, 'Budget Detail &amp; Amendments'!T23:T26)</f>
        <v>0</v>
      </c>
    </row>
    <row r="5" spans="1:15">
      <c r="A5" s="4">
        <v>2</v>
      </c>
      <c r="B5" s="5" t="s">
        <v>3</v>
      </c>
      <c r="C5" s="58">
        <f>SUMIF('Budget Detail &amp; Amendments'!E23:E26, B5, 'Budget Detail &amp; Amendments'!O23:O26)</f>
        <v>5400</v>
      </c>
      <c r="E5" s="4">
        <v>2</v>
      </c>
      <c r="F5" s="5" t="s">
        <v>3</v>
      </c>
      <c r="G5" s="58">
        <f>SUMIF('Budget Detail &amp; Amendments'!E23:E26, 'Budget Roll-Up'!F5, 'Budget Detail &amp; Amendments'!P23:P26)</f>
        <v>5400</v>
      </c>
      <c r="I5" s="4">
        <v>2</v>
      </c>
      <c r="J5" s="5" t="s">
        <v>3</v>
      </c>
      <c r="K5" s="58">
        <f>SUMIF('Budget Detail &amp; Amendments'!E23:E26, 'Budget Roll-Up'!J5, 'Budget Detail &amp; Amendments'!R23:R26)</f>
        <v>0</v>
      </c>
      <c r="M5" s="4">
        <v>2</v>
      </c>
      <c r="N5" s="5" t="s">
        <v>3</v>
      </c>
      <c r="O5" s="58">
        <f>SUMIF('Budget Detail &amp; Amendments'!E23:E26, 'Budget Roll-Up'!N5, 'Budget Detail &amp; Amendments'!T23:T26)</f>
        <v>0</v>
      </c>
    </row>
    <row r="6" spans="1:15">
      <c r="A6" s="4">
        <v>3</v>
      </c>
      <c r="B6" s="5" t="s">
        <v>4</v>
      </c>
      <c r="C6" s="58">
        <f>'Budget Detail &amp; Amendments'!O38</f>
        <v>3816</v>
      </c>
      <c r="E6" s="4">
        <v>3</v>
      </c>
      <c r="F6" s="5" t="s">
        <v>4</v>
      </c>
      <c r="G6" s="58">
        <f>'Budget Detail &amp; Amendments'!P38</f>
        <v>3816</v>
      </c>
      <c r="I6" s="4">
        <v>3</v>
      </c>
      <c r="J6" s="5" t="s">
        <v>4</v>
      </c>
      <c r="K6" s="58">
        <f>'Budget Detail &amp; Amendments'!R38</f>
        <v>0</v>
      </c>
      <c r="M6" s="4">
        <v>3</v>
      </c>
      <c r="N6" s="5" t="s">
        <v>4</v>
      </c>
      <c r="O6" s="58">
        <f>'Budget Detail &amp; Amendments'!T38</f>
        <v>0</v>
      </c>
    </row>
    <row r="7" spans="1:15">
      <c r="A7" s="6">
        <v>4</v>
      </c>
      <c r="B7" s="7" t="s">
        <v>6</v>
      </c>
      <c r="C7" s="59">
        <f>SUM(C4:C6)</f>
        <v>25016</v>
      </c>
      <c r="E7" s="6">
        <v>4</v>
      </c>
      <c r="F7" s="7" t="s">
        <v>6</v>
      </c>
      <c r="G7" s="59">
        <f>SUM(G4:G6)</f>
        <v>25016</v>
      </c>
      <c r="I7" s="6">
        <v>4</v>
      </c>
      <c r="J7" s="7" t="s">
        <v>6</v>
      </c>
      <c r="K7" s="59">
        <f>SUM(K4:K6)</f>
        <v>0</v>
      </c>
      <c r="M7" s="6">
        <v>4</v>
      </c>
      <c r="N7" s="7" t="s">
        <v>6</v>
      </c>
      <c r="O7" s="59">
        <f>SUM(O4:O6)</f>
        <v>0</v>
      </c>
    </row>
    <row r="8" spans="1:15">
      <c r="G8" s="60"/>
      <c r="K8" s="60"/>
      <c r="O8" s="60"/>
    </row>
    <row r="9" spans="1:15">
      <c r="A9" s="292" t="s">
        <v>7</v>
      </c>
      <c r="B9" s="292"/>
      <c r="E9" s="292" t="s">
        <v>7</v>
      </c>
      <c r="F9" s="292"/>
      <c r="G9" s="60"/>
      <c r="I9" s="292" t="s">
        <v>7</v>
      </c>
      <c r="J9" s="292"/>
      <c r="K9" s="60"/>
      <c r="M9" s="292" t="s">
        <v>7</v>
      </c>
      <c r="N9" s="292"/>
      <c r="O9" s="60"/>
    </row>
    <row r="10" spans="1:15">
      <c r="A10" s="4">
        <v>5</v>
      </c>
      <c r="B10" s="5" t="s">
        <v>8</v>
      </c>
      <c r="C10" s="58">
        <f>SUMIF('Budget Detail &amp; Amendments'!E45:E47, B10, 'Budget Detail &amp; Amendments'!O45:O47)</f>
        <v>600</v>
      </c>
      <c r="E10" s="4">
        <v>5</v>
      </c>
      <c r="F10" s="5" t="s">
        <v>8</v>
      </c>
      <c r="G10" s="58">
        <f>SUMIF('Budget Detail &amp; Amendments'!E45:E47, 'Budget Roll-Up'!F10, 'Budget Detail &amp; Amendments'!P45:P47)</f>
        <v>600</v>
      </c>
      <c r="I10" s="4">
        <v>5</v>
      </c>
      <c r="J10" s="5" t="s">
        <v>8</v>
      </c>
      <c r="K10" s="58">
        <f>SUMIF('Budget Detail &amp; Amendments'!E45:E47, 'Budget Roll-Up'!J10, 'Budget Detail &amp; Amendments'!R45:R47)</f>
        <v>0</v>
      </c>
      <c r="M10" s="4">
        <v>5</v>
      </c>
      <c r="N10" s="5" t="s">
        <v>8</v>
      </c>
      <c r="O10" s="58">
        <f>SUMIF('Budget Detail &amp; Amendments'!E45:E47, 'Budget Roll-Up'!N10, 'Budget Detail &amp; Amendments'!T45:T47)</f>
        <v>0</v>
      </c>
    </row>
    <row r="11" spans="1:15">
      <c r="A11" s="4">
        <v>6</v>
      </c>
      <c r="B11" s="5" t="s">
        <v>9</v>
      </c>
      <c r="C11" s="58"/>
      <c r="E11" s="4">
        <v>6</v>
      </c>
      <c r="F11" s="5" t="s">
        <v>9</v>
      </c>
      <c r="G11" s="58"/>
      <c r="I11" s="4">
        <v>6</v>
      </c>
      <c r="J11" s="5" t="s">
        <v>9</v>
      </c>
      <c r="K11" s="58"/>
      <c r="M11" s="4">
        <v>6</v>
      </c>
      <c r="N11" s="5" t="s">
        <v>9</v>
      </c>
      <c r="O11" s="58"/>
    </row>
    <row r="12" spans="1:15">
      <c r="A12" s="4">
        <v>7</v>
      </c>
      <c r="B12" s="5" t="s">
        <v>10</v>
      </c>
      <c r="C12" s="58">
        <f>SUMIF('Budget Detail &amp; Amendments'!E45:E47, 'Budget Roll-Up'!B12, 'Budget Detail &amp; Amendments'!O45:O47)</f>
        <v>150</v>
      </c>
      <c r="E12" s="4">
        <v>7</v>
      </c>
      <c r="F12" s="5" t="s">
        <v>10</v>
      </c>
      <c r="G12" s="58">
        <f>SUMIF('Budget Detail &amp; Amendments'!E45:E47, 'Budget Roll-Up'!F12, 'Budget Detail &amp; Amendments'!P45:P47)</f>
        <v>150</v>
      </c>
      <c r="I12" s="4">
        <v>7</v>
      </c>
      <c r="J12" s="5" t="s">
        <v>10</v>
      </c>
      <c r="K12" s="58">
        <f>SUMIF('Budget Detail &amp; Amendments'!E45:E47, 'Budget Roll-Up'!J12, 'Budget Detail &amp; Amendments'!R45:R47)</f>
        <v>0</v>
      </c>
      <c r="M12" s="4">
        <v>7</v>
      </c>
      <c r="N12" s="5" t="s">
        <v>10</v>
      </c>
      <c r="O12" s="58">
        <f>SUMIF('Budget Detail &amp; Amendments'!E45:E47, 'Budget Roll-Up'!N12, 'Budget Detail &amp; Amendments'!T45:T47)</f>
        <v>0</v>
      </c>
    </row>
    <row r="13" spans="1:15">
      <c r="A13" s="4">
        <v>8</v>
      </c>
      <c r="B13" s="5" t="s">
        <v>13</v>
      </c>
      <c r="C13" s="58">
        <f>SUMIF('Budget Detail &amp; Amendments'!E52:E57, 'Budget Roll-Up'!B13, 'Budget Detail &amp; Amendments'!O52:O57)</f>
        <v>2500</v>
      </c>
      <c r="E13" s="4">
        <v>8</v>
      </c>
      <c r="F13" s="5" t="s">
        <v>13</v>
      </c>
      <c r="G13" s="58">
        <f>SUMIF('Budget Detail &amp; Amendments'!E52:E57, 'Budget Roll-Up'!F13, 'Budget Detail &amp; Amendments'!P52:P57)</f>
        <v>2500</v>
      </c>
      <c r="I13" s="4">
        <v>8</v>
      </c>
      <c r="J13" s="5" t="s">
        <v>13</v>
      </c>
      <c r="K13" s="58">
        <f>SUMIF('Budget Detail &amp; Amendments'!E52:E57, 'Budget Roll-Up'!J13, 'Budget Detail &amp; Amendments'!R52:R57)</f>
        <v>0</v>
      </c>
      <c r="M13" s="4">
        <v>8</v>
      </c>
      <c r="N13" s="5" t="s">
        <v>13</v>
      </c>
      <c r="O13" s="58">
        <f>SUMIF('Budget Detail &amp; Amendments'!E52:E57, 'Budget Roll-Up'!N13, 'Budget Detail &amp; Amendments'!T52:T57)</f>
        <v>0</v>
      </c>
    </row>
    <row r="14" spans="1:15">
      <c r="A14" s="4">
        <v>9</v>
      </c>
      <c r="B14" s="5" t="s">
        <v>11</v>
      </c>
      <c r="C14" s="58">
        <f>SUMIF('Budget Detail &amp; Amendments'!E52:E57, 'Budget Roll-Up'!B14, 'Budget Detail &amp; Amendments'!O52:O57)</f>
        <v>600</v>
      </c>
      <c r="E14" s="4">
        <v>9</v>
      </c>
      <c r="F14" s="5" t="s">
        <v>11</v>
      </c>
      <c r="G14" s="58">
        <f>SUMIF('Budget Detail &amp; Amendments'!E52:E57, 'Budget Roll-Up'!F14, 'Budget Detail &amp; Amendments'!P52:P57)</f>
        <v>1170.9099999999999</v>
      </c>
      <c r="I14" s="4">
        <v>9</v>
      </c>
      <c r="J14" s="5" t="s">
        <v>11</v>
      </c>
      <c r="K14" s="58">
        <f>SUMIF('Budget Detail &amp; Amendments'!E52:E57, 'Budget Roll-Up'!J14, 'Budget Detail &amp; Amendments'!R52:R57)</f>
        <v>0</v>
      </c>
      <c r="M14" s="4">
        <v>9</v>
      </c>
      <c r="N14" s="5" t="s">
        <v>11</v>
      </c>
      <c r="O14" s="58">
        <f>SUMIF('Budget Detail &amp; Amendments'!E52:E57, 'Budget Roll-Up'!N14, 'Budget Detail &amp; Amendments'!T52:T57)</f>
        <v>0</v>
      </c>
    </row>
    <row r="15" spans="1:15">
      <c r="A15" s="4">
        <v>10</v>
      </c>
      <c r="B15" s="5" t="s">
        <v>12</v>
      </c>
      <c r="C15" s="58">
        <f>SUMIF('Budget Detail &amp; Amendments'!E62:E64, 'Budget Roll-Up'!B15, 'Budget Detail &amp; Amendments'!O62:O64)</f>
        <v>550</v>
      </c>
      <c r="E15" s="4">
        <v>10</v>
      </c>
      <c r="F15" s="5" t="s">
        <v>12</v>
      </c>
      <c r="G15" s="58">
        <f>SUMIF('Budget Detail &amp; Amendments'!E62:E64, 'Budget Roll-Up'!F15, 'Budget Detail &amp; Amendments'!P62:P64)</f>
        <v>550</v>
      </c>
      <c r="I15" s="4">
        <v>10</v>
      </c>
      <c r="J15" s="5" t="s">
        <v>12</v>
      </c>
      <c r="K15" s="58">
        <f>SUMIF('Budget Detail &amp; Amendments'!E62:E64, 'Budget Roll-Up'!J15, 'Budget Detail &amp; Amendments'!R62:R64)</f>
        <v>0</v>
      </c>
      <c r="M15" s="4">
        <v>10</v>
      </c>
      <c r="N15" s="5" t="s">
        <v>12</v>
      </c>
      <c r="O15" s="58">
        <f>SUMIF('Budget Detail &amp; Amendments'!E62:E64, 'Budget Roll-Up'!N15, 'Budget Detail &amp; Amendments'!T62:T64)</f>
        <v>0</v>
      </c>
    </row>
    <row r="16" spans="1:15">
      <c r="A16" s="4">
        <v>11</v>
      </c>
      <c r="B16" s="5" t="s">
        <v>14</v>
      </c>
      <c r="C16" s="58">
        <f>SUMIF('Budget Detail &amp; Amendments'!E62:E64, 'Budget Roll-Up'!B16, 'Budget Detail &amp; Amendments'!O62:O64)</f>
        <v>0</v>
      </c>
      <c r="E16" s="4">
        <v>11</v>
      </c>
      <c r="F16" s="5" t="s">
        <v>14</v>
      </c>
      <c r="G16" s="58">
        <f>SUMIF('Budget Detail &amp; Amendments'!E62:E64, 'Budget Roll-Up'!F16, 'Budget Detail &amp; Amendments'!P62:P64)</f>
        <v>0</v>
      </c>
      <c r="I16" s="4">
        <v>11</v>
      </c>
      <c r="J16" s="5" t="s">
        <v>14</v>
      </c>
      <c r="K16" s="58">
        <f>SUMIF('Budget Detail &amp; Amendments'!E62:E64, 'Budget Roll-Up'!J16, 'Budget Detail &amp; Amendments'!R62:R64)</f>
        <v>0</v>
      </c>
      <c r="M16" s="4">
        <v>11</v>
      </c>
      <c r="N16" s="5" t="s">
        <v>14</v>
      </c>
      <c r="O16" s="58">
        <f>SUMIF('Budget Detail &amp; Amendments'!E62:E64, 'Budget Roll-Up'!N16, 'Budget Detail &amp; Amendments'!T62:T64)</f>
        <v>0</v>
      </c>
    </row>
    <row r="17" spans="1:15">
      <c r="A17" s="4">
        <v>12</v>
      </c>
      <c r="B17" s="8" t="s">
        <v>15</v>
      </c>
      <c r="C17" s="58">
        <f>'Budget Detail &amp; Amendments'!O78</f>
        <v>14094</v>
      </c>
      <c r="E17" s="4">
        <v>12</v>
      </c>
      <c r="F17" s="8" t="s">
        <v>15</v>
      </c>
      <c r="G17" s="58">
        <f>SUM('Budget Detail &amp; Amendments'!P78)</f>
        <v>13468.09</v>
      </c>
      <c r="I17" s="4">
        <v>12</v>
      </c>
      <c r="J17" s="8" t="s">
        <v>15</v>
      </c>
      <c r="K17" s="58">
        <f>SUM('Budget Detail &amp; Amendments'!R78)</f>
        <v>0</v>
      </c>
      <c r="M17" s="4">
        <v>12</v>
      </c>
      <c r="N17" s="8" t="s">
        <v>15</v>
      </c>
      <c r="O17" s="58">
        <f>SUM('Budget Detail &amp; Amendments'!T78)</f>
        <v>0</v>
      </c>
    </row>
    <row r="18" spans="1:15">
      <c r="A18" s="4">
        <v>13</v>
      </c>
      <c r="B18" s="8" t="s">
        <v>16</v>
      </c>
      <c r="C18" s="58"/>
      <c r="E18" s="4">
        <v>13</v>
      </c>
      <c r="F18" s="8" t="s">
        <v>16</v>
      </c>
      <c r="G18" s="58"/>
      <c r="I18" s="4">
        <v>13</v>
      </c>
      <c r="J18" s="8" t="s">
        <v>16</v>
      </c>
      <c r="K18" s="58"/>
      <c r="M18" s="4">
        <v>13</v>
      </c>
      <c r="N18" s="8" t="s">
        <v>16</v>
      </c>
      <c r="O18" s="58"/>
    </row>
    <row r="19" spans="1:15">
      <c r="A19" s="4">
        <v>14</v>
      </c>
      <c r="B19" s="8" t="s">
        <v>17</v>
      </c>
      <c r="C19" s="58"/>
      <c r="E19" s="4">
        <v>14</v>
      </c>
      <c r="F19" s="8" t="s">
        <v>17</v>
      </c>
      <c r="G19" s="58"/>
      <c r="I19" s="4">
        <v>14</v>
      </c>
      <c r="J19" s="8" t="s">
        <v>17</v>
      </c>
      <c r="K19" s="58"/>
      <c r="M19" s="4">
        <v>14</v>
      </c>
      <c r="N19" s="8" t="s">
        <v>17</v>
      </c>
      <c r="O19" s="58"/>
    </row>
    <row r="20" spans="1:15">
      <c r="A20" s="4">
        <v>15</v>
      </c>
      <c r="B20" s="8" t="s">
        <v>18</v>
      </c>
      <c r="C20" s="58"/>
      <c r="E20" s="4">
        <v>15</v>
      </c>
      <c r="F20" s="8" t="s">
        <v>18</v>
      </c>
      <c r="G20" s="58"/>
      <c r="I20" s="4">
        <v>15</v>
      </c>
      <c r="J20" s="8" t="s">
        <v>18</v>
      </c>
      <c r="K20" s="58"/>
      <c r="M20" s="4">
        <v>15</v>
      </c>
      <c r="N20" s="8" t="s">
        <v>18</v>
      </c>
      <c r="O20" s="58"/>
    </row>
    <row r="21" spans="1:15">
      <c r="A21" s="4">
        <v>16</v>
      </c>
      <c r="B21" s="8" t="s">
        <v>19</v>
      </c>
      <c r="C21" s="58">
        <f>SUMIF('Budget Detail &amp; Amendments'!E82:E90, 'Budget Roll-Up'!B21, 'Budget Detail &amp; Amendments'!O82:O90)</f>
        <v>0</v>
      </c>
      <c r="E21" s="4">
        <v>16</v>
      </c>
      <c r="F21" s="8" t="s">
        <v>19</v>
      </c>
      <c r="G21" s="58">
        <f>SUMIF('Budget Detail &amp; Amendments'!E82:E90, 'Budget Roll-Up'!F21, 'Budget Detail &amp; Amendments'!P82:P90)</f>
        <v>0</v>
      </c>
      <c r="I21" s="4">
        <v>16</v>
      </c>
      <c r="J21" s="8" t="s">
        <v>19</v>
      </c>
      <c r="K21" s="58">
        <f>SUMIF('Budget Detail &amp; Amendments'!E82:E90, 'Budget Roll-Up'!J21, 'Budget Detail &amp; Amendments'!R82:R90)</f>
        <v>0</v>
      </c>
      <c r="M21" s="4">
        <v>16</v>
      </c>
      <c r="N21" s="8" t="s">
        <v>19</v>
      </c>
      <c r="O21" s="58">
        <f>SUMIF('Budget Detail &amp; Amendments'!E82:E90, 'Budget Roll-Up'!N21, 'Budget Detail &amp; Amendments'!T82:T90)</f>
        <v>0</v>
      </c>
    </row>
    <row r="22" spans="1:15">
      <c r="A22" s="4">
        <v>17</v>
      </c>
      <c r="B22" s="8" t="s">
        <v>20</v>
      </c>
      <c r="C22" s="58">
        <f>SUMIF('Budget Detail &amp; Amendments'!E82:E90, 'Budget Roll-Up'!B22, 'Budget Detail &amp; Amendments'!O82:O90)</f>
        <v>4620</v>
      </c>
      <c r="E22" s="4">
        <v>17</v>
      </c>
      <c r="F22" s="8" t="s">
        <v>20</v>
      </c>
      <c r="G22" s="58">
        <f>SUMIF('Budget Detail &amp; Amendments'!E82:E90, 'Budget Roll-Up'!F22, 'Budget Detail &amp; Amendments'!P82:P90)</f>
        <v>4675</v>
      </c>
      <c r="I22" s="4">
        <v>17</v>
      </c>
      <c r="J22" s="8" t="s">
        <v>20</v>
      </c>
      <c r="K22" s="58">
        <f>SUMIF('Budget Detail &amp; Amendments'!E82:E90, 'Budget Roll-Up'!J22, 'Budget Detail &amp; Amendments'!R82:R90)</f>
        <v>0</v>
      </c>
      <c r="M22" s="4">
        <v>17</v>
      </c>
      <c r="N22" s="8" t="s">
        <v>20</v>
      </c>
      <c r="O22" s="58">
        <f>SUMIF('Budget Detail &amp; Amendments'!E82:E90, 'Budget Roll-Up'!N22, 'Budget Detail &amp; Amendments'!T82:T90)</f>
        <v>0</v>
      </c>
    </row>
    <row r="23" spans="1:15">
      <c r="A23" s="4">
        <v>18</v>
      </c>
      <c r="B23" s="8" t="s">
        <v>21</v>
      </c>
      <c r="C23" s="58">
        <f>SUMIF('Budget Detail &amp; Amendments'!E82:E90, 'Budget Roll-Up'!B23, 'Budget Detail &amp; Amendments'!O82:O90)</f>
        <v>0</v>
      </c>
      <c r="E23" s="4">
        <v>18</v>
      </c>
      <c r="F23" s="8" t="s">
        <v>21</v>
      </c>
      <c r="G23" s="58">
        <f>SUMIF('Budget Detail &amp; Amendments'!E82:E90, 'Budget Roll-Up'!F23, 'Budget Detail &amp; Amendments'!P82:P90)</f>
        <v>0</v>
      </c>
      <c r="I23" s="4">
        <v>18</v>
      </c>
      <c r="J23" s="8" t="s">
        <v>21</v>
      </c>
      <c r="K23" s="58">
        <f>SUMIF('Budget Detail &amp; Amendments'!E82:E90, 'Budget Roll-Up'!J23, 'Budget Detail &amp; Amendments'!R82:R90)</f>
        <v>0</v>
      </c>
      <c r="M23" s="4">
        <v>18</v>
      </c>
      <c r="N23" s="8" t="s">
        <v>21</v>
      </c>
      <c r="O23" s="58">
        <f>SUMIF('Budget Detail &amp; Amendments'!E82:E90, 'Budget Roll-Up'!N23, 'Budget Detail &amp; Amendments'!T82:T90)</f>
        <v>0</v>
      </c>
    </row>
    <row r="24" spans="1:15">
      <c r="A24" s="6">
        <v>19</v>
      </c>
      <c r="B24" s="7" t="s">
        <v>22</v>
      </c>
      <c r="C24" s="58">
        <f>SUM(C10:C23)</f>
        <v>23114</v>
      </c>
      <c r="E24" s="6">
        <v>19</v>
      </c>
      <c r="F24" s="7" t="s">
        <v>22</v>
      </c>
      <c r="G24" s="58">
        <f>SUM(G10:G23)</f>
        <v>23114</v>
      </c>
      <c r="I24" s="6">
        <v>19</v>
      </c>
      <c r="J24" s="7" t="s">
        <v>22</v>
      </c>
      <c r="K24" s="58">
        <f>SUM(K10:K23)</f>
        <v>0</v>
      </c>
      <c r="M24" s="6">
        <v>19</v>
      </c>
      <c r="N24" s="7" t="s">
        <v>22</v>
      </c>
      <c r="O24" s="58">
        <f>SUM(O10:O23)</f>
        <v>0</v>
      </c>
    </row>
    <row r="25" spans="1:15">
      <c r="C25" s="60"/>
      <c r="G25" s="60"/>
      <c r="K25" s="60"/>
      <c r="O25" s="60"/>
    </row>
    <row r="26" spans="1:15">
      <c r="A26" s="9">
        <v>20</v>
      </c>
      <c r="B26" s="7" t="s">
        <v>23</v>
      </c>
      <c r="C26" s="58">
        <f>'Budget Detail &amp; Amendments'!O107</f>
        <v>2406.5</v>
      </c>
      <c r="E26" s="9">
        <v>20</v>
      </c>
      <c r="F26" s="7" t="s">
        <v>23</v>
      </c>
      <c r="G26" s="58">
        <f>'Budget Detail &amp; Amendments'!P107</f>
        <v>2406.5</v>
      </c>
      <c r="I26" s="9">
        <v>20</v>
      </c>
      <c r="J26" s="7" t="s">
        <v>23</v>
      </c>
      <c r="K26" s="58">
        <f>SUM('Budget Detail &amp; Amendments'!R107)</f>
        <v>0</v>
      </c>
      <c r="M26" s="9">
        <v>20</v>
      </c>
      <c r="N26" s="7" t="s">
        <v>23</v>
      </c>
      <c r="O26" s="58">
        <f>SUM('Budget Detail &amp; Amendments'!T107)</f>
        <v>0</v>
      </c>
    </row>
    <row r="27" spans="1:15">
      <c r="A27" s="1"/>
      <c r="B27" s="1"/>
      <c r="C27" s="60"/>
      <c r="E27" s="1"/>
      <c r="F27" s="1"/>
      <c r="G27" s="60"/>
      <c r="I27" s="1"/>
      <c r="J27" s="1"/>
      <c r="K27" s="60"/>
      <c r="M27" s="1"/>
      <c r="N27" s="1"/>
      <c r="O27" s="60"/>
    </row>
    <row r="28" spans="1:15">
      <c r="A28" s="6">
        <v>21</v>
      </c>
      <c r="B28" s="7" t="s">
        <v>24</v>
      </c>
      <c r="C28" s="58">
        <f>'Budget Detail &amp; Amendments'!O103</f>
        <v>0</v>
      </c>
      <c r="E28" s="6">
        <v>21</v>
      </c>
      <c r="F28" s="7" t="s">
        <v>24</v>
      </c>
      <c r="G28" s="58">
        <f>SUM('Budget Detail &amp; Amendments'!P103)</f>
        <v>0</v>
      </c>
      <c r="I28" s="6">
        <v>21</v>
      </c>
      <c r="J28" s="7" t="s">
        <v>24</v>
      </c>
      <c r="K28" s="58">
        <f>SUM('Budget Detail &amp; Amendments'!R103)</f>
        <v>0</v>
      </c>
      <c r="M28" s="6">
        <v>21</v>
      </c>
      <c r="N28" s="7" t="s">
        <v>24</v>
      </c>
      <c r="O28" s="58">
        <f>SUM('Budget Detail &amp; Amendments'!T103)</f>
        <v>0</v>
      </c>
    </row>
    <row r="29" spans="1:15">
      <c r="A29" s="2"/>
      <c r="B29" s="1"/>
      <c r="C29" s="60"/>
      <c r="E29" s="2"/>
      <c r="F29" s="1"/>
      <c r="G29" s="60"/>
      <c r="I29" s="2"/>
      <c r="J29" s="1"/>
      <c r="K29" s="60"/>
      <c r="M29" s="2"/>
      <c r="N29" s="1"/>
      <c r="O29" s="60"/>
    </row>
    <row r="30" spans="1:15">
      <c r="A30" s="6">
        <v>22</v>
      </c>
      <c r="B30" s="7" t="s">
        <v>25</v>
      </c>
      <c r="C30" s="58">
        <f>SUM(C7,C24,C26,C28)</f>
        <v>50536.5</v>
      </c>
      <c r="E30" s="6">
        <v>22</v>
      </c>
      <c r="F30" s="7" t="s">
        <v>25</v>
      </c>
      <c r="G30" s="58">
        <f>SUM(G7,G24,G26,G28)</f>
        <v>50536.5</v>
      </c>
      <c r="I30" s="6">
        <v>22</v>
      </c>
      <c r="J30" s="7" t="s">
        <v>25</v>
      </c>
      <c r="K30" s="58">
        <f>SUM(K7,K24,K26,K28)</f>
        <v>0</v>
      </c>
      <c r="M30" s="6">
        <v>22</v>
      </c>
      <c r="N30" s="7" t="s">
        <v>25</v>
      </c>
      <c r="O30" s="58">
        <f>SUM(O7,O24,O26,O28)</f>
        <v>0</v>
      </c>
    </row>
    <row r="33" spans="1:7" ht="15" thickBot="1"/>
    <row r="34" spans="1:7" ht="15" customHeight="1" thickBot="1">
      <c r="A34" s="411" t="s">
        <v>71</v>
      </c>
      <c r="B34" s="412"/>
      <c r="C34" s="412"/>
      <c r="D34" s="412"/>
      <c r="E34" s="412"/>
      <c r="F34" s="412"/>
      <c r="G34" s="413"/>
    </row>
    <row r="35" spans="1:7">
      <c r="A35" s="23"/>
      <c r="B35" s="12"/>
      <c r="C35" s="23"/>
      <c r="D35" s="23"/>
      <c r="E35" s="23"/>
      <c r="F35" s="23"/>
    </row>
    <row r="52" ht="15" customHeight="1"/>
  </sheetData>
  <sheetProtection algorithmName="SHA-512" hashValue="4O8TFfC37Y6L+qlUYdexmqR7wcHfYacIbo6y5gUbV5AstauCF4BmmkW5p7rJf4K9Y4Uwt+55RhVdqPIHI0syYg==" saltValue="KKaljmJGfHJaOixRxx2J0g==" spinCount="100000" sheet="1" objects="1" scenarios="1"/>
  <mergeCells count="17">
    <mergeCell ref="M3:N3"/>
    <mergeCell ref="M9:N9"/>
    <mergeCell ref="E1:G1"/>
    <mergeCell ref="I1:K1"/>
    <mergeCell ref="M1:O1"/>
    <mergeCell ref="I2:J2"/>
    <mergeCell ref="I3:J3"/>
    <mergeCell ref="E2:F2"/>
    <mergeCell ref="E3:F3"/>
    <mergeCell ref="E9:F9"/>
    <mergeCell ref="I9:J9"/>
    <mergeCell ref="M2:N2"/>
    <mergeCell ref="A9:B9"/>
    <mergeCell ref="A1:C1"/>
    <mergeCell ref="A2:B2"/>
    <mergeCell ref="A3:B3"/>
    <mergeCell ref="A34:G34"/>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26"/>
  <sheetViews>
    <sheetView workbookViewId="0">
      <selection activeCell="A2" sqref="A2:Y26"/>
    </sheetView>
  </sheetViews>
  <sheetFormatPr defaultColWidth="8.88671875" defaultRowHeight="14.4"/>
  <sheetData>
    <row r="2" spans="1:25" ht="15.75" customHeight="1">
      <c r="A2" s="414" t="s">
        <v>122</v>
      </c>
      <c r="B2" s="414"/>
      <c r="C2" s="414"/>
      <c r="D2" s="414"/>
      <c r="E2" s="414"/>
      <c r="F2" s="414"/>
      <c r="G2" s="414"/>
      <c r="H2" s="414"/>
      <c r="I2" s="414"/>
      <c r="J2" s="414"/>
      <c r="K2" s="414"/>
      <c r="L2" s="414"/>
      <c r="M2" s="414"/>
      <c r="N2" s="414"/>
      <c r="O2" s="414"/>
      <c r="P2" s="414"/>
      <c r="Q2" s="414"/>
      <c r="R2" s="414"/>
      <c r="S2" s="414"/>
      <c r="T2" s="414"/>
      <c r="U2" s="414"/>
      <c r="V2" s="414"/>
      <c r="W2" s="414"/>
      <c r="X2" s="414"/>
      <c r="Y2" s="414"/>
    </row>
    <row r="3" spans="1:25" ht="15" customHeight="1">
      <c r="A3" s="414"/>
      <c r="B3" s="414"/>
      <c r="C3" s="414"/>
      <c r="D3" s="414"/>
      <c r="E3" s="414"/>
      <c r="F3" s="414"/>
      <c r="G3" s="414"/>
      <c r="H3" s="414"/>
      <c r="I3" s="414"/>
      <c r="J3" s="414"/>
      <c r="K3" s="414"/>
      <c r="L3" s="414"/>
      <c r="M3" s="414"/>
      <c r="N3" s="414"/>
      <c r="O3" s="414"/>
      <c r="P3" s="414"/>
      <c r="Q3" s="414"/>
      <c r="R3" s="414"/>
      <c r="S3" s="414"/>
      <c r="T3" s="414"/>
      <c r="U3" s="414"/>
      <c r="V3" s="414"/>
      <c r="W3" s="414"/>
      <c r="X3" s="414"/>
      <c r="Y3" s="414"/>
    </row>
    <row r="4" spans="1:25" ht="15" customHeight="1">
      <c r="A4" s="414"/>
      <c r="B4" s="414"/>
      <c r="C4" s="414"/>
      <c r="D4" s="414"/>
      <c r="E4" s="414"/>
      <c r="F4" s="414"/>
      <c r="G4" s="414"/>
      <c r="H4" s="414"/>
      <c r="I4" s="414"/>
      <c r="J4" s="414"/>
      <c r="K4" s="414"/>
      <c r="L4" s="414"/>
      <c r="M4" s="414"/>
      <c r="N4" s="414"/>
      <c r="O4" s="414"/>
      <c r="P4" s="414"/>
      <c r="Q4" s="414"/>
      <c r="R4" s="414"/>
      <c r="S4" s="414"/>
      <c r="T4" s="414"/>
      <c r="U4" s="414"/>
      <c r="V4" s="414"/>
      <c r="W4" s="414"/>
      <c r="X4" s="414"/>
      <c r="Y4" s="414"/>
    </row>
    <row r="5" spans="1:25" ht="15" customHeight="1">
      <c r="A5" s="414"/>
      <c r="B5" s="414"/>
      <c r="C5" s="414"/>
      <c r="D5" s="414"/>
      <c r="E5" s="414"/>
      <c r="F5" s="414"/>
      <c r="G5" s="414"/>
      <c r="H5" s="414"/>
      <c r="I5" s="414"/>
      <c r="J5" s="414"/>
      <c r="K5" s="414"/>
      <c r="L5" s="414"/>
      <c r="M5" s="414"/>
      <c r="N5" s="414"/>
      <c r="O5" s="414"/>
      <c r="P5" s="414"/>
      <c r="Q5" s="414"/>
      <c r="R5" s="414"/>
      <c r="S5" s="414"/>
      <c r="T5" s="414"/>
      <c r="U5" s="414"/>
      <c r="V5" s="414"/>
      <c r="W5" s="414"/>
      <c r="X5" s="414"/>
      <c r="Y5" s="414"/>
    </row>
    <row r="6" spans="1:25" ht="15" customHeight="1">
      <c r="A6" s="414"/>
      <c r="B6" s="414"/>
      <c r="C6" s="414"/>
      <c r="D6" s="414"/>
      <c r="E6" s="414"/>
      <c r="F6" s="414"/>
      <c r="G6" s="414"/>
      <c r="H6" s="414"/>
      <c r="I6" s="414"/>
      <c r="J6" s="414"/>
      <c r="K6" s="414"/>
      <c r="L6" s="414"/>
      <c r="M6" s="414"/>
      <c r="N6" s="414"/>
      <c r="O6" s="414"/>
      <c r="P6" s="414"/>
      <c r="Q6" s="414"/>
      <c r="R6" s="414"/>
      <c r="S6" s="414"/>
      <c r="T6" s="414"/>
      <c r="U6" s="414"/>
      <c r="V6" s="414"/>
      <c r="W6" s="414"/>
      <c r="X6" s="414"/>
      <c r="Y6" s="414"/>
    </row>
    <row r="7" spans="1:25" ht="15" customHeight="1">
      <c r="A7" s="414"/>
      <c r="B7" s="414"/>
      <c r="C7" s="414"/>
      <c r="D7" s="414"/>
      <c r="E7" s="414"/>
      <c r="F7" s="414"/>
      <c r="G7" s="414"/>
      <c r="H7" s="414"/>
      <c r="I7" s="414"/>
      <c r="J7" s="414"/>
      <c r="K7" s="414"/>
      <c r="L7" s="414"/>
      <c r="M7" s="414"/>
      <c r="N7" s="414"/>
      <c r="O7" s="414"/>
      <c r="P7" s="414"/>
      <c r="Q7" s="414"/>
      <c r="R7" s="414"/>
      <c r="S7" s="414"/>
      <c r="T7" s="414"/>
      <c r="U7" s="414"/>
      <c r="V7" s="414"/>
      <c r="W7" s="414"/>
      <c r="X7" s="414"/>
      <c r="Y7" s="414"/>
    </row>
    <row r="8" spans="1:25" ht="15" customHeight="1">
      <c r="A8" s="414"/>
      <c r="B8" s="414"/>
      <c r="C8" s="414"/>
      <c r="D8" s="414"/>
      <c r="E8" s="414"/>
      <c r="F8" s="414"/>
      <c r="G8" s="414"/>
      <c r="H8" s="414"/>
      <c r="I8" s="414"/>
      <c r="J8" s="414"/>
      <c r="K8" s="414"/>
      <c r="L8" s="414"/>
      <c r="M8" s="414"/>
      <c r="N8" s="414"/>
      <c r="O8" s="414"/>
      <c r="P8" s="414"/>
      <c r="Q8" s="414"/>
      <c r="R8" s="414"/>
      <c r="S8" s="414"/>
      <c r="T8" s="414"/>
      <c r="U8" s="414"/>
      <c r="V8" s="414"/>
      <c r="W8" s="414"/>
      <c r="X8" s="414"/>
      <c r="Y8" s="414"/>
    </row>
    <row r="9" spans="1:25" ht="15" customHeight="1">
      <c r="A9" s="414"/>
      <c r="B9" s="414"/>
      <c r="C9" s="414"/>
      <c r="D9" s="414"/>
      <c r="E9" s="414"/>
      <c r="F9" s="414"/>
      <c r="G9" s="414"/>
      <c r="H9" s="414"/>
      <c r="I9" s="414"/>
      <c r="J9" s="414"/>
      <c r="K9" s="414"/>
      <c r="L9" s="414"/>
      <c r="M9" s="414"/>
      <c r="N9" s="414"/>
      <c r="O9" s="414"/>
      <c r="P9" s="414"/>
      <c r="Q9" s="414"/>
      <c r="R9" s="414"/>
      <c r="S9" s="414"/>
      <c r="T9" s="414"/>
      <c r="U9" s="414"/>
      <c r="V9" s="414"/>
      <c r="W9" s="414"/>
      <c r="X9" s="414"/>
      <c r="Y9" s="414"/>
    </row>
    <row r="10" spans="1:25" ht="15" customHeight="1">
      <c r="A10" s="414"/>
      <c r="B10" s="414"/>
      <c r="C10" s="414"/>
      <c r="D10" s="414"/>
      <c r="E10" s="414"/>
      <c r="F10" s="414"/>
      <c r="G10" s="414"/>
      <c r="H10" s="414"/>
      <c r="I10" s="414"/>
      <c r="J10" s="414"/>
      <c r="K10" s="414"/>
      <c r="L10" s="414"/>
      <c r="M10" s="414"/>
      <c r="N10" s="414"/>
      <c r="O10" s="414"/>
      <c r="P10" s="414"/>
      <c r="Q10" s="414"/>
      <c r="R10" s="414"/>
      <c r="S10" s="414"/>
      <c r="T10" s="414"/>
      <c r="U10" s="414"/>
      <c r="V10" s="414"/>
      <c r="W10" s="414"/>
      <c r="X10" s="414"/>
      <c r="Y10" s="414"/>
    </row>
    <row r="11" spans="1:25" ht="15" customHeight="1">
      <c r="A11" s="414"/>
      <c r="B11" s="414"/>
      <c r="C11" s="414"/>
      <c r="D11" s="414"/>
      <c r="E11" s="414"/>
      <c r="F11" s="414"/>
      <c r="G11" s="414"/>
      <c r="H11" s="414"/>
      <c r="I11" s="414"/>
      <c r="J11" s="414"/>
      <c r="K11" s="414"/>
      <c r="L11" s="414"/>
      <c r="M11" s="414"/>
      <c r="N11" s="414"/>
      <c r="O11" s="414"/>
      <c r="P11" s="414"/>
      <c r="Q11" s="414"/>
      <c r="R11" s="414"/>
      <c r="S11" s="414"/>
      <c r="T11" s="414"/>
      <c r="U11" s="414"/>
      <c r="V11" s="414"/>
      <c r="W11" s="414"/>
      <c r="X11" s="414"/>
      <c r="Y11" s="414"/>
    </row>
    <row r="12" spans="1:25" ht="15" customHeight="1">
      <c r="A12" s="414"/>
      <c r="B12" s="414"/>
      <c r="C12" s="414"/>
      <c r="D12" s="414"/>
      <c r="E12" s="414"/>
      <c r="F12" s="414"/>
      <c r="G12" s="414"/>
      <c r="H12" s="414"/>
      <c r="I12" s="414"/>
      <c r="J12" s="414"/>
      <c r="K12" s="414"/>
      <c r="L12" s="414"/>
      <c r="M12" s="414"/>
      <c r="N12" s="414"/>
      <c r="O12" s="414"/>
      <c r="P12" s="414"/>
      <c r="Q12" s="414"/>
      <c r="R12" s="414"/>
      <c r="S12" s="414"/>
      <c r="T12" s="414"/>
      <c r="U12" s="414"/>
      <c r="V12" s="414"/>
      <c r="W12" s="414"/>
      <c r="X12" s="414"/>
      <c r="Y12" s="414"/>
    </row>
    <row r="13" spans="1:25" ht="15" customHeight="1">
      <c r="A13" s="414"/>
      <c r="B13" s="414"/>
      <c r="C13" s="414"/>
      <c r="D13" s="414"/>
      <c r="E13" s="414"/>
      <c r="F13" s="414"/>
      <c r="G13" s="414"/>
      <c r="H13" s="414"/>
      <c r="I13" s="414"/>
      <c r="J13" s="414"/>
      <c r="K13" s="414"/>
      <c r="L13" s="414"/>
      <c r="M13" s="414"/>
      <c r="N13" s="414"/>
      <c r="O13" s="414"/>
      <c r="P13" s="414"/>
      <c r="Q13" s="414"/>
      <c r="R13" s="414"/>
      <c r="S13" s="414"/>
      <c r="T13" s="414"/>
      <c r="U13" s="414"/>
      <c r="V13" s="414"/>
      <c r="W13" s="414"/>
      <c r="X13" s="414"/>
      <c r="Y13" s="414"/>
    </row>
    <row r="14" spans="1:25" ht="15" customHeight="1">
      <c r="A14" s="414"/>
      <c r="B14" s="414"/>
      <c r="C14" s="414"/>
      <c r="D14" s="414"/>
      <c r="E14" s="414"/>
      <c r="F14" s="414"/>
      <c r="G14" s="414"/>
      <c r="H14" s="414"/>
      <c r="I14" s="414"/>
      <c r="J14" s="414"/>
      <c r="K14" s="414"/>
      <c r="L14" s="414"/>
      <c r="M14" s="414"/>
      <c r="N14" s="414"/>
      <c r="O14" s="414"/>
      <c r="P14" s="414"/>
      <c r="Q14" s="414"/>
      <c r="R14" s="414"/>
      <c r="S14" s="414"/>
      <c r="T14" s="414"/>
      <c r="U14" s="414"/>
      <c r="V14" s="414"/>
      <c r="W14" s="414"/>
      <c r="X14" s="414"/>
      <c r="Y14" s="414"/>
    </row>
    <row r="15" spans="1:25" ht="15" customHeight="1">
      <c r="A15" s="414"/>
      <c r="B15" s="414"/>
      <c r="C15" s="414"/>
      <c r="D15" s="414"/>
      <c r="E15" s="414"/>
      <c r="F15" s="414"/>
      <c r="G15" s="414"/>
      <c r="H15" s="414"/>
      <c r="I15" s="414"/>
      <c r="J15" s="414"/>
      <c r="K15" s="414"/>
      <c r="L15" s="414"/>
      <c r="M15" s="414"/>
      <c r="N15" s="414"/>
      <c r="O15" s="414"/>
      <c r="P15" s="414"/>
      <c r="Q15" s="414"/>
      <c r="R15" s="414"/>
      <c r="S15" s="414"/>
      <c r="T15" s="414"/>
      <c r="U15" s="414"/>
      <c r="V15" s="414"/>
      <c r="W15" s="414"/>
      <c r="X15" s="414"/>
      <c r="Y15" s="414"/>
    </row>
    <row r="16" spans="1:25" ht="15" customHeight="1">
      <c r="A16" s="414"/>
      <c r="B16" s="414"/>
      <c r="C16" s="414"/>
      <c r="D16" s="414"/>
      <c r="E16" s="414"/>
      <c r="F16" s="414"/>
      <c r="G16" s="414"/>
      <c r="H16" s="414"/>
      <c r="I16" s="414"/>
      <c r="J16" s="414"/>
      <c r="K16" s="414"/>
      <c r="L16" s="414"/>
      <c r="M16" s="414"/>
      <c r="N16" s="414"/>
      <c r="O16" s="414"/>
      <c r="P16" s="414"/>
      <c r="Q16" s="414"/>
      <c r="R16" s="414"/>
      <c r="S16" s="414"/>
      <c r="T16" s="414"/>
      <c r="U16" s="414"/>
      <c r="V16" s="414"/>
      <c r="W16" s="414"/>
      <c r="X16" s="414"/>
      <c r="Y16" s="414"/>
    </row>
    <row r="17" spans="1:25" ht="15" customHeight="1">
      <c r="A17" s="414"/>
      <c r="B17" s="414"/>
      <c r="C17" s="414"/>
      <c r="D17" s="414"/>
      <c r="E17" s="414"/>
      <c r="F17" s="414"/>
      <c r="G17" s="414"/>
      <c r="H17" s="414"/>
      <c r="I17" s="414"/>
      <c r="J17" s="414"/>
      <c r="K17" s="414"/>
      <c r="L17" s="414"/>
      <c r="M17" s="414"/>
      <c r="N17" s="414"/>
      <c r="O17" s="414"/>
      <c r="P17" s="414"/>
      <c r="Q17" s="414"/>
      <c r="R17" s="414"/>
      <c r="S17" s="414"/>
      <c r="T17" s="414"/>
      <c r="U17" s="414"/>
      <c r="V17" s="414"/>
      <c r="W17" s="414"/>
      <c r="X17" s="414"/>
      <c r="Y17" s="414"/>
    </row>
    <row r="18" spans="1:25" ht="15" customHeight="1">
      <c r="A18" s="414"/>
      <c r="B18" s="414"/>
      <c r="C18" s="414"/>
      <c r="D18" s="414"/>
      <c r="E18" s="414"/>
      <c r="F18" s="414"/>
      <c r="G18" s="414"/>
      <c r="H18" s="414"/>
      <c r="I18" s="414"/>
      <c r="J18" s="414"/>
      <c r="K18" s="414"/>
      <c r="L18" s="414"/>
      <c r="M18" s="414"/>
      <c r="N18" s="414"/>
      <c r="O18" s="414"/>
      <c r="P18" s="414"/>
      <c r="Q18" s="414"/>
      <c r="R18" s="414"/>
      <c r="S18" s="414"/>
      <c r="T18" s="414"/>
      <c r="U18" s="414"/>
      <c r="V18" s="414"/>
      <c r="W18" s="414"/>
      <c r="X18" s="414"/>
      <c r="Y18" s="414"/>
    </row>
    <row r="19" spans="1:25" ht="15" customHeight="1">
      <c r="A19" s="414"/>
      <c r="B19" s="414"/>
      <c r="C19" s="414"/>
      <c r="D19" s="414"/>
      <c r="E19" s="414"/>
      <c r="F19" s="414"/>
      <c r="G19" s="414"/>
      <c r="H19" s="414"/>
      <c r="I19" s="414"/>
      <c r="J19" s="414"/>
      <c r="K19" s="414"/>
      <c r="L19" s="414"/>
      <c r="M19" s="414"/>
      <c r="N19" s="414"/>
      <c r="O19" s="414"/>
      <c r="P19" s="414"/>
      <c r="Q19" s="414"/>
      <c r="R19" s="414"/>
      <c r="S19" s="414"/>
      <c r="T19" s="414"/>
      <c r="U19" s="414"/>
      <c r="V19" s="414"/>
      <c r="W19" s="414"/>
      <c r="X19" s="414"/>
      <c r="Y19" s="414"/>
    </row>
    <row r="20" spans="1:25" ht="15" customHeight="1">
      <c r="A20" s="414"/>
      <c r="B20" s="414"/>
      <c r="C20" s="414"/>
      <c r="D20" s="414"/>
      <c r="E20" s="414"/>
      <c r="F20" s="414"/>
      <c r="G20" s="414"/>
      <c r="H20" s="414"/>
      <c r="I20" s="414"/>
      <c r="J20" s="414"/>
      <c r="K20" s="414"/>
      <c r="L20" s="414"/>
      <c r="M20" s="414"/>
      <c r="N20" s="414"/>
      <c r="O20" s="414"/>
      <c r="P20" s="414"/>
      <c r="Q20" s="414"/>
      <c r="R20" s="414"/>
      <c r="S20" s="414"/>
      <c r="T20" s="414"/>
      <c r="U20" s="414"/>
      <c r="V20" s="414"/>
      <c r="W20" s="414"/>
      <c r="X20" s="414"/>
      <c r="Y20" s="414"/>
    </row>
    <row r="21" spans="1:25" ht="15" customHeight="1">
      <c r="A21" s="414"/>
      <c r="B21" s="414"/>
      <c r="C21" s="414"/>
      <c r="D21" s="414"/>
      <c r="E21" s="414"/>
      <c r="F21" s="414"/>
      <c r="G21" s="414"/>
      <c r="H21" s="414"/>
      <c r="I21" s="414"/>
      <c r="J21" s="414"/>
      <c r="K21" s="414"/>
      <c r="L21" s="414"/>
      <c r="M21" s="414"/>
      <c r="N21" s="414"/>
      <c r="O21" s="414"/>
      <c r="P21" s="414"/>
      <c r="Q21" s="414"/>
      <c r="R21" s="414"/>
      <c r="S21" s="414"/>
      <c r="T21" s="414"/>
      <c r="U21" s="414"/>
      <c r="V21" s="414"/>
      <c r="W21" s="414"/>
      <c r="X21" s="414"/>
      <c r="Y21" s="414"/>
    </row>
    <row r="22" spans="1:25" ht="15" customHeight="1">
      <c r="A22" s="414"/>
      <c r="B22" s="414"/>
      <c r="C22" s="414"/>
      <c r="D22" s="414"/>
      <c r="E22" s="414"/>
      <c r="F22" s="414"/>
      <c r="G22" s="414"/>
      <c r="H22" s="414"/>
      <c r="I22" s="414"/>
      <c r="J22" s="414"/>
      <c r="K22" s="414"/>
      <c r="L22" s="414"/>
      <c r="M22" s="414"/>
      <c r="N22" s="414"/>
      <c r="O22" s="414"/>
      <c r="P22" s="414"/>
      <c r="Q22" s="414"/>
      <c r="R22" s="414"/>
      <c r="S22" s="414"/>
      <c r="T22" s="414"/>
      <c r="U22" s="414"/>
      <c r="V22" s="414"/>
      <c r="W22" s="414"/>
      <c r="X22" s="414"/>
      <c r="Y22" s="414"/>
    </row>
    <row r="23" spans="1:25" ht="15" customHeight="1">
      <c r="A23" s="414"/>
      <c r="B23" s="414"/>
      <c r="C23" s="414"/>
      <c r="D23" s="414"/>
      <c r="E23" s="414"/>
      <c r="F23" s="414"/>
      <c r="G23" s="414"/>
      <c r="H23" s="414"/>
      <c r="I23" s="414"/>
      <c r="J23" s="414"/>
      <c r="K23" s="414"/>
      <c r="L23" s="414"/>
      <c r="M23" s="414"/>
      <c r="N23" s="414"/>
      <c r="O23" s="414"/>
      <c r="P23" s="414"/>
      <c r="Q23" s="414"/>
      <c r="R23" s="414"/>
      <c r="S23" s="414"/>
      <c r="T23" s="414"/>
      <c r="U23" s="414"/>
      <c r="V23" s="414"/>
      <c r="W23" s="414"/>
      <c r="X23" s="414"/>
      <c r="Y23" s="414"/>
    </row>
    <row r="24" spans="1:25" ht="15" customHeight="1">
      <c r="A24" s="414"/>
      <c r="B24" s="414"/>
      <c r="C24" s="414"/>
      <c r="D24" s="414"/>
      <c r="E24" s="414"/>
      <c r="F24" s="414"/>
      <c r="G24" s="414"/>
      <c r="H24" s="414"/>
      <c r="I24" s="414"/>
      <c r="J24" s="414"/>
      <c r="K24" s="414"/>
      <c r="L24" s="414"/>
      <c r="M24" s="414"/>
      <c r="N24" s="414"/>
      <c r="O24" s="414"/>
      <c r="P24" s="414"/>
      <c r="Q24" s="414"/>
      <c r="R24" s="414"/>
      <c r="S24" s="414"/>
      <c r="T24" s="414"/>
      <c r="U24" s="414"/>
      <c r="V24" s="414"/>
      <c r="W24" s="414"/>
      <c r="X24" s="414"/>
      <c r="Y24" s="414"/>
    </row>
    <row r="25" spans="1:25" ht="15" customHeight="1">
      <c r="A25" s="414"/>
      <c r="B25" s="414"/>
      <c r="C25" s="414"/>
      <c r="D25" s="414"/>
      <c r="E25" s="414"/>
      <c r="F25" s="414"/>
      <c r="G25" s="414"/>
      <c r="H25" s="414"/>
      <c r="I25" s="414"/>
      <c r="J25" s="414"/>
      <c r="K25" s="414"/>
      <c r="L25" s="414"/>
      <c r="M25" s="414"/>
      <c r="N25" s="414"/>
      <c r="O25" s="414"/>
      <c r="P25" s="414"/>
      <c r="Q25" s="414"/>
      <c r="R25" s="414"/>
      <c r="S25" s="414"/>
      <c r="T25" s="414"/>
      <c r="U25" s="414"/>
      <c r="V25" s="414"/>
      <c r="W25" s="414"/>
      <c r="X25" s="414"/>
      <c r="Y25" s="414"/>
    </row>
    <row r="26" spans="1:25" ht="15" customHeight="1">
      <c r="A26" s="414"/>
      <c r="B26" s="414"/>
      <c r="C26" s="414"/>
      <c r="D26" s="414"/>
      <c r="E26" s="414"/>
      <c r="F26" s="414"/>
      <c r="G26" s="414"/>
      <c r="H26" s="414"/>
      <c r="I26" s="414"/>
      <c r="J26" s="414"/>
      <c r="K26" s="414"/>
      <c r="L26" s="414"/>
      <c r="M26" s="414"/>
      <c r="N26" s="414"/>
      <c r="O26" s="414"/>
      <c r="P26" s="414"/>
      <c r="Q26" s="414"/>
      <c r="R26" s="414"/>
      <c r="S26" s="414"/>
      <c r="T26" s="414"/>
      <c r="U26" s="414"/>
      <c r="V26" s="414"/>
      <c r="W26" s="414"/>
      <c r="X26" s="414"/>
      <c r="Y26" s="414"/>
    </row>
  </sheetData>
  <sheetProtection algorithmName="SHA-512" hashValue="sUKpFUQ6FPHN+U1wz+vLqmZVj6/UJCkWxxlmIF04qcuPLU4DIV79NN3fUN0YeSm+fUeLF7GHBWnxtZrdr3/3gQ==" saltValue="Sasoe6F5B6wNdMU4olfFNA==" spinCount="100000" sheet="1" objects="1" scenarios="1"/>
  <mergeCells count="1">
    <mergeCell ref="A2:Y2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N77"/>
  <sheetViews>
    <sheetView showGridLines="0" topLeftCell="A22" zoomScale="85" zoomScaleNormal="85" workbookViewId="0">
      <selection activeCell="AE49" sqref="AE49"/>
    </sheetView>
  </sheetViews>
  <sheetFormatPr defaultColWidth="9.109375" defaultRowHeight="13.2"/>
  <cols>
    <col min="1" max="1" width="3.109375" style="81" customWidth="1"/>
    <col min="2" max="8" width="3.88671875" style="81" customWidth="1"/>
    <col min="9" max="9" width="1.88671875" style="81" customWidth="1"/>
    <col min="10" max="10" width="8.44140625" style="82" bestFit="1" customWidth="1"/>
    <col min="11" max="11" width="32" style="81" bestFit="1" customWidth="1"/>
    <col min="12" max="12" width="4.88671875" style="81" customWidth="1"/>
    <col min="13" max="19" width="3.88671875" style="81" customWidth="1"/>
    <col min="20" max="20" width="1.88671875" style="81" customWidth="1"/>
    <col min="21" max="21" width="4.44140625" style="81" customWidth="1"/>
    <col min="22" max="22" width="30.6640625" style="81" bestFit="1" customWidth="1"/>
    <col min="23" max="23" width="2.88671875" style="81" customWidth="1"/>
    <col min="24" max="24" width="3.109375" style="81" customWidth="1"/>
    <col min="25" max="25" width="7.88671875" style="81" customWidth="1"/>
    <col min="26" max="16384" width="9.109375" style="81"/>
  </cols>
  <sheetData>
    <row r="1" spans="1:28" ht="17.399999999999999">
      <c r="A1" s="415" t="s">
        <v>143</v>
      </c>
      <c r="B1" s="415"/>
      <c r="C1" s="415"/>
      <c r="D1" s="415"/>
      <c r="E1" s="415"/>
      <c r="F1" s="415"/>
      <c r="G1" s="415"/>
      <c r="H1" s="415"/>
      <c r="I1" s="415"/>
      <c r="J1" s="415"/>
      <c r="K1" s="415"/>
      <c r="L1" s="146"/>
      <c r="M1" s="146"/>
      <c r="N1" s="146"/>
      <c r="O1" s="146"/>
      <c r="P1" s="146"/>
      <c r="Q1" s="146"/>
      <c r="R1" s="146"/>
      <c r="S1" s="146"/>
      <c r="T1" s="146"/>
      <c r="U1" s="146"/>
      <c r="V1" s="146"/>
      <c r="W1" s="147"/>
      <c r="X1" s="148"/>
      <c r="Y1" s="149"/>
      <c r="Z1" s="148"/>
      <c r="AA1" s="148"/>
    </row>
    <row r="2" spans="1:28">
      <c r="A2" s="416" t="s">
        <v>96</v>
      </c>
      <c r="B2" s="416"/>
      <c r="C2" s="416"/>
      <c r="D2" s="416"/>
      <c r="E2" s="416"/>
      <c r="F2" s="416"/>
      <c r="G2" s="416"/>
      <c r="H2" s="416"/>
      <c r="I2" s="416"/>
      <c r="J2" s="416"/>
      <c r="K2" s="416"/>
      <c r="L2" s="150"/>
      <c r="M2" s="83"/>
      <c r="N2" s="83"/>
      <c r="O2" s="83"/>
      <c r="P2" s="83"/>
      <c r="Q2" s="83"/>
      <c r="R2" s="83"/>
      <c r="S2" s="83"/>
      <c r="T2" s="83"/>
      <c r="U2" s="150"/>
      <c r="V2" s="151" t="s">
        <v>97</v>
      </c>
      <c r="W2" s="147"/>
      <c r="X2" s="148"/>
      <c r="Y2" s="152"/>
      <c r="Z2" s="148"/>
      <c r="AA2" s="148"/>
    </row>
    <row r="3" spans="1:28">
      <c r="A3" s="150"/>
      <c r="B3" s="150"/>
      <c r="C3" s="150"/>
      <c r="D3" s="153"/>
      <c r="E3" s="153"/>
      <c r="F3" s="150"/>
      <c r="G3" s="150"/>
      <c r="H3" s="150"/>
      <c r="I3" s="154"/>
      <c r="J3" s="155"/>
      <c r="K3" s="150"/>
      <c r="L3" s="150"/>
      <c r="M3" s="150"/>
      <c r="N3" s="150"/>
      <c r="O3" s="153"/>
      <c r="P3" s="153"/>
      <c r="Q3" s="150"/>
      <c r="R3" s="150"/>
      <c r="S3" s="150"/>
      <c r="T3" s="154"/>
      <c r="U3" s="84"/>
      <c r="V3" s="150"/>
      <c r="W3" s="147"/>
      <c r="X3" s="148"/>
      <c r="Y3" s="149"/>
      <c r="Z3" s="148"/>
      <c r="AA3" s="148"/>
    </row>
    <row r="4" spans="1:28">
      <c r="A4" s="150"/>
      <c r="B4" s="150"/>
      <c r="C4" s="150"/>
      <c r="D4" s="417" t="s">
        <v>98</v>
      </c>
      <c r="E4" s="418"/>
      <c r="F4" s="419">
        <v>2018</v>
      </c>
      <c r="G4" s="420"/>
      <c r="H4" s="421"/>
      <c r="I4" s="150"/>
      <c r="J4" s="155"/>
      <c r="K4" s="417" t="s">
        <v>99</v>
      </c>
      <c r="L4" s="418"/>
      <c r="M4" s="419">
        <v>1</v>
      </c>
      <c r="N4" s="421"/>
      <c r="O4" s="428"/>
      <c r="P4" s="429"/>
      <c r="Q4" s="429"/>
      <c r="R4" s="429"/>
      <c r="S4" s="429"/>
      <c r="T4" s="150"/>
      <c r="U4" s="150"/>
      <c r="V4" s="150"/>
      <c r="W4" s="147"/>
      <c r="X4" s="148"/>
      <c r="Y4" s="152"/>
      <c r="Z4" s="148"/>
      <c r="AA4" s="148"/>
    </row>
    <row r="5" spans="1:28">
      <c r="A5" s="150"/>
      <c r="B5" s="150"/>
      <c r="C5" s="150"/>
      <c r="D5" s="150"/>
      <c r="E5" s="150"/>
      <c r="F5" s="150"/>
      <c r="G5" s="150"/>
      <c r="H5" s="150"/>
      <c r="I5" s="150"/>
      <c r="J5" s="155"/>
      <c r="K5" s="150"/>
      <c r="L5" s="150"/>
      <c r="M5" s="150"/>
      <c r="N5" s="150"/>
      <c r="O5" s="150"/>
      <c r="P5" s="150"/>
      <c r="Q5" s="150"/>
      <c r="R5" s="150"/>
      <c r="S5" s="150"/>
      <c r="T5" s="150"/>
      <c r="U5" s="150"/>
      <c r="V5" s="150"/>
      <c r="W5" s="147"/>
      <c r="X5" s="148"/>
      <c r="Y5" s="156"/>
      <c r="Z5" s="148"/>
      <c r="AA5" s="148"/>
    </row>
    <row r="6" spans="1:28">
      <c r="A6" s="148"/>
      <c r="B6" s="148"/>
      <c r="C6" s="148"/>
      <c r="D6" s="148"/>
      <c r="E6" s="148"/>
      <c r="F6" s="148"/>
      <c r="G6" s="148"/>
      <c r="H6" s="148"/>
      <c r="I6" s="148"/>
      <c r="J6" s="149"/>
      <c r="K6" s="148"/>
      <c r="L6" s="148"/>
      <c r="M6" s="148"/>
      <c r="N6" s="148"/>
      <c r="O6" s="148"/>
      <c r="P6" s="148"/>
      <c r="Q6" s="148"/>
      <c r="R6" s="148"/>
      <c r="S6" s="148"/>
      <c r="T6" s="148"/>
      <c r="U6" s="148"/>
      <c r="V6" s="148"/>
      <c r="W6" s="148"/>
      <c r="X6" s="148"/>
      <c r="Y6" s="157"/>
      <c r="Z6" s="148"/>
      <c r="AA6" s="148"/>
    </row>
    <row r="7" spans="1:28" s="85" customFormat="1" ht="18" customHeight="1">
      <c r="A7" s="158"/>
      <c r="B7" s="430" t="s">
        <v>100</v>
      </c>
      <c r="C7" s="430"/>
      <c r="D7" s="430"/>
      <c r="E7" s="430"/>
      <c r="F7" s="430"/>
      <c r="G7" s="430"/>
      <c r="H7" s="430"/>
      <c r="I7" s="430"/>
      <c r="J7" s="430"/>
      <c r="K7" s="430"/>
      <c r="L7" s="430"/>
      <c r="M7" s="430"/>
      <c r="N7" s="430"/>
      <c r="O7" s="430"/>
      <c r="P7" s="430"/>
      <c r="Q7" s="430"/>
      <c r="R7" s="430"/>
      <c r="S7" s="430"/>
      <c r="T7" s="430"/>
      <c r="U7" s="430"/>
      <c r="V7" s="430"/>
      <c r="W7" s="158"/>
      <c r="X7" s="158"/>
      <c r="Y7" s="422"/>
      <c r="Z7" s="158"/>
      <c r="AA7" s="158"/>
    </row>
    <row r="8" spans="1:28" s="86" customFormat="1" ht="6" customHeight="1">
      <c r="A8" s="159"/>
      <c r="B8" s="160"/>
      <c r="C8" s="160"/>
      <c r="D8" s="160"/>
      <c r="E8" s="160"/>
      <c r="F8" s="160"/>
      <c r="G8" s="160"/>
      <c r="H8" s="160"/>
      <c r="I8" s="160"/>
      <c r="J8" s="161"/>
      <c r="K8" s="160"/>
      <c r="L8" s="162"/>
      <c r="M8" s="160"/>
      <c r="N8" s="160"/>
      <c r="O8" s="160"/>
      <c r="P8" s="160"/>
      <c r="Q8" s="160"/>
      <c r="R8" s="160"/>
      <c r="S8" s="160"/>
      <c r="T8" s="160"/>
      <c r="U8" s="160"/>
      <c r="V8" s="160"/>
      <c r="W8" s="159"/>
      <c r="X8" s="159"/>
      <c r="Y8" s="422"/>
      <c r="Z8" s="159"/>
      <c r="AA8" s="159"/>
    </row>
    <row r="9" spans="1:28" s="88" customFormat="1" ht="12">
      <c r="A9" s="163"/>
      <c r="B9" s="423">
        <f>DATE(year,7,1)</f>
        <v>43282</v>
      </c>
      <c r="C9" s="424"/>
      <c r="D9" s="424"/>
      <c r="E9" s="424"/>
      <c r="F9" s="424"/>
      <c r="G9" s="424"/>
      <c r="H9" s="424"/>
      <c r="I9" s="164"/>
      <c r="J9" s="425" t="s">
        <v>101</v>
      </c>
      <c r="K9" s="425"/>
      <c r="L9" s="165"/>
      <c r="M9" s="423">
        <f>DATE(year+1,1,1)</f>
        <v>43466</v>
      </c>
      <c r="N9" s="424"/>
      <c r="O9" s="424"/>
      <c r="P9" s="424"/>
      <c r="Q9" s="424"/>
      <c r="R9" s="424"/>
      <c r="S9" s="424"/>
      <c r="T9" s="165"/>
      <c r="U9" s="425" t="s">
        <v>102</v>
      </c>
      <c r="V9" s="425"/>
      <c r="W9" s="163"/>
      <c r="X9" s="163"/>
      <c r="Y9" s="422"/>
      <c r="Z9" s="166"/>
      <c r="AA9" s="166"/>
      <c r="AB9" s="90"/>
    </row>
    <row r="10" spans="1:28" s="87" customFormat="1">
      <c r="A10" s="162"/>
      <c r="B10" s="167" t="str">
        <f>IF(startday=1,INDEX(weekDayNames,1),INDEX(weekDayNames,2))</f>
        <v>Su</v>
      </c>
      <c r="C10" s="168" t="str">
        <f>IF(startday=1,INDEX(weekDayNames,2),INDEX(weekDayNames,3))</f>
        <v>M</v>
      </c>
      <c r="D10" s="168" t="str">
        <f>IF(startday=1,INDEX(weekDayNames,3),INDEX(weekDayNames,4))</f>
        <v>Tu</v>
      </c>
      <c r="E10" s="168" t="str">
        <f>IF(startday=1,INDEX(weekDayNames,4),INDEX(weekDayNames,5))</f>
        <v>W</v>
      </c>
      <c r="F10" s="168" t="str">
        <f>IF(startday=1,INDEX(weekDayNames,5),INDEX(weekDayNames,6))</f>
        <v>Th</v>
      </c>
      <c r="G10" s="168" t="str">
        <f>IF(startday=1,INDEX(weekDayNames,6),INDEX(weekDayNames,7))</f>
        <v>F</v>
      </c>
      <c r="H10" s="167" t="str">
        <f>IF(startday=1,INDEX(weekDayNames,7),INDEX(weekDayNames,1))</f>
        <v>Sa</v>
      </c>
      <c r="I10" s="165"/>
      <c r="J10" s="426" t="s">
        <v>103</v>
      </c>
      <c r="K10" s="426"/>
      <c r="L10" s="165"/>
      <c r="M10" s="167" t="str">
        <f>IF(startday=1,INDEX(weekDayNames,1),INDEX(weekDayNames,2))</f>
        <v>Su</v>
      </c>
      <c r="N10" s="168" t="str">
        <f>IF(startday=1,INDEX(weekDayNames,2),INDEX(weekDayNames,3))</f>
        <v>M</v>
      </c>
      <c r="O10" s="168" t="str">
        <f>IF(startday=1,INDEX(weekDayNames,3),INDEX(weekDayNames,4))</f>
        <v>Tu</v>
      </c>
      <c r="P10" s="168" t="str">
        <f>IF(startday=1,INDEX(weekDayNames,4),INDEX(weekDayNames,5))</f>
        <v>W</v>
      </c>
      <c r="Q10" s="168" t="str">
        <f>IF(startday=1,INDEX(weekDayNames,5),INDEX(weekDayNames,6))</f>
        <v>Th</v>
      </c>
      <c r="R10" s="168" t="str">
        <f>IF(startday=1,INDEX(weekDayNames,6),INDEX(weekDayNames,7))</f>
        <v>F</v>
      </c>
      <c r="S10" s="167" t="str">
        <f>IF(startday=1,INDEX(weekDayNames,7),INDEX(weekDayNames,1))</f>
        <v>Sa</v>
      </c>
      <c r="T10" s="165"/>
      <c r="U10" s="169">
        <v>9</v>
      </c>
      <c r="V10" s="170" t="s">
        <v>123</v>
      </c>
      <c r="W10" s="162"/>
      <c r="X10" s="162"/>
      <c r="Y10" s="422"/>
      <c r="Z10" s="162"/>
      <c r="AA10" s="162"/>
    </row>
    <row r="11" spans="1:28" s="87" customFormat="1">
      <c r="A11" s="162"/>
      <c r="B11" s="171">
        <f t="array" ref="B11:H16">IF(MONTH(B9)&lt;&gt;MONTH(DATE(YEAR(B9),MONTH(B9),1)-WEEKDAY(DATE(YEAR(B9),MONTH(B9),1),startday)+(WeekNo-1)*7+WeekDay),"",DATE(YEAR(B9),MONTH(B9),1)-WEEKDAY(DATE(YEAR(B9),MONTH(B9),1),startday)+(WeekNo-1)*7+WeekDay)</f>
        <v>43282</v>
      </c>
      <c r="C11" s="172">
        <v>43283</v>
      </c>
      <c r="D11" s="173">
        <v>43284</v>
      </c>
      <c r="E11" s="174">
        <v>43285</v>
      </c>
      <c r="F11" s="174">
        <v>43286</v>
      </c>
      <c r="G11" s="174">
        <v>43287</v>
      </c>
      <c r="H11" s="171">
        <v>43288</v>
      </c>
      <c r="I11" s="165"/>
      <c r="J11" s="427" t="s">
        <v>124</v>
      </c>
      <c r="K11" s="427"/>
      <c r="L11" s="165"/>
      <c r="M11" s="171" t="str">
        <f t="array" ref="M11:S16">IF(MONTH(M9)&lt;&gt;MONTH(DATE(YEAR(M9),MONTH(M9),1)-WEEKDAY(DATE(YEAR(M9),MONTH(M9),1),startday)+(WeekNo-1)*7+WeekDay),"",DATE(YEAR(M9),MONTH(M9),1)-WEEKDAY(DATE(YEAR(M9),MONTH(M9),1),startday)+(WeekNo-1)*7+WeekDay)</f>
        <v/>
      </c>
      <c r="N11" s="174" t="str">
        <v/>
      </c>
      <c r="O11" s="174">
        <v>43466</v>
      </c>
      <c r="P11" s="174">
        <v>43467</v>
      </c>
      <c r="Q11" s="174">
        <v>43468</v>
      </c>
      <c r="R11" s="174">
        <v>43469</v>
      </c>
      <c r="S11" s="171">
        <v>43470</v>
      </c>
      <c r="T11" s="165"/>
      <c r="U11" s="175">
        <v>15</v>
      </c>
      <c r="V11" s="176" t="s">
        <v>104</v>
      </c>
      <c r="W11" s="162"/>
      <c r="X11" s="162"/>
      <c r="Y11" s="422"/>
      <c r="Z11" s="162"/>
      <c r="AA11" s="162"/>
    </row>
    <row r="12" spans="1:28" s="87" customFormat="1">
      <c r="A12" s="162"/>
      <c r="B12" s="171">
        <v>43289</v>
      </c>
      <c r="C12" s="174">
        <v>43290</v>
      </c>
      <c r="D12" s="174">
        <v>43291</v>
      </c>
      <c r="E12" s="177">
        <v>43292</v>
      </c>
      <c r="F12" s="174">
        <v>43293</v>
      </c>
      <c r="G12" s="174">
        <v>43294</v>
      </c>
      <c r="H12" s="171">
        <v>43295</v>
      </c>
      <c r="I12" s="165"/>
      <c r="J12" s="431" t="s">
        <v>125</v>
      </c>
      <c r="K12" s="431"/>
      <c r="L12" s="165"/>
      <c r="M12" s="171">
        <v>43471</v>
      </c>
      <c r="N12" s="174">
        <v>43472</v>
      </c>
      <c r="O12" s="174">
        <v>43473</v>
      </c>
      <c r="P12" s="177">
        <v>43474</v>
      </c>
      <c r="Q12" s="174">
        <v>43475</v>
      </c>
      <c r="R12" s="174">
        <v>43476</v>
      </c>
      <c r="S12" s="171">
        <v>43477</v>
      </c>
      <c r="T12" s="165"/>
      <c r="U12" s="169">
        <v>23</v>
      </c>
      <c r="V12" s="170" t="s">
        <v>123</v>
      </c>
      <c r="W12" s="162"/>
      <c r="X12" s="162"/>
      <c r="Y12" s="178"/>
      <c r="Z12" s="179"/>
      <c r="AA12" s="179"/>
      <c r="AB12" s="91"/>
    </row>
    <row r="13" spans="1:28" s="87" customFormat="1" ht="11.25" customHeight="1">
      <c r="A13" s="162"/>
      <c r="B13" s="171">
        <v>43296</v>
      </c>
      <c r="C13" s="174">
        <v>43297</v>
      </c>
      <c r="D13" s="173">
        <v>43298</v>
      </c>
      <c r="E13" s="174">
        <v>43299</v>
      </c>
      <c r="F13" s="174">
        <v>43300</v>
      </c>
      <c r="G13" s="174">
        <v>43301</v>
      </c>
      <c r="H13" s="171">
        <v>43302</v>
      </c>
      <c r="I13" s="165"/>
      <c r="J13" s="180"/>
      <c r="K13" s="181"/>
      <c r="L13" s="165"/>
      <c r="M13" s="171">
        <v>43478</v>
      </c>
      <c r="N13" s="174">
        <v>43479</v>
      </c>
      <c r="O13" s="173">
        <v>43480</v>
      </c>
      <c r="P13" s="174">
        <v>43481</v>
      </c>
      <c r="Q13" s="174">
        <v>43482</v>
      </c>
      <c r="R13" s="173">
        <v>43483</v>
      </c>
      <c r="S13" s="171">
        <v>43484</v>
      </c>
      <c r="T13" s="165"/>
      <c r="U13" s="175">
        <v>29</v>
      </c>
      <c r="V13" s="176" t="s">
        <v>104</v>
      </c>
      <c r="W13" s="162"/>
      <c r="X13" s="162"/>
      <c r="Y13" s="180"/>
      <c r="Z13" s="181"/>
      <c r="AA13" s="179"/>
      <c r="AB13" s="91"/>
    </row>
    <row r="14" spans="1:28" s="87" customFormat="1" ht="10.199999999999999">
      <c r="A14" s="162"/>
      <c r="B14" s="171">
        <v>43303</v>
      </c>
      <c r="C14" s="174">
        <v>43304</v>
      </c>
      <c r="D14" s="174">
        <v>43305</v>
      </c>
      <c r="E14" s="177">
        <v>43306</v>
      </c>
      <c r="F14" s="174">
        <v>43307</v>
      </c>
      <c r="G14" s="174">
        <v>43308</v>
      </c>
      <c r="H14" s="171">
        <v>43309</v>
      </c>
      <c r="I14" s="165"/>
      <c r="J14" s="182">
        <v>2</v>
      </c>
      <c r="K14" s="181" t="s">
        <v>126</v>
      </c>
      <c r="L14" s="165"/>
      <c r="M14" s="171">
        <v>43485</v>
      </c>
      <c r="N14" s="174">
        <v>43486</v>
      </c>
      <c r="O14" s="174">
        <v>43487</v>
      </c>
      <c r="P14" s="177">
        <v>43488</v>
      </c>
      <c r="Q14" s="174">
        <v>43489</v>
      </c>
      <c r="R14" s="174">
        <v>43490</v>
      </c>
      <c r="S14" s="171">
        <v>43491</v>
      </c>
      <c r="T14" s="165"/>
      <c r="U14" s="183">
        <v>31</v>
      </c>
      <c r="V14" s="184" t="s">
        <v>127</v>
      </c>
      <c r="W14" s="162"/>
      <c r="X14" s="162"/>
      <c r="Y14" s="180"/>
      <c r="Z14" s="181"/>
      <c r="AA14" s="179"/>
      <c r="AB14" s="91"/>
    </row>
    <row r="15" spans="1:28" s="87" customFormat="1" ht="10.199999999999999">
      <c r="A15" s="162"/>
      <c r="B15" s="171">
        <v>43310</v>
      </c>
      <c r="C15" s="174">
        <v>43311</v>
      </c>
      <c r="D15" s="173">
        <v>43312</v>
      </c>
      <c r="E15" s="177" t="str">
        <v/>
      </c>
      <c r="F15" s="185" t="str">
        <v/>
      </c>
      <c r="G15" s="174" t="str">
        <v/>
      </c>
      <c r="H15" s="171" t="str">
        <v/>
      </c>
      <c r="I15" s="165"/>
      <c r="J15" s="186" t="s">
        <v>128</v>
      </c>
      <c r="K15" s="162" t="s">
        <v>129</v>
      </c>
      <c r="L15" s="165"/>
      <c r="M15" s="171">
        <v>43492</v>
      </c>
      <c r="N15" s="174">
        <v>43493</v>
      </c>
      <c r="O15" s="173">
        <v>43494</v>
      </c>
      <c r="P15" s="174">
        <v>43495</v>
      </c>
      <c r="Q15" s="172">
        <v>43496</v>
      </c>
      <c r="R15" s="187" t="str">
        <v/>
      </c>
      <c r="S15" s="171" t="str">
        <v/>
      </c>
      <c r="T15" s="165"/>
      <c r="U15" s="188"/>
      <c r="V15" s="176"/>
      <c r="W15" s="162"/>
      <c r="X15" s="162"/>
      <c r="Y15" s="180"/>
      <c r="Z15" s="181"/>
      <c r="AA15" s="179"/>
      <c r="AB15" s="91"/>
    </row>
    <row r="16" spans="1:28" s="87" customFormat="1" ht="10.199999999999999">
      <c r="A16" s="162"/>
      <c r="B16" s="171" t="str">
        <v/>
      </c>
      <c r="C16" s="173" t="str">
        <v/>
      </c>
      <c r="D16" s="174" t="str">
        <v/>
      </c>
      <c r="E16" s="174" t="str">
        <v/>
      </c>
      <c r="F16" s="174" t="str">
        <v/>
      </c>
      <c r="G16" s="174" t="str">
        <v/>
      </c>
      <c r="H16" s="171" t="str">
        <v/>
      </c>
      <c r="I16" s="165"/>
      <c r="J16" s="175" t="s">
        <v>130</v>
      </c>
      <c r="K16" s="181" t="s">
        <v>131</v>
      </c>
      <c r="L16" s="165"/>
      <c r="M16" s="171" t="str">
        <v/>
      </c>
      <c r="N16" s="174" t="str">
        <v/>
      </c>
      <c r="O16" s="174" t="str">
        <v/>
      </c>
      <c r="P16" s="174" t="str">
        <v/>
      </c>
      <c r="Q16" s="174" t="str">
        <v/>
      </c>
      <c r="R16" s="174" t="str">
        <v/>
      </c>
      <c r="S16" s="171" t="str">
        <v/>
      </c>
      <c r="T16" s="165"/>
      <c r="U16" s="162"/>
      <c r="V16" s="162"/>
      <c r="W16" s="162"/>
      <c r="X16" s="162"/>
      <c r="Y16" s="180"/>
      <c r="Z16" s="181"/>
      <c r="AA16" s="179"/>
      <c r="AB16" s="91"/>
    </row>
    <row r="17" spans="1:40" s="87" customFormat="1" ht="10.199999999999999">
      <c r="A17" s="162"/>
      <c r="B17" s="189"/>
      <c r="C17" s="190"/>
      <c r="D17" s="191"/>
      <c r="E17" s="191"/>
      <c r="F17" s="191"/>
      <c r="G17" s="191"/>
      <c r="H17" s="189"/>
      <c r="I17" s="165"/>
      <c r="J17" s="162"/>
      <c r="K17" s="181"/>
      <c r="L17" s="165"/>
      <c r="M17" s="189"/>
      <c r="N17" s="191"/>
      <c r="O17" s="191"/>
      <c r="P17" s="191"/>
      <c r="Q17" s="191"/>
      <c r="R17" s="191"/>
      <c r="S17" s="189"/>
      <c r="T17" s="165"/>
      <c r="U17" s="162"/>
      <c r="V17" s="162"/>
      <c r="W17" s="162"/>
      <c r="X17" s="162"/>
      <c r="Y17" s="180"/>
      <c r="Z17" s="181"/>
      <c r="AA17" s="179"/>
      <c r="AB17" s="91"/>
    </row>
    <row r="18" spans="1:40" s="87" customFormat="1" ht="4.5" customHeight="1">
      <c r="A18" s="162"/>
      <c r="B18" s="165"/>
      <c r="C18" s="165"/>
      <c r="D18" s="165"/>
      <c r="E18" s="165"/>
      <c r="F18" s="165"/>
      <c r="G18" s="165"/>
      <c r="H18" s="165"/>
      <c r="I18" s="165"/>
      <c r="J18" s="192"/>
      <c r="K18" s="165"/>
      <c r="L18" s="165"/>
      <c r="M18" s="165"/>
      <c r="N18" s="165"/>
      <c r="O18" s="165"/>
      <c r="P18" s="165"/>
      <c r="Q18" s="165"/>
      <c r="R18" s="165"/>
      <c r="S18" s="165"/>
      <c r="T18" s="165"/>
      <c r="U18" s="163"/>
      <c r="V18" s="163"/>
      <c r="W18" s="162"/>
      <c r="X18" s="162"/>
      <c r="Y18" s="180"/>
      <c r="Z18" s="181"/>
      <c r="AA18" s="179"/>
      <c r="AB18" s="91"/>
      <c r="AF18" s="93"/>
      <c r="AG18" s="89"/>
      <c r="AM18" s="93"/>
      <c r="AN18" s="89"/>
    </row>
    <row r="19" spans="1:40" s="88" customFormat="1" ht="10.8">
      <c r="A19" s="163"/>
      <c r="B19" s="423">
        <f>DATE(year,8,1)</f>
        <v>43313</v>
      </c>
      <c r="C19" s="424"/>
      <c r="D19" s="424"/>
      <c r="E19" s="424"/>
      <c r="F19" s="424"/>
      <c r="G19" s="424"/>
      <c r="H19" s="424"/>
      <c r="I19" s="164"/>
      <c r="J19" s="425" t="s">
        <v>105</v>
      </c>
      <c r="K19" s="425"/>
      <c r="L19" s="165"/>
      <c r="M19" s="423">
        <f>DATE(year+1,2,1)</f>
        <v>43497</v>
      </c>
      <c r="N19" s="424"/>
      <c r="O19" s="424"/>
      <c r="P19" s="424"/>
      <c r="Q19" s="424"/>
      <c r="R19" s="424"/>
      <c r="S19" s="424"/>
      <c r="T19" s="165"/>
      <c r="U19" s="425" t="s">
        <v>106</v>
      </c>
      <c r="V19" s="425"/>
      <c r="W19" s="163"/>
      <c r="X19" s="163"/>
      <c r="Y19" s="180"/>
      <c r="Z19" s="181"/>
      <c r="AA19" s="179"/>
      <c r="AB19" s="94"/>
      <c r="AC19" s="95"/>
    </row>
    <row r="20" spans="1:40" s="87" customFormat="1" ht="10.199999999999999">
      <c r="A20" s="162"/>
      <c r="B20" s="167" t="str">
        <f>IF(startday=1,INDEX(weekDayNames,1),INDEX(weekDayNames,2))</f>
        <v>Su</v>
      </c>
      <c r="C20" s="168" t="str">
        <f>IF(startday=1,INDEX(weekDayNames,2),INDEX(weekDayNames,3))</f>
        <v>M</v>
      </c>
      <c r="D20" s="168" t="str">
        <f>IF(startday=1,INDEX(weekDayNames,3),INDEX(weekDayNames,4))</f>
        <v>Tu</v>
      </c>
      <c r="E20" s="168" t="str">
        <f>IF(startday=1,INDEX(weekDayNames,4),INDEX(weekDayNames,5))</f>
        <v>W</v>
      </c>
      <c r="F20" s="168" t="str">
        <f>IF(startday=1,INDEX(weekDayNames,5),INDEX(weekDayNames,6))</f>
        <v>Th</v>
      </c>
      <c r="G20" s="168" t="str">
        <f>IF(startday=1,INDEX(weekDayNames,6),INDEX(weekDayNames,7))</f>
        <v>F</v>
      </c>
      <c r="H20" s="167" t="str">
        <f>IF(startday=1,INDEX(weekDayNames,7),INDEX(weekDayNames,1))</f>
        <v>Sa</v>
      </c>
      <c r="I20" s="165"/>
      <c r="J20" s="193">
        <v>8</v>
      </c>
      <c r="K20" s="170" t="s">
        <v>123</v>
      </c>
      <c r="L20" s="162"/>
      <c r="M20" s="167" t="str">
        <f>IF(startday=1,INDEX(weekDayNames,1),INDEX(weekDayNames,2))</f>
        <v>Su</v>
      </c>
      <c r="N20" s="168" t="str">
        <f>IF(startday=1,INDEX(weekDayNames,2),INDEX(weekDayNames,3))</f>
        <v>M</v>
      </c>
      <c r="O20" s="168" t="str">
        <f>IF(startday=1,INDEX(weekDayNames,3),INDEX(weekDayNames,4))</f>
        <v>Tu</v>
      </c>
      <c r="P20" s="168" t="str">
        <f>IF(startday=1,INDEX(weekDayNames,4),INDEX(weekDayNames,5))</f>
        <v>W</v>
      </c>
      <c r="Q20" s="168" t="str">
        <f>IF(startday=1,INDEX(weekDayNames,5),INDEX(weekDayNames,6))</f>
        <v>Th</v>
      </c>
      <c r="R20" s="168" t="str">
        <f>IF(startday=1,INDEX(weekDayNames,6),INDEX(weekDayNames,7))</f>
        <v>F</v>
      </c>
      <c r="S20" s="167" t="str">
        <f>IF(startday=1,INDEX(weekDayNames,7),INDEX(weekDayNames,1))</f>
        <v>Sa</v>
      </c>
      <c r="T20" s="165"/>
      <c r="U20" s="194">
        <v>6</v>
      </c>
      <c r="V20" s="170" t="s">
        <v>123</v>
      </c>
      <c r="W20" s="162"/>
      <c r="X20" s="162"/>
      <c r="Y20" s="195"/>
      <c r="Z20" s="162"/>
      <c r="AA20" s="179"/>
      <c r="AB20" s="91"/>
    </row>
    <row r="21" spans="1:40" s="87" customFormat="1" ht="10.199999999999999">
      <c r="A21" s="162"/>
      <c r="B21" s="171" t="str">
        <f t="array" ref="B21:H26">IF(MONTH(B19)&lt;&gt;MONTH(DATE(YEAR(B19),MONTH(B19),1)-WEEKDAY(DATE(YEAR(B19),MONTH(B19),1),startday)+(WeekNo-1)*7+WeekDay),"",DATE(YEAR(B19),MONTH(B19),1)-WEEKDAY(DATE(YEAR(B19),MONTH(B19),1),startday)+(WeekNo-1)*7+WeekDay)</f>
        <v/>
      </c>
      <c r="C21" s="174" t="str">
        <v/>
      </c>
      <c r="D21" s="174" t="str">
        <v/>
      </c>
      <c r="E21" s="174">
        <v>43313</v>
      </c>
      <c r="F21" s="174">
        <v>43314</v>
      </c>
      <c r="G21" s="174">
        <v>43315</v>
      </c>
      <c r="H21" s="171">
        <v>43316</v>
      </c>
      <c r="I21" s="165"/>
      <c r="J21" s="175">
        <v>14</v>
      </c>
      <c r="K21" s="196" t="s">
        <v>104</v>
      </c>
      <c r="L21" s="162"/>
      <c r="M21" s="171" t="str">
        <f t="array" ref="M21:S26">IF(MONTH(M19)&lt;&gt;MONTH(DATE(YEAR(M19),MONTH(M19),1)-WEEKDAY(DATE(YEAR(M19),MONTH(M19),1),startday)+(WeekNo-1)*7+WeekDay),"",DATE(YEAR(M19),MONTH(M19),1)-WEEKDAY(DATE(YEAR(M19),MONTH(M19),1),startday)+(WeekNo-1)*7+WeekDay)</f>
        <v/>
      </c>
      <c r="N21" s="174" t="str">
        <v/>
      </c>
      <c r="O21" s="174" t="str">
        <v/>
      </c>
      <c r="P21" s="174" t="str">
        <v/>
      </c>
      <c r="Q21" s="174" t="str">
        <v/>
      </c>
      <c r="R21" s="174">
        <v>43497</v>
      </c>
      <c r="S21" s="171">
        <v>43498</v>
      </c>
      <c r="T21" s="165"/>
      <c r="U21" s="175">
        <v>12</v>
      </c>
      <c r="V21" s="176" t="s">
        <v>104</v>
      </c>
      <c r="W21" s="162"/>
      <c r="X21" s="162"/>
      <c r="Y21" s="195"/>
      <c r="Z21" s="162"/>
      <c r="AA21" s="162"/>
    </row>
    <row r="22" spans="1:40" s="87" customFormat="1" ht="10.8">
      <c r="A22" s="162"/>
      <c r="B22" s="171">
        <v>43317</v>
      </c>
      <c r="C22" s="174">
        <v>43318</v>
      </c>
      <c r="D22" s="174">
        <v>43319</v>
      </c>
      <c r="E22" s="177">
        <v>43320</v>
      </c>
      <c r="F22" s="174">
        <v>43321</v>
      </c>
      <c r="G22" s="174">
        <v>43322</v>
      </c>
      <c r="H22" s="171">
        <v>43323</v>
      </c>
      <c r="I22" s="165"/>
      <c r="J22" s="193">
        <v>22</v>
      </c>
      <c r="K22" s="170" t="s">
        <v>123</v>
      </c>
      <c r="L22" s="165"/>
      <c r="M22" s="171">
        <v>43499</v>
      </c>
      <c r="N22" s="174">
        <v>43500</v>
      </c>
      <c r="O22" s="174">
        <v>43501</v>
      </c>
      <c r="P22" s="177">
        <v>43502</v>
      </c>
      <c r="Q22" s="174">
        <v>43503</v>
      </c>
      <c r="R22" s="174">
        <v>43504</v>
      </c>
      <c r="S22" s="171">
        <v>43505</v>
      </c>
      <c r="T22" s="165"/>
      <c r="U22" s="194">
        <v>20</v>
      </c>
      <c r="V22" s="170" t="s">
        <v>123</v>
      </c>
      <c r="W22" s="162"/>
      <c r="X22" s="162"/>
      <c r="Y22" s="195"/>
      <c r="Z22" s="162"/>
      <c r="AA22" s="163"/>
      <c r="AB22" s="88"/>
    </row>
    <row r="23" spans="1:40" s="87" customFormat="1" ht="11.25" customHeight="1">
      <c r="A23" s="162"/>
      <c r="B23" s="171">
        <v>43324</v>
      </c>
      <c r="C23" s="174">
        <v>43325</v>
      </c>
      <c r="D23" s="173">
        <v>43326</v>
      </c>
      <c r="E23" s="174">
        <v>43327</v>
      </c>
      <c r="F23" s="174">
        <v>43328</v>
      </c>
      <c r="G23" s="174">
        <v>43329</v>
      </c>
      <c r="H23" s="171">
        <v>43330</v>
      </c>
      <c r="I23" s="165"/>
      <c r="J23" s="175">
        <v>28</v>
      </c>
      <c r="K23" s="196" t="s">
        <v>104</v>
      </c>
      <c r="L23" s="165"/>
      <c r="M23" s="171">
        <v>43506</v>
      </c>
      <c r="N23" s="174">
        <v>43507</v>
      </c>
      <c r="O23" s="173">
        <v>43508</v>
      </c>
      <c r="P23" s="174">
        <v>43509</v>
      </c>
      <c r="Q23" s="174">
        <v>43510</v>
      </c>
      <c r="R23" s="174">
        <v>43511</v>
      </c>
      <c r="S23" s="171">
        <v>43512</v>
      </c>
      <c r="T23" s="165"/>
      <c r="U23" s="175">
        <v>26</v>
      </c>
      <c r="V23" s="176" t="s">
        <v>104</v>
      </c>
      <c r="W23" s="162"/>
      <c r="X23" s="162"/>
      <c r="Y23" s="195"/>
      <c r="Z23" s="162"/>
      <c r="AA23" s="162"/>
    </row>
    <row r="24" spans="1:40" s="87" customFormat="1" ht="11.25" customHeight="1">
      <c r="A24" s="162"/>
      <c r="B24" s="171">
        <v>43331</v>
      </c>
      <c r="C24" s="174">
        <v>43332</v>
      </c>
      <c r="D24" s="174">
        <v>43333</v>
      </c>
      <c r="E24" s="177">
        <v>43334</v>
      </c>
      <c r="F24" s="174">
        <v>43335</v>
      </c>
      <c r="G24" s="174">
        <v>43336</v>
      </c>
      <c r="H24" s="171">
        <v>43337</v>
      </c>
      <c r="I24" s="165"/>
      <c r="J24" s="182">
        <v>31</v>
      </c>
      <c r="K24" s="197" t="s">
        <v>107</v>
      </c>
      <c r="L24" s="165"/>
      <c r="M24" s="171">
        <v>43513</v>
      </c>
      <c r="N24" s="174">
        <v>43514</v>
      </c>
      <c r="O24" s="174">
        <v>43515</v>
      </c>
      <c r="P24" s="177">
        <v>43516</v>
      </c>
      <c r="Q24" s="174">
        <v>43517</v>
      </c>
      <c r="R24" s="174">
        <v>43518</v>
      </c>
      <c r="S24" s="171">
        <v>43519</v>
      </c>
      <c r="T24" s="165"/>
      <c r="U24" s="162"/>
      <c r="V24" s="162"/>
      <c r="W24" s="162"/>
      <c r="X24" s="162"/>
      <c r="Y24" s="162"/>
      <c r="Z24" s="162"/>
      <c r="AA24" s="180"/>
    </row>
    <row r="25" spans="1:40" s="87" customFormat="1" ht="12.75" customHeight="1">
      <c r="A25" s="162"/>
      <c r="B25" s="171">
        <v>43338</v>
      </c>
      <c r="C25" s="174">
        <v>43339</v>
      </c>
      <c r="D25" s="173">
        <v>43340</v>
      </c>
      <c r="E25" s="174">
        <v>43341</v>
      </c>
      <c r="F25" s="172">
        <v>43342</v>
      </c>
      <c r="G25" s="185">
        <v>43343</v>
      </c>
      <c r="H25" s="171" t="str">
        <v/>
      </c>
      <c r="I25" s="165"/>
      <c r="J25" s="162"/>
      <c r="K25" s="197" t="s">
        <v>132</v>
      </c>
      <c r="L25" s="165"/>
      <c r="M25" s="171">
        <v>43520</v>
      </c>
      <c r="N25" s="174">
        <v>43521</v>
      </c>
      <c r="O25" s="173">
        <v>43522</v>
      </c>
      <c r="P25" s="174">
        <v>43523</v>
      </c>
      <c r="Q25" s="174">
        <v>43524</v>
      </c>
      <c r="R25" s="174" t="str">
        <v/>
      </c>
      <c r="S25" s="171" t="str">
        <v/>
      </c>
      <c r="T25" s="165"/>
      <c r="U25" s="162"/>
      <c r="V25" s="162"/>
      <c r="W25" s="162"/>
      <c r="X25" s="162"/>
      <c r="Y25" s="162"/>
      <c r="Z25" s="162"/>
      <c r="AA25" s="162"/>
    </row>
    <row r="26" spans="1:40" s="87" customFormat="1" ht="10.5" customHeight="1">
      <c r="A26" s="162"/>
      <c r="B26" s="171" t="str">
        <v/>
      </c>
      <c r="C26" s="174" t="str">
        <v/>
      </c>
      <c r="D26" s="174" t="str">
        <v/>
      </c>
      <c r="E26" s="174" t="str">
        <v/>
      </c>
      <c r="F26" s="174" t="str">
        <v/>
      </c>
      <c r="G26" s="174" t="str">
        <v/>
      </c>
      <c r="H26" s="171" t="str">
        <v/>
      </c>
      <c r="I26" s="165"/>
      <c r="J26" s="162"/>
      <c r="K26" s="162"/>
      <c r="L26" s="162"/>
      <c r="M26" s="171" t="str">
        <v/>
      </c>
      <c r="N26" s="174" t="str">
        <v/>
      </c>
      <c r="O26" s="174" t="str">
        <v/>
      </c>
      <c r="P26" s="174" t="str">
        <v/>
      </c>
      <c r="Q26" s="174" t="str">
        <v/>
      </c>
      <c r="R26" s="174" t="str">
        <v/>
      </c>
      <c r="S26" s="171" t="str">
        <v/>
      </c>
      <c r="T26" s="165"/>
      <c r="U26" s="162"/>
      <c r="V26" s="162"/>
      <c r="W26" s="162"/>
      <c r="X26" s="162"/>
      <c r="Y26" s="162"/>
      <c r="Z26" s="162"/>
      <c r="AA26" s="162"/>
    </row>
    <row r="27" spans="1:40" s="87" customFormat="1" ht="4.5" customHeight="1">
      <c r="A27" s="162"/>
      <c r="B27" s="165"/>
      <c r="C27" s="165"/>
      <c r="D27" s="165"/>
      <c r="E27" s="165"/>
      <c r="F27" s="165"/>
      <c r="G27" s="165"/>
      <c r="H27" s="165"/>
      <c r="I27" s="165"/>
      <c r="J27" s="162"/>
      <c r="K27" s="162"/>
      <c r="L27" s="165"/>
      <c r="M27" s="165"/>
      <c r="N27" s="165"/>
      <c r="O27" s="165"/>
      <c r="P27" s="165"/>
      <c r="Q27" s="165"/>
      <c r="R27" s="165"/>
      <c r="S27" s="165"/>
      <c r="T27" s="165"/>
      <c r="U27" s="162"/>
      <c r="V27" s="162"/>
      <c r="W27" s="162"/>
      <c r="X27" s="162"/>
      <c r="Y27" s="198"/>
      <c r="Z27" s="162"/>
      <c r="AA27" s="162"/>
    </row>
    <row r="28" spans="1:40" s="87" customFormat="1" ht="10.199999999999999">
      <c r="A28" s="162"/>
      <c r="B28" s="423">
        <f>DATE(year,9,1)</f>
        <v>43344</v>
      </c>
      <c r="C28" s="424"/>
      <c r="D28" s="424"/>
      <c r="E28" s="424"/>
      <c r="F28" s="424"/>
      <c r="G28" s="424"/>
      <c r="H28" s="424"/>
      <c r="I28" s="165"/>
      <c r="J28" s="425" t="s">
        <v>108</v>
      </c>
      <c r="K28" s="425"/>
      <c r="L28" s="165"/>
      <c r="M28" s="423">
        <f>DATE(year+1,3,1)</f>
        <v>43525</v>
      </c>
      <c r="N28" s="424"/>
      <c r="O28" s="424"/>
      <c r="P28" s="424"/>
      <c r="Q28" s="424"/>
      <c r="R28" s="424"/>
      <c r="S28" s="424"/>
      <c r="T28" s="165"/>
      <c r="U28" s="425" t="s">
        <v>109</v>
      </c>
      <c r="V28" s="425"/>
      <c r="W28" s="162"/>
      <c r="X28" s="162"/>
      <c r="Y28" s="195"/>
      <c r="Z28" s="162"/>
      <c r="AA28" s="162"/>
    </row>
    <row r="29" spans="1:40" s="87" customFormat="1" ht="10.199999999999999">
      <c r="A29" s="162"/>
      <c r="B29" s="167" t="str">
        <f>IF(startday=1,INDEX(weekDayNames,1),INDEX(weekDayNames,2))</f>
        <v>Su</v>
      </c>
      <c r="C29" s="168" t="str">
        <f>IF(startday=1,INDEX(weekDayNames,2),INDEX(weekDayNames,3))</f>
        <v>M</v>
      </c>
      <c r="D29" s="168" t="str">
        <f>IF(startday=1,INDEX(weekDayNames,3),INDEX(weekDayNames,4))</f>
        <v>Tu</v>
      </c>
      <c r="E29" s="168" t="str">
        <f>IF(startday=1,INDEX(weekDayNames,4),INDEX(weekDayNames,5))</f>
        <v>W</v>
      </c>
      <c r="F29" s="168" t="str">
        <f>IF(startday=1,INDEX(weekDayNames,5),INDEX(weekDayNames,6))</f>
        <v>Th</v>
      </c>
      <c r="G29" s="168" t="str">
        <f>IF(startday=1,INDEX(weekDayNames,6),INDEX(weekDayNames,7))</f>
        <v>F</v>
      </c>
      <c r="H29" s="167" t="str">
        <f>IF(startday=1,INDEX(weekDayNames,7),INDEX(weekDayNames,1))</f>
        <v>Sa</v>
      </c>
      <c r="I29" s="165"/>
      <c r="J29" s="169">
        <v>5</v>
      </c>
      <c r="K29" s="170" t="s">
        <v>123</v>
      </c>
      <c r="L29" s="165"/>
      <c r="M29" s="167" t="str">
        <f>IF(startday=1,INDEX(weekDayNames,1),INDEX(weekDayNames,2))</f>
        <v>Su</v>
      </c>
      <c r="N29" s="168" t="str">
        <f>IF(startday=1,INDEX(weekDayNames,2),INDEX(weekDayNames,3))</f>
        <v>M</v>
      </c>
      <c r="O29" s="168" t="str">
        <f>IF(startday=1,INDEX(weekDayNames,3),INDEX(weekDayNames,4))</f>
        <v>Tu</v>
      </c>
      <c r="P29" s="168" t="str">
        <f>IF(startday=1,INDEX(weekDayNames,4),INDEX(weekDayNames,5))</f>
        <v>W</v>
      </c>
      <c r="Q29" s="168" t="str">
        <f>IF(startday=1,INDEX(weekDayNames,5),INDEX(weekDayNames,6))</f>
        <v>Th</v>
      </c>
      <c r="R29" s="168" t="str">
        <f>IF(startday=1,INDEX(weekDayNames,6),INDEX(weekDayNames,7))</f>
        <v>F</v>
      </c>
      <c r="S29" s="167" t="str">
        <f>IF(startday=1,INDEX(weekDayNames,7),INDEX(weekDayNames,1))</f>
        <v>Sa</v>
      </c>
      <c r="T29" s="165"/>
      <c r="U29" s="199" t="s">
        <v>133</v>
      </c>
      <c r="V29" s="162" t="s">
        <v>134</v>
      </c>
      <c r="W29" s="162"/>
      <c r="X29" s="162"/>
      <c r="Y29" s="162"/>
      <c r="Z29" s="162"/>
      <c r="AA29" s="162"/>
    </row>
    <row r="30" spans="1:40" s="87" customFormat="1" ht="10.199999999999999">
      <c r="A30" s="162"/>
      <c r="B30" s="171" t="str">
        <f t="array" ref="B30:H35">IF(MONTH(B28)&lt;&gt;MONTH(DATE(YEAR(B28),MONTH(B28),1)-WEEKDAY(DATE(YEAR(B28),MONTH(B28),1),startday)+(WeekNo-1)*7+WeekDay),"",DATE(YEAR(B28),MONTH(B28),1)-WEEKDAY(DATE(YEAR(B28),MONTH(B28),1),startday)+(WeekNo-1)*7+WeekDay)</f>
        <v/>
      </c>
      <c r="C30" s="185" t="str">
        <v/>
      </c>
      <c r="D30" s="174" t="str">
        <v/>
      </c>
      <c r="E30" s="174" t="str">
        <v/>
      </c>
      <c r="F30" s="174" t="str">
        <v/>
      </c>
      <c r="G30" s="174" t="str">
        <v/>
      </c>
      <c r="H30" s="171">
        <v>43344</v>
      </c>
      <c r="I30" s="165"/>
      <c r="J30" s="175">
        <v>11</v>
      </c>
      <c r="K30" s="176" t="s">
        <v>104</v>
      </c>
      <c r="L30" s="165"/>
      <c r="M30" s="171" t="str">
        <f t="array" ref="M30:S35">IF(MONTH(M28)&lt;&gt;MONTH(DATE(YEAR(M28),MONTH(M28),1)-WEEKDAY(DATE(YEAR(M28),MONTH(M28),1),startday)+(WeekNo-1)*7+WeekDay),"",DATE(YEAR(M28),MONTH(M28),1)-WEEKDAY(DATE(YEAR(M28),MONTH(M28),1),startday)+(WeekNo-1)*7+WeekDay)</f>
        <v/>
      </c>
      <c r="N30" s="174" t="str">
        <v/>
      </c>
      <c r="O30" s="174" t="str">
        <v/>
      </c>
      <c r="P30" s="174" t="str">
        <v/>
      </c>
      <c r="Q30" s="174" t="str">
        <v/>
      </c>
      <c r="R30" s="174">
        <v>43525</v>
      </c>
      <c r="S30" s="171">
        <v>43526</v>
      </c>
      <c r="T30" s="165"/>
      <c r="U30" s="175">
        <v>12</v>
      </c>
      <c r="V30" s="176" t="s">
        <v>104</v>
      </c>
      <c r="W30" s="162"/>
      <c r="X30" s="162"/>
      <c r="Y30" s="195"/>
      <c r="Z30" s="162"/>
      <c r="AA30" s="162"/>
    </row>
    <row r="31" spans="1:40" s="87" customFormat="1" ht="10.199999999999999">
      <c r="A31" s="162"/>
      <c r="B31" s="171">
        <v>43345</v>
      </c>
      <c r="C31" s="174">
        <v>43346</v>
      </c>
      <c r="D31" s="174">
        <v>43347</v>
      </c>
      <c r="E31" s="177">
        <v>43348</v>
      </c>
      <c r="F31" s="174">
        <v>43349</v>
      </c>
      <c r="G31" s="174">
        <v>43350</v>
      </c>
      <c r="H31" s="171">
        <v>43351</v>
      </c>
      <c r="I31" s="165"/>
      <c r="J31" s="169">
        <v>19</v>
      </c>
      <c r="K31" s="170" t="s">
        <v>123</v>
      </c>
      <c r="L31" s="165"/>
      <c r="M31" s="171">
        <v>43527</v>
      </c>
      <c r="N31" s="174">
        <v>43528</v>
      </c>
      <c r="O31" s="174">
        <v>43529</v>
      </c>
      <c r="P31" s="174">
        <v>43530</v>
      </c>
      <c r="Q31" s="177">
        <v>43531</v>
      </c>
      <c r="R31" s="177">
        <v>43532</v>
      </c>
      <c r="S31" s="171">
        <v>43533</v>
      </c>
      <c r="T31" s="165"/>
      <c r="U31" s="200">
        <v>20</v>
      </c>
      <c r="V31" s="170" t="s">
        <v>123</v>
      </c>
      <c r="W31" s="162"/>
      <c r="X31" s="162"/>
      <c r="Y31" s="195"/>
      <c r="Z31" s="162"/>
      <c r="AA31" s="162"/>
    </row>
    <row r="32" spans="1:40" s="88" customFormat="1" ht="13.5" customHeight="1">
      <c r="A32" s="163"/>
      <c r="B32" s="171">
        <v>43352</v>
      </c>
      <c r="C32" s="174">
        <v>43353</v>
      </c>
      <c r="D32" s="173">
        <v>43354</v>
      </c>
      <c r="E32" s="174">
        <v>43355</v>
      </c>
      <c r="F32" s="174">
        <v>43356</v>
      </c>
      <c r="G32" s="174">
        <v>43357</v>
      </c>
      <c r="H32" s="171">
        <v>43358</v>
      </c>
      <c r="I32" s="165"/>
      <c r="J32" s="175">
        <v>25</v>
      </c>
      <c r="K32" s="176" t="s">
        <v>104</v>
      </c>
      <c r="L32" s="165"/>
      <c r="M32" s="171">
        <v>43534</v>
      </c>
      <c r="N32" s="174">
        <v>43535</v>
      </c>
      <c r="O32" s="173">
        <v>43536</v>
      </c>
      <c r="P32" s="174">
        <v>43537</v>
      </c>
      <c r="Q32" s="174">
        <v>43538</v>
      </c>
      <c r="R32" s="174">
        <v>43539</v>
      </c>
      <c r="S32" s="171">
        <v>43540</v>
      </c>
      <c r="T32" s="165"/>
      <c r="U32" s="175">
        <v>26</v>
      </c>
      <c r="V32" s="176" t="s">
        <v>104</v>
      </c>
      <c r="W32" s="163"/>
      <c r="X32" s="163"/>
      <c r="Y32" s="163"/>
      <c r="Z32" s="163"/>
      <c r="AA32" s="162"/>
      <c r="AB32" s="87"/>
    </row>
    <row r="33" spans="1:28" s="87" customFormat="1" ht="10.8">
      <c r="A33" s="162"/>
      <c r="B33" s="171">
        <v>43359</v>
      </c>
      <c r="C33" s="174">
        <v>43360</v>
      </c>
      <c r="D33" s="174">
        <v>43361</v>
      </c>
      <c r="E33" s="177">
        <v>43362</v>
      </c>
      <c r="F33" s="174">
        <v>43363</v>
      </c>
      <c r="G33" s="174">
        <v>43364</v>
      </c>
      <c r="H33" s="201">
        <v>43365</v>
      </c>
      <c r="I33" s="165"/>
      <c r="J33" s="182">
        <v>28</v>
      </c>
      <c r="K33" s="202" t="s">
        <v>144</v>
      </c>
      <c r="L33" s="165"/>
      <c r="M33" s="171">
        <v>43541</v>
      </c>
      <c r="N33" s="174">
        <v>43542</v>
      </c>
      <c r="O33" s="174">
        <v>43543</v>
      </c>
      <c r="P33" s="177">
        <v>43544</v>
      </c>
      <c r="Q33" s="174">
        <v>43545</v>
      </c>
      <c r="R33" s="174">
        <v>43546</v>
      </c>
      <c r="S33" s="171">
        <v>43547</v>
      </c>
      <c r="T33" s="181"/>
      <c r="U33" s="182">
        <v>30</v>
      </c>
      <c r="V33" s="202" t="s">
        <v>146</v>
      </c>
      <c r="W33" s="162"/>
      <c r="X33" s="162"/>
      <c r="Y33" s="162"/>
      <c r="Z33" s="162"/>
      <c r="AA33" s="163"/>
    </row>
    <row r="34" spans="1:28" s="87" customFormat="1" ht="10.199999999999999">
      <c r="A34" s="162"/>
      <c r="B34" s="171">
        <v>43366</v>
      </c>
      <c r="C34" s="174">
        <v>43367</v>
      </c>
      <c r="D34" s="173">
        <v>43368</v>
      </c>
      <c r="E34" s="174">
        <v>43369</v>
      </c>
      <c r="F34" s="174">
        <v>43370</v>
      </c>
      <c r="G34" s="172">
        <v>43371</v>
      </c>
      <c r="H34" s="171">
        <v>43372</v>
      </c>
      <c r="I34" s="165"/>
      <c r="J34" s="203"/>
      <c r="K34" s="204"/>
      <c r="L34" s="165"/>
      <c r="M34" s="171">
        <v>43548</v>
      </c>
      <c r="N34" s="174">
        <v>43549</v>
      </c>
      <c r="O34" s="173">
        <v>43550</v>
      </c>
      <c r="P34" s="174">
        <v>43551</v>
      </c>
      <c r="Q34" s="174">
        <v>43552</v>
      </c>
      <c r="R34" s="174">
        <v>43553</v>
      </c>
      <c r="S34" s="171">
        <v>43554</v>
      </c>
      <c r="T34" s="165"/>
      <c r="U34" s="205" t="s">
        <v>135</v>
      </c>
      <c r="V34" s="205"/>
      <c r="W34" s="162"/>
      <c r="X34" s="162"/>
      <c r="Y34" s="162"/>
      <c r="Z34" s="162"/>
      <c r="AA34" s="162"/>
    </row>
    <row r="35" spans="1:28" s="87" customFormat="1" ht="2.25" customHeight="1">
      <c r="A35" s="162"/>
      <c r="B35" s="171">
        <v>43373</v>
      </c>
      <c r="C35" s="174" t="str">
        <v/>
      </c>
      <c r="D35" s="174" t="str">
        <v/>
      </c>
      <c r="E35" s="174" t="str">
        <v/>
      </c>
      <c r="F35" s="174" t="str">
        <v/>
      </c>
      <c r="G35" s="174" t="str">
        <v/>
      </c>
      <c r="H35" s="171" t="str">
        <v/>
      </c>
      <c r="I35" s="165"/>
      <c r="J35" s="192"/>
      <c r="K35" s="181"/>
      <c r="L35" s="165"/>
      <c r="M35" s="171">
        <v>43555</v>
      </c>
      <c r="N35" s="174" t="str">
        <v/>
      </c>
      <c r="O35" s="174" t="str">
        <v/>
      </c>
      <c r="P35" s="174" t="str">
        <v/>
      </c>
      <c r="Q35" s="174" t="str">
        <v/>
      </c>
      <c r="R35" s="174" t="str">
        <v/>
      </c>
      <c r="S35" s="171" t="str">
        <v/>
      </c>
      <c r="T35" s="165"/>
      <c r="U35" s="162"/>
      <c r="V35" s="162"/>
      <c r="W35" s="162"/>
      <c r="X35" s="162"/>
      <c r="Y35" s="422"/>
      <c r="Z35" s="163"/>
      <c r="AA35" s="162"/>
      <c r="AB35" s="88"/>
    </row>
    <row r="36" spans="1:28" s="87" customFormat="1" ht="5.25" customHeight="1">
      <c r="A36" s="162"/>
      <c r="B36" s="165"/>
      <c r="C36" s="165"/>
      <c r="D36" s="165"/>
      <c r="E36" s="165"/>
      <c r="F36" s="165"/>
      <c r="G36" s="165"/>
      <c r="H36" s="165"/>
      <c r="I36" s="165"/>
      <c r="J36" s="162"/>
      <c r="K36" s="162"/>
      <c r="L36" s="165"/>
      <c r="M36" s="165"/>
      <c r="N36" s="165"/>
      <c r="O36" s="165"/>
      <c r="P36" s="165"/>
      <c r="Q36" s="165"/>
      <c r="R36" s="165"/>
      <c r="S36" s="165"/>
      <c r="T36" s="165"/>
      <c r="U36" s="165"/>
      <c r="V36" s="165"/>
      <c r="W36" s="162"/>
      <c r="X36" s="162"/>
      <c r="Y36" s="422"/>
      <c r="Z36" s="162"/>
      <c r="AA36" s="162"/>
    </row>
    <row r="37" spans="1:28" s="87" customFormat="1" ht="10.199999999999999">
      <c r="A37" s="162"/>
      <c r="B37" s="423">
        <f>DATE(year,10,1)</f>
        <v>43374</v>
      </c>
      <c r="C37" s="424"/>
      <c r="D37" s="424"/>
      <c r="E37" s="424"/>
      <c r="F37" s="424"/>
      <c r="G37" s="424"/>
      <c r="H37" s="424"/>
      <c r="I37" s="165"/>
      <c r="J37" s="425" t="s">
        <v>110</v>
      </c>
      <c r="K37" s="425"/>
      <c r="L37" s="165"/>
      <c r="M37" s="423">
        <f>DATE(year+1,4,1)</f>
        <v>43556</v>
      </c>
      <c r="N37" s="424"/>
      <c r="O37" s="424"/>
      <c r="P37" s="424"/>
      <c r="Q37" s="424"/>
      <c r="R37" s="424"/>
      <c r="S37" s="424"/>
      <c r="T37" s="165"/>
      <c r="U37" s="425" t="s">
        <v>111</v>
      </c>
      <c r="V37" s="425"/>
      <c r="W37" s="162"/>
      <c r="X37" s="162"/>
      <c r="Y37" s="422"/>
      <c r="Z37" s="162"/>
      <c r="AA37" s="162"/>
    </row>
    <row r="38" spans="1:28" s="87" customFormat="1" ht="10.199999999999999">
      <c r="A38" s="162"/>
      <c r="B38" s="167" t="str">
        <f>IF(startday=1,INDEX(weekDayNames,1),INDEX(weekDayNames,2))</f>
        <v>Su</v>
      </c>
      <c r="C38" s="168" t="str">
        <f>IF(startday=1,INDEX(weekDayNames,2),INDEX(weekDayNames,3))</f>
        <v>M</v>
      </c>
      <c r="D38" s="168" t="str">
        <f>IF(startday=1,INDEX(weekDayNames,3),INDEX(weekDayNames,4))</f>
        <v>Tu</v>
      </c>
      <c r="E38" s="168" t="str">
        <f>IF(startday=1,INDEX(weekDayNames,4),INDEX(weekDayNames,5))</f>
        <v>W</v>
      </c>
      <c r="F38" s="168" t="str">
        <f>IF(startday=1,INDEX(weekDayNames,5),INDEX(weekDayNames,6))</f>
        <v>Th</v>
      </c>
      <c r="G38" s="168" t="str">
        <f>IF(startday=1,INDEX(weekDayNames,6),INDEX(weekDayNames,7))</f>
        <v>F</v>
      </c>
      <c r="H38" s="167" t="str">
        <f>IF(startday=1,INDEX(weekDayNames,7),INDEX(weekDayNames,1))</f>
        <v>Sa</v>
      </c>
      <c r="I38" s="165"/>
      <c r="J38" s="169">
        <v>3</v>
      </c>
      <c r="K38" s="170" t="s">
        <v>123</v>
      </c>
      <c r="L38" s="162"/>
      <c r="M38" s="167" t="str">
        <f>IF(startday=1,INDEX(weekDayNames,1),INDEX(weekDayNames,2))</f>
        <v>Su</v>
      </c>
      <c r="N38" s="168" t="str">
        <f>IF(startday=1,INDEX(weekDayNames,2),INDEX(weekDayNames,3))</f>
        <v>M</v>
      </c>
      <c r="O38" s="168" t="str">
        <f>IF(startday=1,INDEX(weekDayNames,3),INDEX(weekDayNames,4))</f>
        <v>Tu</v>
      </c>
      <c r="P38" s="168" t="str">
        <f>IF(startday=1,INDEX(weekDayNames,4),INDEX(weekDayNames,5))</f>
        <v>W</v>
      </c>
      <c r="Q38" s="168" t="str">
        <f>IF(startday=1,INDEX(weekDayNames,5),INDEX(weekDayNames,6))</f>
        <v>Th</v>
      </c>
      <c r="R38" s="168" t="str">
        <f>IF(startday=1,INDEX(weekDayNames,6),INDEX(weekDayNames,7))</f>
        <v>F</v>
      </c>
      <c r="S38" s="167" t="str">
        <f>IF(startday=1,INDEX(weekDayNames,7),INDEX(weekDayNames,1))</f>
        <v>Sa</v>
      </c>
      <c r="T38" s="165"/>
      <c r="U38" s="169">
        <v>3</v>
      </c>
      <c r="V38" s="170" t="s">
        <v>123</v>
      </c>
      <c r="W38" s="162"/>
      <c r="X38" s="162"/>
      <c r="Y38" s="422"/>
      <c r="Z38" s="162"/>
      <c r="AA38" s="162"/>
    </row>
    <row r="39" spans="1:28" s="87" customFormat="1" ht="10.8">
      <c r="A39" s="162"/>
      <c r="B39" s="171" t="str">
        <f t="array" ref="B39:H44">IF(MONTH(B37)&lt;&gt;MONTH(DATE(YEAR(B37),MONTH(B37),1)-WEEKDAY(DATE(YEAR(B37),MONTH(B37),1),startday)+(WeekNo-1)*7+WeekDay),"",DATE(YEAR(B37),MONTH(B37),1)-WEEKDAY(DATE(YEAR(B37),MONTH(B37),1),startday)+(WeekNo-1)*7+WeekDay)</f>
        <v/>
      </c>
      <c r="C39" s="174">
        <v>43374</v>
      </c>
      <c r="D39" s="174">
        <v>43375</v>
      </c>
      <c r="E39" s="177">
        <v>43376</v>
      </c>
      <c r="F39" s="185">
        <v>43377</v>
      </c>
      <c r="G39" s="174">
        <v>43378</v>
      </c>
      <c r="H39" s="171">
        <v>43379</v>
      </c>
      <c r="I39" s="181"/>
      <c r="J39" s="175">
        <v>9</v>
      </c>
      <c r="K39" s="176" t="s">
        <v>104</v>
      </c>
      <c r="L39" s="162"/>
      <c r="M39" s="171" t="str">
        <f t="array" ref="M39:S44">IF(MONTH(M37)&lt;&gt;MONTH(DATE(YEAR(M37),MONTH(M37),1)-WEEKDAY(DATE(YEAR(M37),MONTH(M37),1),startday)+(WeekNo-1)*7+WeekDay),"",DATE(YEAR(M37),MONTH(M37),1)-WEEKDAY(DATE(YEAR(M37),MONTH(M37),1),startday)+(WeekNo-1)*7+WeekDay)</f>
        <v/>
      </c>
      <c r="N39" s="174">
        <v>43556</v>
      </c>
      <c r="O39" s="174">
        <v>43557</v>
      </c>
      <c r="P39" s="177">
        <v>43558</v>
      </c>
      <c r="Q39" s="174">
        <v>43559</v>
      </c>
      <c r="R39" s="174">
        <v>43560</v>
      </c>
      <c r="S39" s="171">
        <v>43561</v>
      </c>
      <c r="T39" s="165"/>
      <c r="U39" s="175">
        <v>9</v>
      </c>
      <c r="V39" s="176" t="s">
        <v>104</v>
      </c>
      <c r="W39" s="162"/>
      <c r="X39" s="162"/>
      <c r="Y39" s="422"/>
      <c r="Z39" s="162"/>
      <c r="AA39" s="163"/>
    </row>
    <row r="40" spans="1:28" s="87" customFormat="1" ht="10.199999999999999">
      <c r="A40" s="162"/>
      <c r="B40" s="171">
        <v>43380</v>
      </c>
      <c r="C40" s="174">
        <v>43381</v>
      </c>
      <c r="D40" s="173">
        <v>43382</v>
      </c>
      <c r="E40" s="174">
        <v>43383</v>
      </c>
      <c r="F40" s="174">
        <v>43384</v>
      </c>
      <c r="G40" s="174">
        <v>43385</v>
      </c>
      <c r="H40" s="171">
        <v>43386</v>
      </c>
      <c r="I40" s="181"/>
      <c r="J40" s="169">
        <v>17</v>
      </c>
      <c r="K40" s="170" t="s">
        <v>123</v>
      </c>
      <c r="L40" s="165"/>
      <c r="M40" s="171">
        <v>43562</v>
      </c>
      <c r="N40" s="174">
        <v>43563</v>
      </c>
      <c r="O40" s="173">
        <v>43564</v>
      </c>
      <c r="P40" s="174">
        <v>43565</v>
      </c>
      <c r="Q40" s="174">
        <v>43566</v>
      </c>
      <c r="R40" s="174">
        <v>43567</v>
      </c>
      <c r="S40" s="171">
        <v>43568</v>
      </c>
      <c r="T40" s="165"/>
      <c r="U40" s="200">
        <v>17</v>
      </c>
      <c r="V40" s="170" t="s">
        <v>123</v>
      </c>
      <c r="W40" s="162"/>
      <c r="X40" s="162"/>
      <c r="Y40" s="195"/>
      <c r="Z40" s="162"/>
      <c r="AA40" s="162"/>
    </row>
    <row r="41" spans="1:28" s="88" customFormat="1" ht="13.5" customHeight="1">
      <c r="A41" s="163"/>
      <c r="B41" s="206">
        <v>43387</v>
      </c>
      <c r="C41" s="185">
        <v>43388</v>
      </c>
      <c r="D41" s="185">
        <v>43389</v>
      </c>
      <c r="E41" s="177">
        <v>43390</v>
      </c>
      <c r="F41" s="173">
        <v>43391</v>
      </c>
      <c r="G41" s="173">
        <v>43392</v>
      </c>
      <c r="H41" s="207">
        <v>43393</v>
      </c>
      <c r="I41" s="165"/>
      <c r="J41" s="175" t="s">
        <v>136</v>
      </c>
      <c r="K41" s="162" t="s">
        <v>137</v>
      </c>
      <c r="L41" s="162"/>
      <c r="M41" s="171">
        <v>43569</v>
      </c>
      <c r="N41" s="174">
        <v>43570</v>
      </c>
      <c r="O41" s="174">
        <v>43571</v>
      </c>
      <c r="P41" s="177">
        <v>43572</v>
      </c>
      <c r="Q41" s="174">
        <v>43573</v>
      </c>
      <c r="R41" s="174">
        <v>43574</v>
      </c>
      <c r="S41" s="171">
        <v>43575</v>
      </c>
      <c r="T41" s="165"/>
      <c r="U41" s="175">
        <v>23</v>
      </c>
      <c r="V41" s="176" t="s">
        <v>104</v>
      </c>
      <c r="W41" s="163"/>
      <c r="X41" s="163"/>
      <c r="Y41" s="163"/>
      <c r="Z41" s="163"/>
      <c r="AA41" s="162"/>
      <c r="AB41" s="87"/>
    </row>
    <row r="42" spans="1:28" s="87" customFormat="1" ht="10.199999999999999">
      <c r="A42" s="162"/>
      <c r="B42" s="171">
        <v>43394</v>
      </c>
      <c r="C42" s="174">
        <v>43395</v>
      </c>
      <c r="D42" s="174">
        <v>43396</v>
      </c>
      <c r="E42" s="174">
        <v>43397</v>
      </c>
      <c r="F42" s="174">
        <v>43398</v>
      </c>
      <c r="G42" s="174">
        <v>43399</v>
      </c>
      <c r="H42" s="171">
        <v>43400</v>
      </c>
      <c r="I42" s="165"/>
      <c r="J42" s="169">
        <v>31</v>
      </c>
      <c r="K42" s="170" t="s">
        <v>123</v>
      </c>
      <c r="L42" s="165"/>
      <c r="M42" s="171">
        <v>43576</v>
      </c>
      <c r="N42" s="174">
        <v>43577</v>
      </c>
      <c r="O42" s="173">
        <v>43578</v>
      </c>
      <c r="P42" s="174">
        <v>43579</v>
      </c>
      <c r="Q42" s="174">
        <v>43580</v>
      </c>
      <c r="R42" s="174">
        <v>43581</v>
      </c>
      <c r="S42" s="171">
        <v>43582</v>
      </c>
      <c r="T42" s="165"/>
      <c r="U42" s="208">
        <v>30</v>
      </c>
      <c r="V42" s="184" t="s">
        <v>138</v>
      </c>
      <c r="W42" s="162"/>
      <c r="X42" s="162"/>
      <c r="Y42" s="162"/>
      <c r="Z42" s="162"/>
      <c r="AA42" s="162"/>
    </row>
    <row r="43" spans="1:28" s="87" customFormat="1" ht="10.199999999999999">
      <c r="A43" s="162"/>
      <c r="B43" s="171">
        <v>43401</v>
      </c>
      <c r="C43" s="174">
        <v>43402</v>
      </c>
      <c r="D43" s="174">
        <v>43403</v>
      </c>
      <c r="E43" s="172">
        <v>43404</v>
      </c>
      <c r="F43" s="174" t="str">
        <v/>
      </c>
      <c r="G43" s="187" t="str">
        <v/>
      </c>
      <c r="H43" s="171" t="str">
        <v/>
      </c>
      <c r="I43" s="165"/>
      <c r="J43" s="182">
        <v>31</v>
      </c>
      <c r="K43" s="184" t="s">
        <v>139</v>
      </c>
      <c r="L43" s="165"/>
      <c r="M43" s="171">
        <v>43583</v>
      </c>
      <c r="N43" s="174">
        <v>43584</v>
      </c>
      <c r="O43" s="208">
        <v>43585</v>
      </c>
      <c r="P43" s="174" t="str">
        <v/>
      </c>
      <c r="Q43" s="174" t="str">
        <v/>
      </c>
      <c r="R43" s="187" t="str">
        <v/>
      </c>
      <c r="S43" s="171" t="str">
        <v/>
      </c>
      <c r="T43" s="165"/>
      <c r="U43" s="209"/>
      <c r="V43" s="210"/>
      <c r="W43" s="162"/>
      <c r="X43" s="162"/>
      <c r="Y43" s="162"/>
      <c r="Z43" s="162"/>
      <c r="AA43" s="162"/>
    </row>
    <row r="44" spans="1:28" s="87" customFormat="1" ht="1.5" customHeight="1">
      <c r="A44" s="162"/>
      <c r="B44" s="206" t="str">
        <v/>
      </c>
      <c r="C44" s="174" t="str">
        <v/>
      </c>
      <c r="D44" s="174" t="str">
        <v/>
      </c>
      <c r="E44" s="174" t="str">
        <v/>
      </c>
      <c r="F44" s="174" t="str">
        <v/>
      </c>
      <c r="G44" s="174" t="str">
        <v/>
      </c>
      <c r="H44" s="171" t="str">
        <v/>
      </c>
      <c r="I44" s="165"/>
      <c r="J44" s="184"/>
      <c r="K44" s="184"/>
      <c r="L44" s="165"/>
      <c r="M44" s="171" t="str">
        <v/>
      </c>
      <c r="N44" s="174" t="str">
        <v/>
      </c>
      <c r="O44" s="174" t="str">
        <v/>
      </c>
      <c r="P44" s="174" t="str">
        <v/>
      </c>
      <c r="Q44" s="174" t="str">
        <v/>
      </c>
      <c r="R44" s="174" t="str">
        <v/>
      </c>
      <c r="S44" s="171" t="str">
        <v/>
      </c>
      <c r="T44" s="165"/>
      <c r="U44" s="162"/>
      <c r="V44" s="162"/>
      <c r="W44" s="162"/>
      <c r="X44" s="162"/>
      <c r="Y44" s="162"/>
      <c r="Z44" s="162"/>
      <c r="AA44" s="162"/>
      <c r="AB44" s="88"/>
    </row>
    <row r="45" spans="1:28" s="87" customFormat="1" ht="5.25" customHeight="1">
      <c r="A45" s="162"/>
      <c r="B45" s="165"/>
      <c r="C45" s="165"/>
      <c r="D45" s="165"/>
      <c r="E45" s="165"/>
      <c r="F45" s="165"/>
      <c r="G45" s="165"/>
      <c r="H45" s="165"/>
      <c r="I45" s="165"/>
      <c r="J45" s="162"/>
      <c r="K45" s="162"/>
      <c r="L45" s="165"/>
      <c r="M45" s="165"/>
      <c r="N45" s="165"/>
      <c r="O45" s="165"/>
      <c r="P45" s="165"/>
      <c r="Q45" s="165"/>
      <c r="R45" s="165"/>
      <c r="S45" s="165"/>
      <c r="T45" s="165"/>
      <c r="U45" s="162"/>
      <c r="V45" s="162"/>
      <c r="W45" s="162"/>
      <c r="X45" s="162"/>
      <c r="Y45" s="162"/>
      <c r="Z45" s="162"/>
      <c r="AA45" s="162"/>
    </row>
    <row r="46" spans="1:28" s="87" customFormat="1" ht="10.199999999999999">
      <c r="A46" s="162"/>
      <c r="B46" s="423">
        <f>DATE(year,11,1)</f>
        <v>43405</v>
      </c>
      <c r="C46" s="424"/>
      <c r="D46" s="424"/>
      <c r="E46" s="424"/>
      <c r="F46" s="424"/>
      <c r="G46" s="424"/>
      <c r="H46" s="424"/>
      <c r="I46" s="165"/>
      <c r="J46" s="425" t="s">
        <v>112</v>
      </c>
      <c r="K46" s="425"/>
      <c r="L46" s="165"/>
      <c r="M46" s="423">
        <f>DATE(year+1,5,1)</f>
        <v>43586</v>
      </c>
      <c r="N46" s="424"/>
      <c r="O46" s="424"/>
      <c r="P46" s="424"/>
      <c r="Q46" s="424"/>
      <c r="R46" s="424"/>
      <c r="S46" s="424"/>
      <c r="T46" s="165"/>
      <c r="U46" s="425" t="s">
        <v>113</v>
      </c>
      <c r="V46" s="425"/>
      <c r="W46" s="162"/>
      <c r="X46" s="162"/>
      <c r="Y46" s="162"/>
      <c r="Z46" s="162"/>
      <c r="AA46" s="162"/>
    </row>
    <row r="47" spans="1:28" s="87" customFormat="1" ht="10.199999999999999">
      <c r="A47" s="162"/>
      <c r="B47" s="167" t="str">
        <f>IF(startday=1,INDEX(weekDayNames,1),INDEX(weekDayNames,2))</f>
        <v>Su</v>
      </c>
      <c r="C47" s="168" t="str">
        <f>IF(startday=1,INDEX(weekDayNames,2),INDEX(weekDayNames,3))</f>
        <v>M</v>
      </c>
      <c r="D47" s="168" t="str">
        <f>IF(startday=1,INDEX(weekDayNames,3),INDEX(weekDayNames,4))</f>
        <v>Tu</v>
      </c>
      <c r="E47" s="168" t="str">
        <f>IF(startday=1,INDEX(weekDayNames,4),INDEX(weekDayNames,5))</f>
        <v>W</v>
      </c>
      <c r="F47" s="168" t="str">
        <f>IF(startday=1,INDEX(weekDayNames,5),INDEX(weekDayNames,6))</f>
        <v>Th</v>
      </c>
      <c r="G47" s="168" t="str">
        <f>IF(startday=1,INDEX(weekDayNames,6),INDEX(weekDayNames,7))</f>
        <v>F</v>
      </c>
      <c r="H47" s="167" t="str">
        <f>IF(startday=1,INDEX(weekDayNames,7),INDEX(weekDayNames,1))</f>
        <v>Sa</v>
      </c>
      <c r="I47" s="165"/>
      <c r="J47" s="211">
        <v>1</v>
      </c>
      <c r="K47" s="212" t="s">
        <v>140</v>
      </c>
      <c r="L47" s="165"/>
      <c r="M47" s="167" t="str">
        <f>IF(startday=1,INDEX(weekDayNames,1),INDEX(weekDayNames,2))</f>
        <v>Su</v>
      </c>
      <c r="N47" s="168" t="str">
        <f>IF(startday=1,INDEX(weekDayNames,2),INDEX(weekDayNames,3))</f>
        <v>M</v>
      </c>
      <c r="O47" s="168" t="str">
        <f>IF(startday=1,INDEX(weekDayNames,3),INDEX(weekDayNames,4))</f>
        <v>Tu</v>
      </c>
      <c r="P47" s="168" t="str">
        <f>IF(startday=1,INDEX(weekDayNames,4),INDEX(weekDayNames,5))</f>
        <v>W</v>
      </c>
      <c r="Q47" s="168" t="str">
        <f>IF(startday=1,INDEX(weekDayNames,5),INDEX(weekDayNames,6))</f>
        <v>Th</v>
      </c>
      <c r="R47" s="168" t="str">
        <f>IF(startday=1,INDEX(weekDayNames,6),INDEX(weekDayNames,7))</f>
        <v>F</v>
      </c>
      <c r="S47" s="167" t="str">
        <f>IF(startday=1,INDEX(weekDayNames,7),INDEX(weekDayNames,1))</f>
        <v>Sa</v>
      </c>
      <c r="T47" s="165"/>
      <c r="U47" s="213">
        <v>1</v>
      </c>
      <c r="V47" s="214" t="s">
        <v>114</v>
      </c>
      <c r="W47" s="162"/>
      <c r="X47" s="162"/>
      <c r="Y47" s="162"/>
      <c r="Z47" s="162"/>
      <c r="AA47" s="162"/>
    </row>
    <row r="48" spans="1:28" s="87" customFormat="1" ht="12" customHeight="1">
      <c r="A48" s="162"/>
      <c r="B48" s="171" t="str">
        <f t="array" ref="B48:H53">IF(MONTH(B46)&lt;&gt;MONTH(DATE(YEAR(B46),MONTH(B46),1)-WEEKDAY(DATE(YEAR(B46),MONTH(B46),1),startday)+(WeekNo-1)*7+WeekDay),"",DATE(YEAR(B46),MONTH(B46),1)-WEEKDAY(DATE(YEAR(B46),MONTH(B46),1),startday)+(WeekNo-1)*7+WeekDay)</f>
        <v/>
      </c>
      <c r="C48" s="174" t="str">
        <v/>
      </c>
      <c r="D48" s="215" t="str">
        <v/>
      </c>
      <c r="E48" s="173" t="str">
        <v/>
      </c>
      <c r="F48" s="173">
        <v>43405</v>
      </c>
      <c r="G48" s="174">
        <v>43406</v>
      </c>
      <c r="H48" s="171">
        <v>43407</v>
      </c>
      <c r="I48" s="165"/>
      <c r="J48" s="211">
        <v>1</v>
      </c>
      <c r="K48" s="212" t="s">
        <v>141</v>
      </c>
      <c r="L48" s="165"/>
      <c r="M48" s="171" t="str">
        <f t="array" ref="M48:S53">IF(MONTH(M46)&lt;&gt;MONTH(DATE(YEAR(M46),MONTH(M46),1)-WEEKDAY(DATE(YEAR(M46),MONTH(M46),1),startday)+(WeekNo-1)*7+WeekDay),"",DATE(YEAR(M46),MONTH(M46),1)-WEEKDAY(DATE(YEAR(M46),MONTH(M46),1),startday)+(WeekNo-1)*7+WeekDay)</f>
        <v/>
      </c>
      <c r="N48" s="216" t="str">
        <v/>
      </c>
      <c r="O48" s="173" t="str">
        <v/>
      </c>
      <c r="P48" s="173">
        <v>43586</v>
      </c>
      <c r="Q48" s="174">
        <v>43587</v>
      </c>
      <c r="R48" s="174">
        <v>43588</v>
      </c>
      <c r="S48" s="171">
        <v>43589</v>
      </c>
      <c r="T48" s="165"/>
      <c r="U48" s="194">
        <v>1</v>
      </c>
      <c r="V48" s="170" t="s">
        <v>123</v>
      </c>
      <c r="W48" s="162"/>
      <c r="X48" s="162"/>
      <c r="Y48" s="162"/>
      <c r="Z48" s="162"/>
      <c r="AA48" s="162"/>
    </row>
    <row r="49" spans="1:28" s="87" customFormat="1" ht="13.5" customHeight="1">
      <c r="A49" s="162"/>
      <c r="B49" s="171">
        <v>43408</v>
      </c>
      <c r="C49" s="174">
        <v>43409</v>
      </c>
      <c r="D49" s="173">
        <v>43410</v>
      </c>
      <c r="E49" s="174">
        <v>43411</v>
      </c>
      <c r="F49" s="174">
        <v>43412</v>
      </c>
      <c r="G49" s="174">
        <v>43413</v>
      </c>
      <c r="H49" s="171">
        <v>43414</v>
      </c>
      <c r="I49" s="165"/>
      <c r="J49" s="175">
        <v>6</v>
      </c>
      <c r="K49" s="176" t="s">
        <v>104</v>
      </c>
      <c r="L49" s="165"/>
      <c r="M49" s="171">
        <v>43590</v>
      </c>
      <c r="N49" s="174">
        <v>43591</v>
      </c>
      <c r="O49" s="173">
        <v>43592</v>
      </c>
      <c r="P49" s="174">
        <v>43593</v>
      </c>
      <c r="Q49" s="174">
        <v>43594</v>
      </c>
      <c r="R49" s="174">
        <v>43595</v>
      </c>
      <c r="S49" s="171">
        <v>43596</v>
      </c>
      <c r="T49" s="165"/>
      <c r="U49" s="175">
        <v>7</v>
      </c>
      <c r="V49" s="176" t="s">
        <v>104</v>
      </c>
      <c r="W49" s="162"/>
      <c r="X49" s="162"/>
      <c r="Y49" s="198"/>
      <c r="Z49" s="162"/>
      <c r="AA49" s="162"/>
    </row>
    <row r="50" spans="1:28" s="88" customFormat="1" ht="10.8">
      <c r="A50" s="163"/>
      <c r="B50" s="171">
        <v>43415</v>
      </c>
      <c r="C50" s="174">
        <v>43416</v>
      </c>
      <c r="D50" s="174">
        <v>43417</v>
      </c>
      <c r="E50" s="177">
        <v>43418</v>
      </c>
      <c r="F50" s="174">
        <v>43419</v>
      </c>
      <c r="G50" s="174">
        <v>43420</v>
      </c>
      <c r="H50" s="171">
        <v>43421</v>
      </c>
      <c r="I50" s="165"/>
      <c r="J50" s="193">
        <v>14</v>
      </c>
      <c r="K50" s="170" t="s">
        <v>123</v>
      </c>
      <c r="L50" s="165"/>
      <c r="M50" s="171">
        <v>43597</v>
      </c>
      <c r="N50" s="174">
        <v>43598</v>
      </c>
      <c r="O50" s="174">
        <v>43599</v>
      </c>
      <c r="P50" s="177">
        <v>43600</v>
      </c>
      <c r="Q50" s="174">
        <v>43601</v>
      </c>
      <c r="R50" s="174">
        <v>43602</v>
      </c>
      <c r="S50" s="171">
        <v>43603</v>
      </c>
      <c r="T50" s="165"/>
      <c r="U50" s="194">
        <v>15</v>
      </c>
      <c r="V50" s="170" t="s">
        <v>123</v>
      </c>
      <c r="W50" s="163"/>
      <c r="X50" s="163"/>
      <c r="Y50" s="195"/>
      <c r="Z50" s="162"/>
      <c r="AA50" s="162"/>
      <c r="AB50" s="87"/>
    </row>
    <row r="51" spans="1:28" s="87" customFormat="1" ht="10.8">
      <c r="A51" s="162"/>
      <c r="B51" s="171">
        <v>43422</v>
      </c>
      <c r="C51" s="174">
        <v>43423</v>
      </c>
      <c r="D51" s="173">
        <v>43424</v>
      </c>
      <c r="E51" s="174">
        <v>43425</v>
      </c>
      <c r="F51" s="174">
        <v>43426</v>
      </c>
      <c r="G51" s="174">
        <v>43427</v>
      </c>
      <c r="H51" s="171">
        <v>43428</v>
      </c>
      <c r="I51" s="165"/>
      <c r="J51" s="175">
        <v>20</v>
      </c>
      <c r="K51" s="176" t="s">
        <v>104</v>
      </c>
      <c r="L51" s="165"/>
      <c r="M51" s="171">
        <v>43604</v>
      </c>
      <c r="N51" s="174">
        <v>43605</v>
      </c>
      <c r="O51" s="173">
        <v>43606</v>
      </c>
      <c r="P51" s="174">
        <v>43607</v>
      </c>
      <c r="Q51" s="174">
        <v>43608</v>
      </c>
      <c r="R51" s="174">
        <v>43609</v>
      </c>
      <c r="S51" s="171">
        <v>43610</v>
      </c>
      <c r="T51" s="165"/>
      <c r="U51" s="175">
        <v>21</v>
      </c>
      <c r="V51" s="176" t="s">
        <v>104</v>
      </c>
      <c r="W51" s="162"/>
      <c r="X51" s="162"/>
      <c r="Y51" s="195"/>
      <c r="Z51" s="162"/>
      <c r="AA51" s="163"/>
    </row>
    <row r="52" spans="1:28" s="87" customFormat="1" ht="10.199999999999999">
      <c r="A52" s="162"/>
      <c r="B52" s="171">
        <v>43429</v>
      </c>
      <c r="C52" s="174">
        <v>43430</v>
      </c>
      <c r="D52" s="174">
        <v>43431</v>
      </c>
      <c r="E52" s="177">
        <v>43432</v>
      </c>
      <c r="F52" s="174">
        <v>43433</v>
      </c>
      <c r="G52" s="174">
        <v>43434</v>
      </c>
      <c r="H52" s="171" t="str">
        <v/>
      </c>
      <c r="I52" s="165"/>
      <c r="J52" s="169">
        <v>28</v>
      </c>
      <c r="K52" s="170" t="s">
        <v>123</v>
      </c>
      <c r="L52" s="165"/>
      <c r="M52" s="171">
        <v>43611</v>
      </c>
      <c r="N52" s="174">
        <v>43612</v>
      </c>
      <c r="O52" s="174">
        <v>43613</v>
      </c>
      <c r="P52" s="177">
        <v>43614</v>
      </c>
      <c r="Q52" s="174">
        <v>43615</v>
      </c>
      <c r="R52" s="174">
        <v>43616</v>
      </c>
      <c r="S52" s="171" t="str">
        <v/>
      </c>
      <c r="T52" s="165"/>
      <c r="U52" s="194">
        <v>29</v>
      </c>
      <c r="V52" s="170" t="s">
        <v>123</v>
      </c>
      <c r="W52" s="162"/>
      <c r="X52" s="162"/>
      <c r="Y52" s="195"/>
      <c r="Z52" s="162"/>
      <c r="AA52" s="162"/>
    </row>
    <row r="53" spans="1:28" s="87" customFormat="1" ht="3.75" customHeight="1">
      <c r="A53" s="162"/>
      <c r="B53" s="171" t="str">
        <v/>
      </c>
      <c r="C53" s="174" t="str">
        <v/>
      </c>
      <c r="D53" s="174" t="str">
        <v/>
      </c>
      <c r="E53" s="174" t="str">
        <v/>
      </c>
      <c r="F53" s="174" t="str">
        <v/>
      </c>
      <c r="G53" s="174" t="str">
        <v/>
      </c>
      <c r="H53" s="171" t="str">
        <v/>
      </c>
      <c r="I53" s="165"/>
      <c r="J53" s="217"/>
      <c r="K53" s="179"/>
      <c r="L53" s="165"/>
      <c r="M53" s="171" t="str">
        <v/>
      </c>
      <c r="N53" s="174" t="str">
        <v/>
      </c>
      <c r="O53" s="174" t="str">
        <v/>
      </c>
      <c r="P53" s="174" t="str">
        <v/>
      </c>
      <c r="Q53" s="174" t="str">
        <v/>
      </c>
      <c r="R53" s="174" t="str">
        <v/>
      </c>
      <c r="S53" s="171" t="str">
        <v/>
      </c>
      <c r="T53" s="165"/>
      <c r="U53" s="218"/>
      <c r="V53" s="165"/>
      <c r="W53" s="162"/>
      <c r="X53" s="162"/>
      <c r="Y53" s="219"/>
      <c r="Z53" s="163"/>
      <c r="AA53" s="162"/>
      <c r="AB53" s="88"/>
    </row>
    <row r="54" spans="1:28" s="87" customFormat="1" ht="5.25" customHeight="1">
      <c r="A54" s="162"/>
      <c r="B54" s="165"/>
      <c r="C54" s="165"/>
      <c r="D54" s="165"/>
      <c r="E54" s="165"/>
      <c r="F54" s="165"/>
      <c r="G54" s="165"/>
      <c r="H54" s="165"/>
      <c r="I54" s="165"/>
      <c r="J54" s="162"/>
      <c r="K54" s="162"/>
      <c r="L54" s="165"/>
      <c r="M54" s="163"/>
      <c r="N54" s="163"/>
      <c r="O54" s="163"/>
      <c r="P54" s="163"/>
      <c r="Q54" s="163"/>
      <c r="R54" s="163"/>
      <c r="S54" s="163"/>
      <c r="T54" s="165"/>
      <c r="U54" s="163"/>
      <c r="V54" s="163"/>
      <c r="W54" s="162"/>
      <c r="X54" s="162"/>
      <c r="Y54" s="195"/>
      <c r="Z54" s="162"/>
      <c r="AA54" s="162"/>
    </row>
    <row r="55" spans="1:28" s="87" customFormat="1" ht="10.199999999999999">
      <c r="A55" s="162"/>
      <c r="B55" s="423">
        <f>DATE(year,12,1)</f>
        <v>43435</v>
      </c>
      <c r="C55" s="424"/>
      <c r="D55" s="424"/>
      <c r="E55" s="424"/>
      <c r="F55" s="424"/>
      <c r="G55" s="424"/>
      <c r="H55" s="424"/>
      <c r="I55" s="165"/>
      <c r="J55" s="425" t="s">
        <v>115</v>
      </c>
      <c r="K55" s="425"/>
      <c r="L55" s="165"/>
      <c r="M55" s="423">
        <f>DATE(year+1,6,1)</f>
        <v>43617</v>
      </c>
      <c r="N55" s="424"/>
      <c r="O55" s="424"/>
      <c r="P55" s="424"/>
      <c r="Q55" s="424"/>
      <c r="R55" s="424"/>
      <c r="S55" s="424"/>
      <c r="T55" s="165"/>
      <c r="U55" s="425" t="s">
        <v>116</v>
      </c>
      <c r="V55" s="425"/>
      <c r="W55" s="162"/>
      <c r="X55" s="162"/>
      <c r="Y55" s="162"/>
      <c r="Z55" s="162"/>
      <c r="AA55" s="162"/>
    </row>
    <row r="56" spans="1:28" s="87" customFormat="1" ht="10.199999999999999">
      <c r="A56" s="162"/>
      <c r="B56" s="167" t="str">
        <f>IF(startday=1,INDEX(weekDayNames,1),INDEX(weekDayNames,2))</f>
        <v>Su</v>
      </c>
      <c r="C56" s="168" t="str">
        <f>IF(startday=1,INDEX(weekDayNames,2),INDEX(weekDayNames,3))</f>
        <v>M</v>
      </c>
      <c r="D56" s="168" t="str">
        <f>IF(startday=1,INDEX(weekDayNames,3),INDEX(weekDayNames,4))</f>
        <v>Tu</v>
      </c>
      <c r="E56" s="168" t="str">
        <f>IF(startday=1,INDEX(weekDayNames,4),INDEX(weekDayNames,5))</f>
        <v>W</v>
      </c>
      <c r="F56" s="168" t="str">
        <f>IF(startday=1,INDEX(weekDayNames,5),INDEX(weekDayNames,6))</f>
        <v>Th</v>
      </c>
      <c r="G56" s="168" t="str">
        <f>IF(startday=1,INDEX(weekDayNames,6),INDEX(weekDayNames,7))</f>
        <v>F</v>
      </c>
      <c r="H56" s="167" t="str">
        <f>IF(startday=1,INDEX(weekDayNames,7),INDEX(weekDayNames,1))</f>
        <v>Sa</v>
      </c>
      <c r="I56" s="165"/>
      <c r="J56" s="175">
        <v>4</v>
      </c>
      <c r="K56" s="176" t="s">
        <v>104</v>
      </c>
      <c r="L56" s="165"/>
      <c r="M56" s="167" t="str">
        <f>IF(startday=1,INDEX(weekDayNames,1),INDEX(weekDayNames,2))</f>
        <v>Su</v>
      </c>
      <c r="N56" s="168" t="str">
        <f>IF(startday=1,INDEX(weekDayNames,2),INDEX(weekDayNames,3))</f>
        <v>M</v>
      </c>
      <c r="O56" s="168" t="str">
        <f>IF(startday=1,INDEX(weekDayNames,3),INDEX(weekDayNames,4))</f>
        <v>Tu</v>
      </c>
      <c r="P56" s="168" t="str">
        <f>IF(startday=1,INDEX(weekDayNames,4),INDEX(weekDayNames,5))</f>
        <v>W</v>
      </c>
      <c r="Q56" s="168" t="str">
        <f>IF(startday=1,INDEX(weekDayNames,5),INDEX(weekDayNames,6))</f>
        <v>Th</v>
      </c>
      <c r="R56" s="168" t="str">
        <f>IF(startday=1,INDEX(weekDayNames,6),INDEX(weekDayNames,7))</f>
        <v>F</v>
      </c>
      <c r="S56" s="167" t="str">
        <f>IF(startday=1,INDEX(weekDayNames,7),INDEX(weekDayNames,1))</f>
        <v>Sa</v>
      </c>
      <c r="T56" s="165"/>
      <c r="U56" s="175">
        <v>4</v>
      </c>
      <c r="V56" s="176" t="s">
        <v>104</v>
      </c>
      <c r="W56" s="162"/>
      <c r="X56" s="162"/>
      <c r="Y56" s="162"/>
      <c r="Z56" s="162"/>
      <c r="AA56" s="162"/>
    </row>
    <row r="57" spans="1:28" s="87" customFormat="1" ht="10.199999999999999">
      <c r="A57" s="162"/>
      <c r="B57" s="171" t="str">
        <f t="array" ref="B57:H62">IF(MONTH(B55)&lt;&gt;MONTH(DATE(YEAR(B55),MONTH(B55),1)-WEEKDAY(DATE(YEAR(B55),MONTH(B55),1),startday)+(WeekNo-1)*7+WeekDay),"",DATE(YEAR(B55),MONTH(B55),1)-WEEKDAY(DATE(YEAR(B55),MONTH(B55),1),startday)+(WeekNo-1)*7+WeekDay)</f>
        <v/>
      </c>
      <c r="C57" s="174" t="str">
        <v/>
      </c>
      <c r="D57" s="174" t="str">
        <v/>
      </c>
      <c r="E57" s="174" t="str">
        <v/>
      </c>
      <c r="F57" s="187" t="str">
        <v/>
      </c>
      <c r="G57" s="174" t="str">
        <v/>
      </c>
      <c r="H57" s="171">
        <v>43435</v>
      </c>
      <c r="I57" s="165"/>
      <c r="J57" s="169">
        <v>12</v>
      </c>
      <c r="K57" s="170" t="s">
        <v>123</v>
      </c>
      <c r="L57" s="165"/>
      <c r="M57" s="171" t="str">
        <f t="array" ref="M57:S62">IF(MONTH(M55)&lt;&gt;MONTH(DATE(YEAR(M55),MONTH(M55),1)-WEEKDAY(DATE(YEAR(M55),MONTH(M55),1),startday)+(WeekNo-1)*7+WeekDay),"",DATE(YEAR(M55),MONTH(M55),1)-WEEKDAY(DATE(YEAR(M55),MONTH(M55),1),startday)+(WeekNo-1)*7+WeekDay)</f>
        <v/>
      </c>
      <c r="N57" s="174" t="str">
        <v/>
      </c>
      <c r="O57" s="174" t="str">
        <v/>
      </c>
      <c r="P57" s="174" t="str">
        <v/>
      </c>
      <c r="Q57" s="174" t="str">
        <v/>
      </c>
      <c r="R57" s="174" t="str">
        <v/>
      </c>
      <c r="S57" s="171">
        <v>43617</v>
      </c>
      <c r="T57" s="165"/>
      <c r="U57" s="194">
        <v>12</v>
      </c>
      <c r="V57" s="170" t="s">
        <v>123</v>
      </c>
      <c r="W57" s="162"/>
      <c r="X57" s="162"/>
      <c r="Y57" s="162"/>
      <c r="Z57" s="162"/>
      <c r="AA57" s="162"/>
    </row>
    <row r="58" spans="1:28" s="87" customFormat="1" ht="10.199999999999999">
      <c r="A58" s="162"/>
      <c r="B58" s="171">
        <v>43436</v>
      </c>
      <c r="C58" s="174">
        <v>43437</v>
      </c>
      <c r="D58" s="173">
        <v>43438</v>
      </c>
      <c r="E58" s="174">
        <v>43439</v>
      </c>
      <c r="F58" s="174">
        <v>43440</v>
      </c>
      <c r="G58" s="174">
        <v>43441</v>
      </c>
      <c r="H58" s="171">
        <v>43442</v>
      </c>
      <c r="I58" s="165"/>
      <c r="J58" s="175">
        <v>18</v>
      </c>
      <c r="K58" s="176" t="s">
        <v>104</v>
      </c>
      <c r="L58" s="165"/>
      <c r="M58" s="171">
        <v>43618</v>
      </c>
      <c r="N58" s="174">
        <v>43619</v>
      </c>
      <c r="O58" s="173">
        <v>43620</v>
      </c>
      <c r="P58" s="174">
        <v>43621</v>
      </c>
      <c r="Q58" s="174">
        <v>43622</v>
      </c>
      <c r="R58" s="174">
        <v>43623</v>
      </c>
      <c r="S58" s="171">
        <v>43624</v>
      </c>
      <c r="T58" s="165"/>
      <c r="U58" s="175">
        <v>18</v>
      </c>
      <c r="V58" s="176" t="s">
        <v>104</v>
      </c>
      <c r="W58" s="162"/>
      <c r="X58" s="162"/>
      <c r="Y58" s="162"/>
      <c r="Z58" s="162"/>
      <c r="AA58" s="162"/>
    </row>
    <row r="59" spans="1:28" s="87" customFormat="1" ht="12" customHeight="1">
      <c r="A59" s="162"/>
      <c r="B59" s="171">
        <v>43443</v>
      </c>
      <c r="C59" s="174">
        <v>43444</v>
      </c>
      <c r="D59" s="174">
        <v>43445</v>
      </c>
      <c r="E59" s="177">
        <v>43446</v>
      </c>
      <c r="F59" s="174">
        <v>43447</v>
      </c>
      <c r="G59" s="174">
        <v>43448</v>
      </c>
      <c r="H59" s="171">
        <v>43449</v>
      </c>
      <c r="I59" s="165"/>
      <c r="J59" s="193">
        <v>26</v>
      </c>
      <c r="K59" s="170" t="s">
        <v>123</v>
      </c>
      <c r="L59" s="165"/>
      <c r="M59" s="171">
        <v>43625</v>
      </c>
      <c r="N59" s="174">
        <v>43626</v>
      </c>
      <c r="O59" s="174">
        <v>43627</v>
      </c>
      <c r="P59" s="177">
        <v>43628</v>
      </c>
      <c r="Q59" s="174">
        <v>43629</v>
      </c>
      <c r="R59" s="174">
        <v>43630</v>
      </c>
      <c r="S59" s="171">
        <v>43631</v>
      </c>
      <c r="T59" s="165"/>
      <c r="U59" s="194">
        <v>26</v>
      </c>
      <c r="V59" s="170" t="s">
        <v>123</v>
      </c>
      <c r="W59" s="162"/>
      <c r="X59" s="162"/>
      <c r="Y59" s="162"/>
      <c r="Z59" s="162"/>
      <c r="AA59" s="162"/>
    </row>
    <row r="60" spans="1:28" s="88" customFormat="1" ht="12" customHeight="1">
      <c r="A60" s="163"/>
      <c r="B60" s="171">
        <v>43450</v>
      </c>
      <c r="C60" s="174">
        <v>43451</v>
      </c>
      <c r="D60" s="173">
        <v>43452</v>
      </c>
      <c r="E60" s="174">
        <v>43453</v>
      </c>
      <c r="F60" s="174">
        <v>43454</v>
      </c>
      <c r="G60" s="174">
        <v>43455</v>
      </c>
      <c r="H60" s="171">
        <v>43456</v>
      </c>
      <c r="I60" s="165"/>
      <c r="J60" s="182">
        <v>31</v>
      </c>
      <c r="K60" s="202" t="s">
        <v>145</v>
      </c>
      <c r="L60" s="165"/>
      <c r="M60" s="171">
        <v>43632</v>
      </c>
      <c r="N60" s="174">
        <v>43633</v>
      </c>
      <c r="O60" s="173">
        <v>43634</v>
      </c>
      <c r="P60" s="174">
        <v>43635</v>
      </c>
      <c r="Q60" s="174">
        <v>43636</v>
      </c>
      <c r="R60" s="174">
        <v>43637</v>
      </c>
      <c r="S60" s="171">
        <v>43638</v>
      </c>
      <c r="T60" s="165"/>
      <c r="U60" s="220">
        <v>28</v>
      </c>
      <c r="V60" s="221" t="s">
        <v>142</v>
      </c>
      <c r="W60" s="163"/>
      <c r="X60" s="163"/>
      <c r="Y60" s="162"/>
      <c r="Z60" s="162"/>
      <c r="AA60" s="162"/>
      <c r="AB60" s="87"/>
    </row>
    <row r="61" spans="1:28" s="87" customFormat="1" ht="11.25" customHeight="1">
      <c r="A61" s="162"/>
      <c r="B61" s="171">
        <v>43457</v>
      </c>
      <c r="C61" s="174">
        <v>43458</v>
      </c>
      <c r="D61" s="174">
        <v>43459</v>
      </c>
      <c r="E61" s="177">
        <v>43460</v>
      </c>
      <c r="F61" s="174">
        <v>43461</v>
      </c>
      <c r="G61" s="174">
        <v>43462</v>
      </c>
      <c r="H61" s="171">
        <v>43463</v>
      </c>
      <c r="I61" s="165"/>
      <c r="J61" s="222">
        <v>31</v>
      </c>
      <c r="K61" s="223" t="s">
        <v>117</v>
      </c>
      <c r="L61" s="165"/>
      <c r="M61" s="171">
        <v>43639</v>
      </c>
      <c r="N61" s="174">
        <v>43640</v>
      </c>
      <c r="O61" s="174">
        <v>43641</v>
      </c>
      <c r="P61" s="177">
        <v>43642</v>
      </c>
      <c r="Q61" s="174">
        <v>43643</v>
      </c>
      <c r="R61" s="172">
        <v>43644</v>
      </c>
      <c r="S61" s="171">
        <v>43645</v>
      </c>
      <c r="T61" s="165"/>
      <c r="U61" s="224"/>
      <c r="V61" s="165"/>
      <c r="W61" s="162"/>
      <c r="X61" s="162"/>
      <c r="Y61" s="162"/>
      <c r="Z61" s="162"/>
      <c r="AA61" s="163"/>
    </row>
    <row r="62" spans="1:28" s="87" customFormat="1" ht="10.199999999999999">
      <c r="A62" s="162"/>
      <c r="B62" s="171">
        <v>43464</v>
      </c>
      <c r="C62" s="173">
        <v>43465</v>
      </c>
      <c r="D62" s="174" t="str">
        <v/>
      </c>
      <c r="E62" s="174" t="str">
        <v/>
      </c>
      <c r="F62" s="174" t="str">
        <v/>
      </c>
      <c r="G62" s="174" t="str">
        <v/>
      </c>
      <c r="H62" s="171" t="str">
        <v/>
      </c>
      <c r="I62" s="165"/>
      <c r="J62" s="162"/>
      <c r="K62" s="162"/>
      <c r="L62" s="165"/>
      <c r="M62" s="171">
        <v>43646</v>
      </c>
      <c r="N62" s="174" t="str">
        <v/>
      </c>
      <c r="O62" s="174" t="str">
        <v/>
      </c>
      <c r="P62" s="177" t="str">
        <v/>
      </c>
      <c r="Q62" s="174" t="str">
        <v/>
      </c>
      <c r="R62" s="174" t="str">
        <v/>
      </c>
      <c r="S62" s="171" t="str">
        <v/>
      </c>
      <c r="T62" s="165"/>
      <c r="U62" s="224"/>
      <c r="V62" s="165"/>
      <c r="W62" s="162"/>
      <c r="X62" s="162"/>
      <c r="Y62" s="162"/>
      <c r="Z62" s="162"/>
      <c r="AA62" s="162"/>
    </row>
    <row r="63" spans="1:28" s="87" customFormat="1">
      <c r="B63" s="89"/>
      <c r="C63" s="89"/>
      <c r="D63" s="89"/>
      <c r="E63" s="89"/>
      <c r="F63" s="89"/>
      <c r="G63" s="89"/>
      <c r="H63" s="89"/>
      <c r="I63" s="89"/>
      <c r="J63" s="92"/>
      <c r="K63" s="89"/>
      <c r="L63" s="89"/>
      <c r="M63" s="81"/>
      <c r="N63" s="81"/>
      <c r="O63" s="81"/>
      <c r="P63" s="81"/>
      <c r="Q63" s="81"/>
      <c r="R63" s="81"/>
      <c r="S63" s="81"/>
      <c r="T63" s="89"/>
      <c r="U63" s="93"/>
      <c r="V63" s="89"/>
      <c r="Y63" s="88"/>
      <c r="Z63" s="88"/>
      <c r="AB63" s="88"/>
    </row>
    <row r="64" spans="1:28" s="87" customFormat="1">
      <c r="B64" s="81"/>
      <c r="C64" s="81"/>
      <c r="D64" s="81"/>
      <c r="E64" s="81"/>
      <c r="F64" s="81"/>
      <c r="G64" s="81"/>
      <c r="H64" s="81"/>
      <c r="I64" s="89"/>
      <c r="J64" s="92"/>
      <c r="K64" s="89"/>
      <c r="L64" s="89"/>
      <c r="M64" s="81"/>
      <c r="N64" s="81"/>
      <c r="O64" s="81"/>
      <c r="P64" s="81"/>
      <c r="Q64" s="81"/>
      <c r="R64" s="81"/>
      <c r="S64" s="81"/>
      <c r="T64" s="89"/>
      <c r="U64" s="89"/>
      <c r="V64" s="89"/>
    </row>
    <row r="65" spans="2:28" s="87" customFormat="1">
      <c r="B65" s="81"/>
      <c r="C65" s="81"/>
      <c r="D65" s="81"/>
      <c r="E65" s="81"/>
      <c r="F65" s="81"/>
      <c r="G65" s="81"/>
      <c r="H65" s="81"/>
      <c r="I65" s="81"/>
      <c r="J65" s="82"/>
      <c r="K65" s="81"/>
      <c r="L65" s="81"/>
      <c r="M65" s="81"/>
      <c r="N65" s="81"/>
      <c r="O65" s="81"/>
      <c r="P65" s="81"/>
      <c r="Q65" s="81"/>
      <c r="R65" s="81"/>
      <c r="S65" s="81"/>
      <c r="T65" s="81"/>
      <c r="U65" s="81"/>
      <c r="V65" s="81"/>
    </row>
    <row r="66" spans="2:28" s="87" customFormat="1">
      <c r="B66" s="81"/>
      <c r="C66" s="81"/>
      <c r="D66" s="81"/>
      <c r="E66" s="81"/>
      <c r="F66" s="81"/>
      <c r="G66" s="81"/>
      <c r="H66" s="81"/>
      <c r="I66" s="81"/>
      <c r="J66" s="82"/>
      <c r="K66" s="81"/>
      <c r="L66" s="81"/>
      <c r="M66" s="81"/>
      <c r="N66" s="81"/>
      <c r="O66" s="81"/>
      <c r="P66" s="81"/>
      <c r="Q66" s="81"/>
      <c r="R66" s="81"/>
      <c r="S66" s="81"/>
      <c r="T66" s="81"/>
      <c r="U66" s="81"/>
      <c r="V66" s="81"/>
    </row>
    <row r="67" spans="2:28" s="87" customFormat="1" ht="11.25" customHeight="1">
      <c r="B67" s="81"/>
      <c r="C67" s="81"/>
      <c r="D67" s="81"/>
      <c r="E67" s="81"/>
      <c r="F67" s="81"/>
      <c r="G67" s="81"/>
      <c r="H67" s="81"/>
      <c r="I67" s="81"/>
      <c r="J67" s="82"/>
      <c r="K67" s="81"/>
      <c r="L67" s="81"/>
      <c r="M67" s="81"/>
      <c r="N67" s="81"/>
      <c r="O67" s="81"/>
      <c r="P67" s="81"/>
      <c r="Q67" s="81"/>
      <c r="R67" s="81"/>
      <c r="S67" s="81"/>
      <c r="T67" s="81"/>
      <c r="U67" s="81"/>
      <c r="V67" s="81"/>
    </row>
    <row r="68" spans="2:28" s="87" customFormat="1" ht="4.5" customHeight="1">
      <c r="B68" s="81"/>
      <c r="C68" s="81"/>
      <c r="D68" s="81"/>
      <c r="E68" s="81"/>
      <c r="F68" s="81"/>
      <c r="G68" s="81"/>
      <c r="H68" s="81"/>
      <c r="I68" s="81"/>
      <c r="J68" s="82"/>
      <c r="K68" s="81"/>
      <c r="L68" s="81"/>
      <c r="M68" s="81"/>
      <c r="N68" s="81"/>
      <c r="O68" s="81"/>
      <c r="P68" s="81"/>
      <c r="Q68" s="81"/>
      <c r="R68" s="81"/>
      <c r="S68" s="81"/>
      <c r="T68" s="81"/>
      <c r="U68" s="81"/>
      <c r="V68" s="81"/>
    </row>
    <row r="69" spans="2:28">
      <c r="Y69" s="87"/>
      <c r="Z69" s="87"/>
      <c r="AA69" s="87"/>
      <c r="AB69" s="87"/>
    </row>
    <row r="70" spans="2:28">
      <c r="M70" s="87"/>
      <c r="Y70" s="87"/>
      <c r="Z70" s="87"/>
      <c r="AB70" s="87"/>
    </row>
    <row r="71" spans="2:28">
      <c r="M71" s="87"/>
      <c r="Y71" s="87"/>
      <c r="Z71" s="87"/>
      <c r="AB71" s="87"/>
    </row>
    <row r="72" spans="2:28">
      <c r="L72" s="87"/>
      <c r="M72" s="87"/>
    </row>
    <row r="73" spans="2:28">
      <c r="L73" s="87"/>
      <c r="M73" s="88"/>
      <c r="R73" s="96"/>
      <c r="S73" s="85"/>
    </row>
    <row r="74" spans="2:28">
      <c r="M74" s="87"/>
    </row>
    <row r="75" spans="2:28">
      <c r="K75" s="137"/>
      <c r="M75" s="87"/>
    </row>
    <row r="76" spans="2:28">
      <c r="K76" s="137"/>
      <c r="M76" s="87"/>
    </row>
    <row r="77" spans="2:28">
      <c r="K77" s="85"/>
      <c r="M77" s="87"/>
    </row>
  </sheetData>
  <sheetProtection algorithmName="SHA-512" hashValue="9iDbXnCQWOrw72st364TmrS8U03msCbJh0N9KZkwGQXNVd8rUVp3Q31AWu2CKtTj99xp7T7AHn8T6Dm35WIJlA==" saltValue="Fi8uD/ecNmNa+XPsMtT8aQ==" spinCount="100000" sheet="1" objects="1" scenarios="1"/>
  <mergeCells count="37">
    <mergeCell ref="B55:H55"/>
    <mergeCell ref="J55:K55"/>
    <mergeCell ref="M55:S55"/>
    <mergeCell ref="U55:V55"/>
    <mergeCell ref="Y35:Y39"/>
    <mergeCell ref="B37:H37"/>
    <mergeCell ref="J37:K37"/>
    <mergeCell ref="M37:S37"/>
    <mergeCell ref="U37:V37"/>
    <mergeCell ref="B46:H46"/>
    <mergeCell ref="J46:K46"/>
    <mergeCell ref="M46:S46"/>
    <mergeCell ref="U46:V46"/>
    <mergeCell ref="B28:H28"/>
    <mergeCell ref="J28:K28"/>
    <mergeCell ref="M28:S28"/>
    <mergeCell ref="U28:V28"/>
    <mergeCell ref="O4:S4"/>
    <mergeCell ref="B7:V7"/>
    <mergeCell ref="M4:N4"/>
    <mergeCell ref="J12:K12"/>
    <mergeCell ref="B19:H19"/>
    <mergeCell ref="J19:K19"/>
    <mergeCell ref="M19:S19"/>
    <mergeCell ref="U19:V19"/>
    <mergeCell ref="Y7:Y11"/>
    <mergeCell ref="B9:H9"/>
    <mergeCell ref="J9:K9"/>
    <mergeCell ref="M9:S9"/>
    <mergeCell ref="U9:V9"/>
    <mergeCell ref="J10:K10"/>
    <mergeCell ref="J11:K11"/>
    <mergeCell ref="A1:K1"/>
    <mergeCell ref="A2:K2"/>
    <mergeCell ref="D4:E4"/>
    <mergeCell ref="F4:H4"/>
    <mergeCell ref="K4:L4"/>
  </mergeCells>
  <conditionalFormatting sqref="M21:S26 M57:S62 M44:S44 M43 P43:S43 B48:D48 B30:H35 B49:H53 M39:S42 B21:H26 B11:H17 F48:H48 B57:H62 M11:S17 M30:S35 B39:H44 M49:S53 M48:O48 Q48:S48">
    <cfRule type="expression" dxfId="7" priority="7" stopIfTrue="1">
      <formula>OR(WEEKDAY(B11,1)=1,WEEKDAY(B11,1)=7)</formula>
    </cfRule>
    <cfRule type="cellIs" dxfId="6" priority="8" stopIfTrue="1" operator="equal">
      <formula>""</formula>
    </cfRule>
  </conditionalFormatting>
  <conditionalFormatting sqref="E48">
    <cfRule type="expression" dxfId="5" priority="5" stopIfTrue="1">
      <formula>OR(WEEKDAY(E48,1)=1,WEEKDAY(E48,1)=7)</formula>
    </cfRule>
    <cfRule type="cellIs" dxfId="4" priority="6" stopIfTrue="1" operator="equal">
      <formula>""</formula>
    </cfRule>
  </conditionalFormatting>
  <conditionalFormatting sqref="N43">
    <cfRule type="expression" dxfId="3" priority="3" stopIfTrue="1">
      <formula>OR(WEEKDAY(N43,1)=1,WEEKDAY(N43,1)=7)</formula>
    </cfRule>
    <cfRule type="cellIs" dxfId="2" priority="4" stopIfTrue="1" operator="equal">
      <formula>""</formula>
    </cfRule>
  </conditionalFormatting>
  <conditionalFormatting sqref="P48">
    <cfRule type="expression" dxfId="1" priority="1" stopIfTrue="1">
      <formula>OR(WEEKDAY(P48,1)=1,WEEKDAY(P48,1)=7)</formula>
    </cfRule>
    <cfRule type="cellIs" dxfId="0" priority="2" stopIfTrue="1" operator="equal">
      <formula>""</formula>
    </cfRule>
  </conditionalFormatting>
  <hyperlinks>
    <hyperlink ref="A2" r:id="rId1" xr:uid="{00000000-0004-0000-0500-000000000000}"/>
  </hyperlinks>
  <printOptions horizontalCentered="1"/>
  <pageMargins left="0.25" right="0.25" top="0.25" bottom="0.35" header="0.25" footer="0.2"/>
  <pageSetup scale="93" orientation="landscape" r:id="rId2"/>
  <headerFooter alignWithMargins="0">
    <oddFooter>&amp;L&amp;8&amp;K00-049Calendar Templates by Vertex42.com&amp;R&amp;8&amp;K00-049http://www.vertex42.com/calendars/</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2"/>
  <sheetViews>
    <sheetView workbookViewId="0">
      <selection activeCell="D24" sqref="D24"/>
    </sheetView>
  </sheetViews>
  <sheetFormatPr defaultColWidth="8.88671875" defaultRowHeight="14.4"/>
  <cols>
    <col min="3" max="3" width="18" bestFit="1" customWidth="1"/>
    <col min="4" max="4" width="22.88671875" bestFit="1" customWidth="1"/>
    <col min="5" max="5" width="19" bestFit="1" customWidth="1"/>
    <col min="6" max="6" width="25.33203125" bestFit="1" customWidth="1"/>
  </cols>
  <sheetData>
    <row r="1" spans="1:7">
      <c r="A1" t="s">
        <v>30</v>
      </c>
      <c r="B1" t="s">
        <v>55</v>
      </c>
      <c r="C1" t="s">
        <v>1</v>
      </c>
      <c r="D1" t="s">
        <v>8</v>
      </c>
      <c r="E1" t="s">
        <v>14</v>
      </c>
      <c r="F1" t="s">
        <v>15</v>
      </c>
      <c r="G1" t="s">
        <v>55</v>
      </c>
    </row>
    <row r="2" spans="1:7">
      <c r="A2" t="s">
        <v>31</v>
      </c>
      <c r="B2" t="s">
        <v>56</v>
      </c>
      <c r="C2" t="s">
        <v>3</v>
      </c>
      <c r="D2" t="s">
        <v>10</v>
      </c>
      <c r="E2" t="s">
        <v>12</v>
      </c>
      <c r="G2" t="s">
        <v>56</v>
      </c>
    </row>
    <row r="3" spans="1:7">
      <c r="B3" t="s">
        <v>57</v>
      </c>
      <c r="G3" t="s">
        <v>57</v>
      </c>
    </row>
    <row r="4" spans="1:7">
      <c r="B4" t="s">
        <v>58</v>
      </c>
      <c r="G4" t="s">
        <v>58</v>
      </c>
    </row>
    <row r="5" spans="1:7">
      <c r="G5" t="s">
        <v>59</v>
      </c>
    </row>
    <row r="10" spans="1:7">
      <c r="A10" t="s">
        <v>13</v>
      </c>
      <c r="D10" t="s">
        <v>19</v>
      </c>
    </row>
    <row r="11" spans="1:7">
      <c r="A11" t="s">
        <v>11</v>
      </c>
      <c r="D11" t="s">
        <v>20</v>
      </c>
    </row>
    <row r="12" spans="1:7">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16</vt:i4>
      </vt:variant>
    </vt:vector>
  </HeadingPairs>
  <TitlesOfParts>
    <vt:vector size="23" baseType="lpstr">
      <vt:lpstr>Contact Information</vt:lpstr>
      <vt:lpstr>Narrative</vt:lpstr>
      <vt:lpstr>Budget Detail &amp; Amendments</vt:lpstr>
      <vt:lpstr>Budget Roll-Up</vt:lpstr>
      <vt:lpstr>Program Assurances</vt:lpstr>
      <vt:lpstr>18-19 Calendar</vt:lpstr>
      <vt:lpstr>Do Not Edit</vt:lpstr>
      <vt:lpstr>Contracted</vt:lpstr>
      <vt:lpstr>ContractedServices</vt:lpstr>
      <vt:lpstr>Other</vt:lpstr>
      <vt:lpstr>Personnel</vt:lpstr>
      <vt:lpstr>'18-19 Calendar'!Print_Area</vt:lpstr>
      <vt:lpstr>Quarter</vt:lpstr>
      <vt:lpstr>Quarter_1</vt:lpstr>
      <vt:lpstr>Quarter1</vt:lpstr>
      <vt:lpstr>Salary</vt:lpstr>
      <vt:lpstr>'18-19 Calendar'!startday</vt:lpstr>
      <vt:lpstr>Supplies</vt:lpstr>
      <vt:lpstr>Telephone</vt:lpstr>
      <vt:lpstr>Travel</vt:lpstr>
      <vt:lpstr>'18-19 Calendar'!year</vt:lpstr>
      <vt:lpstr>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Treaster, Jacque</cp:lastModifiedBy>
  <dcterms:created xsi:type="dcterms:W3CDTF">2017-02-07T21:45:49Z</dcterms:created>
  <dcterms:modified xsi:type="dcterms:W3CDTF">2019-03-13T17:50:12Z</dcterms:modified>
</cp:coreProperties>
</file>