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stella.msu.montana.edu\Workforce\Perkins\Applications &amp; Docs\21-22\!Approved Local Apps\City College\"/>
    </mc:Choice>
  </mc:AlternateContent>
  <xr:revisionPtr revIDLastSave="0" documentId="8_{42880D58-936B-460C-B3B3-5C14F18F26D5}" xr6:coauthVersionLast="47" xr6:coauthVersionMax="47" xr10:uidLastSave="{00000000-0000-0000-0000-000000000000}"/>
  <bookViews>
    <workbookView xWindow="-120" yWindow="-120" windowWidth="25440" windowHeight="15390" tabRatio="839" firstSheet="4" activeTab="4" xr2:uid="{00000000-000D-0000-FFFF-FFFF00000000}"/>
  </bookViews>
  <sheets>
    <sheet name="Contact Information" sheetId="1" r:id="rId1"/>
    <sheet name="Background" sheetId="29" r:id="rId2"/>
    <sheet name="Narrative" sheetId="28" r:id="rId3"/>
    <sheet name="CLNA Addendum" sheetId="30" state="hidden" r:id="rId4"/>
    <sheet name="Budget Detail &amp; Amendments" sheetId="6" r:id="rId5"/>
    <sheet name="Budget Roll-Up" sheetId="18" r:id="rId6"/>
    <sheet name="Project Roll-Up" sheetId="25" r:id="rId7"/>
    <sheet name="Improvement Plan" sheetId="5" r:id="rId8"/>
    <sheet name="Program Assurances" sheetId="21" r:id="rId9"/>
    <sheet name="21-22 Calendar" sheetId="27" r:id="rId10"/>
    <sheet name="Do Not Edit" sheetId="12" state="hidden" r:id="rId11"/>
  </sheets>
  <externalReferences>
    <externalReference r:id="rId12"/>
  </externalReferences>
  <definedNames>
    <definedName name="Contracted">'Do Not Edit'!$D$1:$D$2</definedName>
    <definedName name="ContractedServices" localSheetId="1">'[1]Do Not Edit'!$D$1:$D$2</definedName>
    <definedName name="ContractedServices">'Do Not Edit'!$D$1:$D$2</definedName>
    <definedName name="monthNames" localSheetId="9">{"January","February","March","April","May","June","July","August","September","October","November","December"}</definedName>
    <definedName name="monthNames" localSheetId="1">{"January","February","March","April","May","June","July","August","September","October","November","December"}</definedName>
    <definedName name="monthNames">{"January","February","March","April","May","June","July","August","September","October","November","December"}</definedName>
    <definedName name="Other" localSheetId="1">'[1]Do Not Edit'!$D$10:$D$12</definedName>
    <definedName name="Other">'Do Not Edit'!$D$10:$D$12</definedName>
    <definedName name="Personnel">'Budget Detail &amp; Amendments'!$K$5:$K$7</definedName>
    <definedName name="_xlnm.Print_Area" localSheetId="9">'21-22 Calendar'!$B$7:$V$64</definedName>
    <definedName name="_xlnm.Print_Area" localSheetId="1">Background!$A$1:$A$20</definedName>
    <definedName name="_xlnm.Print_Area" localSheetId="4">'Budget Detail &amp; Amendments'!$A$49:$P$68</definedName>
    <definedName name="_xlnm.Print_Area" localSheetId="3">'CLNA Addendum'!$A:$D</definedName>
    <definedName name="_xlnm.Print_Area" localSheetId="0">'Contact Information'!$A$1:$J$70</definedName>
    <definedName name="_xlnm.Print_Area" localSheetId="2">Narrative!$A$1:$J$361</definedName>
    <definedName name="Quarter" localSheetId="1">#REF!</definedName>
    <definedName name="Quarter">#REF!</definedName>
    <definedName name="Quarter_1">'Do Not Edit'!$B$1:$B$5</definedName>
    <definedName name="Quarter1" localSheetId="1">'[1]Do Not Edit'!$B$1:$B$4</definedName>
    <definedName name="Quarter1">'Do Not Edit'!$B$1:$B$4</definedName>
    <definedName name="Quarters">#REF!</definedName>
    <definedName name="Salaries" localSheetId="1">#REF!</definedName>
    <definedName name="Salaries">#REF!</definedName>
    <definedName name="Salary" localSheetId="1">'[1]Do Not Edit'!$C$1:$C$2</definedName>
    <definedName name="Salary">'Do Not Edit'!$C$1:$C$2</definedName>
    <definedName name="startday" localSheetId="9">'21-22 Calendar'!$M$4</definedName>
    <definedName name="startday">#REF!</definedName>
    <definedName name="Supplies" localSheetId="1">'[1]Do Not Edit'!$A$10:$A$11</definedName>
    <definedName name="Supplies">'Do Not Edit'!$A$10:$A$11</definedName>
    <definedName name="Telephone" localSheetId="1">'[1]Do Not Edit'!$E$1:$E$2</definedName>
    <definedName name="Telephone">'Do Not Edit'!$E$1:$E$2</definedName>
    <definedName name="Travel">'Do Not Edit'!$F$1:$F$1</definedName>
    <definedName name="valuevx">42.314159</definedName>
    <definedName name="WeekDay" localSheetId="9">{1,2,3,4,5,6,7}</definedName>
    <definedName name="WeekDay" localSheetId="1">{1,2,3,4,5,6,7}</definedName>
    <definedName name="WeekDay">{1,2,3,4,5,6,7}</definedName>
    <definedName name="weekDayNames" localSheetId="9">{"Su";"M";"Tu";"W";"Th";"F";"Sa"}</definedName>
    <definedName name="weekDayNames" localSheetId="1">{"Su";"M";"Tu";"W";"Th";"F";"Sa"}</definedName>
    <definedName name="weekDayNames">{"Su";"M";"Tu";"W";"Th";"F";"Sa"}</definedName>
    <definedName name="weekdays" localSheetId="9">{"Sunday";"Monday";"Tuesday";"Wednesday";"Thursday";"Friday";"Saturday"}</definedName>
    <definedName name="weekdays" localSheetId="1">{"Sunday";"Monday";"Tuesday";"Wednesday";"Thursday";"Friday";"Saturday"}</definedName>
    <definedName name="weekdays">{"Sunday";"Monday";"Tuesday";"Wednesday";"Thursday";"Friday";"Saturday"}</definedName>
    <definedName name="WeekNo" localSheetId="9">{1;2;3;4;5;6}</definedName>
    <definedName name="WeekNo" localSheetId="1">{1;2;3;4;5;6}</definedName>
    <definedName name="WeekNo">{1;2;3;4;5;6}</definedName>
    <definedName name="year" localSheetId="9">'21-22 Calendar'!$F$4</definedName>
    <definedName name="year">#REF!</definedName>
    <definedName name="Yes">'Budget Detail &amp; Amendments'!$M$5:$M$6</definedName>
    <definedName name="YesNo" localSheetId="1">'[1]Do Not Edit'!$A$1:$A$2</definedName>
    <definedName name="YesNo">'Do Not Edit'!$A$1:$A$2</definedName>
    <definedName name="Z_350610BE_E33E_45EF_97EC_9E2830199A90_.wvu.PrintArea" localSheetId="9" hidden="1">'21-22 Calendar'!$B$7:$V$64</definedName>
    <definedName name="Z_350610BE_E33E_45EF_97EC_9E2830199A90_.wvu.PrintArea" localSheetId="4" hidden="1">'Budget Detail &amp; Amendments'!$A$1:$U$119</definedName>
    <definedName name="Z_350610BE_E33E_45EF_97EC_9E2830199A90_.wvu.PrintArea" localSheetId="0" hidden="1">'Contact Information'!$A$1:$J$70</definedName>
    <definedName name="Z_350610BE_E33E_45EF_97EC_9E2830199A90_.wvu.PrintArea" localSheetId="2" hidden="1">Narrative!$A$1:$J$361</definedName>
  </definedNames>
  <calcPr calcId="191028"/>
  <customWorkbookViews>
    <customWorkbookView name="ApplicarionView" guid="{350610BE-E33E-45EF-97EC-9E2830199A90}" maximized="1" xWindow="-1688" yWindow="12" windowWidth="1696" windowHeight="1026" tabRatio="839" activeSheetId="1"/>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5" i="6" l="1"/>
  <c r="N75" i="6"/>
  <c r="N68" i="6"/>
  <c r="P68" i="6"/>
  <c r="P34" i="6"/>
  <c r="P32" i="6"/>
  <c r="T112" i="6"/>
  <c r="R112" i="6"/>
  <c r="P112" i="6"/>
  <c r="N47" i="6" l="1"/>
  <c r="N99" i="6" l="1"/>
  <c r="B32" i="25" l="1"/>
  <c r="B31" i="25"/>
  <c r="B30" i="25"/>
  <c r="B29" i="25"/>
  <c r="B28" i="25"/>
  <c r="B27" i="25"/>
  <c r="B26" i="25"/>
  <c r="B25" i="25"/>
  <c r="B24" i="25"/>
  <c r="B23" i="25"/>
  <c r="B22" i="25"/>
  <c r="B21" i="25"/>
  <c r="B20" i="25"/>
  <c r="B19" i="25"/>
  <c r="B18" i="25"/>
  <c r="B17" i="25"/>
  <c r="B16" i="25"/>
  <c r="B15" i="25"/>
  <c r="B14" i="25"/>
  <c r="B13" i="25"/>
  <c r="B12" i="25"/>
  <c r="B11" i="25"/>
  <c r="B10" i="25"/>
  <c r="B9" i="25"/>
  <c r="B8" i="25"/>
  <c r="B7" i="25"/>
  <c r="B6" i="25"/>
  <c r="B5" i="25"/>
  <c r="B4" i="25"/>
  <c r="B3" i="25"/>
  <c r="S56" i="27" l="1"/>
  <c r="R56" i="27"/>
  <c r="Q56" i="27"/>
  <c r="P56" i="27"/>
  <c r="O56" i="27"/>
  <c r="N56" i="27"/>
  <c r="M56" i="27"/>
  <c r="H56" i="27"/>
  <c r="G56" i="27"/>
  <c r="F56" i="27"/>
  <c r="E56" i="27"/>
  <c r="D56" i="27"/>
  <c r="C56" i="27"/>
  <c r="B56" i="27"/>
  <c r="M55" i="27"/>
  <c r="M57" i="27" s="1" a="1"/>
  <c r="B55" i="27"/>
  <c r="B57" i="27" s="1" a="1"/>
  <c r="S47" i="27"/>
  <c r="R47" i="27"/>
  <c r="Q47" i="27"/>
  <c r="P47" i="27"/>
  <c r="O47" i="27"/>
  <c r="N47" i="27"/>
  <c r="M47" i="27"/>
  <c r="H47" i="27"/>
  <c r="G47" i="27"/>
  <c r="F47" i="27"/>
  <c r="E47" i="27"/>
  <c r="D47" i="27"/>
  <c r="C47" i="27"/>
  <c r="B47" i="27"/>
  <c r="M46" i="27"/>
  <c r="M48" i="27" s="1" a="1"/>
  <c r="B46" i="27"/>
  <c r="B48" i="27" s="1" a="1"/>
  <c r="S38" i="27"/>
  <c r="R38" i="27"/>
  <c r="Q38" i="27"/>
  <c r="P38" i="27"/>
  <c r="O38" i="27"/>
  <c r="N38" i="27"/>
  <c r="M38" i="27"/>
  <c r="H38" i="27"/>
  <c r="G38" i="27"/>
  <c r="F38" i="27"/>
  <c r="E38" i="27"/>
  <c r="D38" i="27"/>
  <c r="C38" i="27"/>
  <c r="B38" i="27"/>
  <c r="M37" i="27"/>
  <c r="M39" i="27" s="1" a="1"/>
  <c r="B37" i="27"/>
  <c r="B39" i="27" s="1" a="1"/>
  <c r="S29" i="27"/>
  <c r="R29" i="27"/>
  <c r="Q29" i="27"/>
  <c r="P29" i="27"/>
  <c r="O29" i="27"/>
  <c r="N29" i="27"/>
  <c r="M29" i="27"/>
  <c r="H29" i="27"/>
  <c r="G29" i="27"/>
  <c r="F29" i="27"/>
  <c r="E29" i="27"/>
  <c r="D29" i="27"/>
  <c r="C29" i="27"/>
  <c r="B29" i="27"/>
  <c r="M28" i="27"/>
  <c r="M30" i="27" s="1" a="1"/>
  <c r="B28" i="27"/>
  <c r="B30" i="27" s="1" a="1"/>
  <c r="S20" i="27"/>
  <c r="R20" i="27"/>
  <c r="Q20" i="27"/>
  <c r="P20" i="27"/>
  <c r="O20" i="27"/>
  <c r="N20" i="27"/>
  <c r="M20" i="27"/>
  <c r="H20" i="27"/>
  <c r="G20" i="27"/>
  <c r="F20" i="27"/>
  <c r="E20" i="27"/>
  <c r="D20" i="27"/>
  <c r="C20" i="27"/>
  <c r="B20" i="27"/>
  <c r="M19" i="27"/>
  <c r="M21" i="27" s="1" a="1"/>
  <c r="B19" i="27"/>
  <c r="B21" i="27" s="1" a="1"/>
  <c r="S10" i="27"/>
  <c r="R10" i="27"/>
  <c r="Q10" i="27"/>
  <c r="P10" i="27"/>
  <c r="O10" i="27"/>
  <c r="N10" i="27"/>
  <c r="M10" i="27"/>
  <c r="H10" i="27"/>
  <c r="G10" i="27"/>
  <c r="F10" i="27"/>
  <c r="E10" i="27"/>
  <c r="D10" i="27"/>
  <c r="C10" i="27"/>
  <c r="B10" i="27"/>
  <c r="M9" i="27"/>
  <c r="M11" i="27" s="1" a="1"/>
  <c r="B9" i="27"/>
  <c r="B11" i="27" s="1" a="1"/>
  <c r="G44" i="27" l="1"/>
  <c r="F43" i="27"/>
  <c r="E42" i="27"/>
  <c r="D41" i="27"/>
  <c r="C40" i="27"/>
  <c r="B39" i="27"/>
  <c r="F44" i="27"/>
  <c r="E43" i="27"/>
  <c r="D42" i="27"/>
  <c r="C41" i="27"/>
  <c r="B40" i="27"/>
  <c r="E44" i="27"/>
  <c r="D43" i="27"/>
  <c r="C42" i="27"/>
  <c r="B41" i="27"/>
  <c r="H39" i="27"/>
  <c r="D44" i="27"/>
  <c r="C43" i="27"/>
  <c r="B42" i="27"/>
  <c r="H40" i="27"/>
  <c r="G39" i="27"/>
  <c r="C44" i="27"/>
  <c r="B43" i="27"/>
  <c r="H41" i="27"/>
  <c r="G40" i="27"/>
  <c r="F39" i="27"/>
  <c r="B44" i="27"/>
  <c r="H42" i="27"/>
  <c r="G41" i="27"/>
  <c r="F40" i="27"/>
  <c r="E39" i="27"/>
  <c r="H43" i="27"/>
  <c r="G42" i="27"/>
  <c r="F41" i="27"/>
  <c r="E40" i="27"/>
  <c r="D39" i="27"/>
  <c r="H44" i="27"/>
  <c r="G43" i="27"/>
  <c r="F42" i="27"/>
  <c r="E41" i="27"/>
  <c r="D40" i="27"/>
  <c r="C39" i="27"/>
  <c r="C62" i="27"/>
  <c r="B61" i="27"/>
  <c r="H59" i="27"/>
  <c r="G58" i="27"/>
  <c r="F57" i="27"/>
  <c r="B62" i="27"/>
  <c r="H60" i="27"/>
  <c r="G59" i="27"/>
  <c r="F58" i="27"/>
  <c r="E57" i="27"/>
  <c r="H61" i="27"/>
  <c r="G60" i="27"/>
  <c r="F59" i="27"/>
  <c r="E58" i="27"/>
  <c r="D57" i="27"/>
  <c r="H62" i="27"/>
  <c r="G61" i="27"/>
  <c r="F60" i="27"/>
  <c r="E59" i="27"/>
  <c r="D58" i="27"/>
  <c r="C57" i="27"/>
  <c r="G62" i="27"/>
  <c r="F61" i="27"/>
  <c r="E60" i="27"/>
  <c r="D59" i="27"/>
  <c r="C58" i="27"/>
  <c r="B57" i="27"/>
  <c r="F62" i="27"/>
  <c r="E61" i="27"/>
  <c r="D60" i="27"/>
  <c r="C59" i="27"/>
  <c r="B58" i="27"/>
  <c r="E62" i="27"/>
  <c r="D61" i="27"/>
  <c r="C60" i="27"/>
  <c r="B59" i="27"/>
  <c r="H57" i="27"/>
  <c r="D62" i="27"/>
  <c r="C61" i="27"/>
  <c r="B60" i="27"/>
  <c r="H58" i="27"/>
  <c r="G57" i="27"/>
  <c r="S26" i="27"/>
  <c r="R25" i="27"/>
  <c r="Q24" i="27"/>
  <c r="P23" i="27"/>
  <c r="O22" i="27"/>
  <c r="N21" i="27"/>
  <c r="R26" i="27"/>
  <c r="Q25" i="27"/>
  <c r="P24" i="27"/>
  <c r="O23" i="27"/>
  <c r="N22" i="27"/>
  <c r="M21" i="27"/>
  <c r="Q26" i="27"/>
  <c r="P25" i="27"/>
  <c r="O24" i="27"/>
  <c r="N23" i="27"/>
  <c r="M22" i="27"/>
  <c r="P26" i="27"/>
  <c r="O25" i="27"/>
  <c r="N24" i="27"/>
  <c r="M23" i="27"/>
  <c r="S21" i="27"/>
  <c r="O26" i="27"/>
  <c r="N25" i="27"/>
  <c r="M24" i="27"/>
  <c r="S22" i="27"/>
  <c r="R21" i="27"/>
  <c r="N26" i="27"/>
  <c r="M25" i="27"/>
  <c r="S23" i="27"/>
  <c r="R22" i="27"/>
  <c r="Q21" i="27"/>
  <c r="M26" i="27"/>
  <c r="S24" i="27"/>
  <c r="R23" i="27"/>
  <c r="Q22" i="27"/>
  <c r="P21" i="27"/>
  <c r="S25" i="27"/>
  <c r="R24" i="27"/>
  <c r="Q23" i="27"/>
  <c r="P22" i="27"/>
  <c r="O21" i="27"/>
  <c r="Q53" i="27"/>
  <c r="P52" i="27"/>
  <c r="O51" i="27"/>
  <c r="N50" i="27"/>
  <c r="M49" i="27"/>
  <c r="P53" i="27"/>
  <c r="O52" i="27"/>
  <c r="N51" i="27"/>
  <c r="M50" i="27"/>
  <c r="S48" i="27"/>
  <c r="O53" i="27"/>
  <c r="N52" i="27"/>
  <c r="M51" i="27"/>
  <c r="S49" i="27"/>
  <c r="R48" i="27"/>
  <c r="N53" i="27"/>
  <c r="M52" i="27"/>
  <c r="S50" i="27"/>
  <c r="R49" i="27"/>
  <c r="Q48" i="27"/>
  <c r="M53" i="27"/>
  <c r="S51" i="27"/>
  <c r="R50" i="27"/>
  <c r="Q49" i="27"/>
  <c r="P48" i="27"/>
  <c r="S52" i="27"/>
  <c r="R51" i="27"/>
  <c r="Q50" i="27"/>
  <c r="P49" i="27"/>
  <c r="O48" i="27"/>
  <c r="S53" i="27"/>
  <c r="R52" i="27"/>
  <c r="Q51" i="27"/>
  <c r="P50" i="27"/>
  <c r="O49" i="27"/>
  <c r="N48" i="27"/>
  <c r="R53" i="27"/>
  <c r="Q52" i="27"/>
  <c r="P51" i="27"/>
  <c r="O50" i="27"/>
  <c r="N49" i="27"/>
  <c r="M48" i="27"/>
  <c r="H52" i="27"/>
  <c r="G51" i="27"/>
  <c r="F50" i="27"/>
  <c r="E49" i="27"/>
  <c r="D48" i="27"/>
  <c r="H53" i="27"/>
  <c r="G52" i="27"/>
  <c r="F51" i="27"/>
  <c r="E50" i="27"/>
  <c r="D49" i="27"/>
  <c r="C48" i="27"/>
  <c r="G53" i="27"/>
  <c r="F52" i="27"/>
  <c r="E51" i="27"/>
  <c r="D50" i="27"/>
  <c r="C49" i="27"/>
  <c r="B48" i="27"/>
  <c r="F53" i="27"/>
  <c r="E52" i="27"/>
  <c r="D51" i="27"/>
  <c r="C50" i="27"/>
  <c r="B49" i="27"/>
  <c r="E53" i="27"/>
  <c r="D52" i="27"/>
  <c r="C51" i="27"/>
  <c r="B50" i="27"/>
  <c r="H48" i="27"/>
  <c r="D53" i="27"/>
  <c r="C52" i="27"/>
  <c r="B51" i="27"/>
  <c r="H49" i="27"/>
  <c r="G48" i="27"/>
  <c r="C53" i="27"/>
  <c r="B52" i="27"/>
  <c r="H50" i="27"/>
  <c r="G49" i="27"/>
  <c r="F48" i="27"/>
  <c r="B53" i="27"/>
  <c r="H51" i="27"/>
  <c r="G50" i="27"/>
  <c r="F49" i="27"/>
  <c r="E48" i="27"/>
  <c r="C26" i="27"/>
  <c r="B25" i="27"/>
  <c r="H23" i="27"/>
  <c r="G22" i="27"/>
  <c r="F21" i="27"/>
  <c r="B26" i="27"/>
  <c r="H24" i="27"/>
  <c r="G23" i="27"/>
  <c r="F22" i="27"/>
  <c r="E21" i="27"/>
  <c r="H25" i="27"/>
  <c r="G24" i="27"/>
  <c r="F23" i="27"/>
  <c r="E22" i="27"/>
  <c r="D21" i="27"/>
  <c r="H26" i="27"/>
  <c r="G25" i="27"/>
  <c r="F24" i="27"/>
  <c r="E23" i="27"/>
  <c r="D22" i="27"/>
  <c r="C21" i="27"/>
  <c r="G26" i="27"/>
  <c r="F25" i="27"/>
  <c r="E24" i="27"/>
  <c r="D23" i="27"/>
  <c r="C22" i="27"/>
  <c r="B21" i="27"/>
  <c r="F26" i="27"/>
  <c r="E25" i="27"/>
  <c r="D24" i="27"/>
  <c r="C23" i="27"/>
  <c r="B22" i="27"/>
  <c r="E26" i="27"/>
  <c r="D25" i="27"/>
  <c r="C24" i="27"/>
  <c r="B23" i="27"/>
  <c r="H21" i="27"/>
  <c r="D26" i="27"/>
  <c r="C25" i="27"/>
  <c r="B24" i="27"/>
  <c r="H22" i="27"/>
  <c r="G21" i="27"/>
  <c r="O44" i="27"/>
  <c r="N43" i="27"/>
  <c r="M42" i="27"/>
  <c r="S40" i="27"/>
  <c r="R39" i="27"/>
  <c r="N44" i="27"/>
  <c r="M43" i="27"/>
  <c r="S41" i="27"/>
  <c r="R40" i="27"/>
  <c r="Q39" i="27"/>
  <c r="M44" i="27"/>
  <c r="S42" i="27"/>
  <c r="R41" i="27"/>
  <c r="Q40" i="27"/>
  <c r="P39" i="27"/>
  <c r="S43" i="27"/>
  <c r="R42" i="27"/>
  <c r="Q41" i="27"/>
  <c r="P40" i="27"/>
  <c r="O39" i="27"/>
  <c r="S44" i="27"/>
  <c r="R43" i="27"/>
  <c r="Q42" i="27"/>
  <c r="P41" i="27"/>
  <c r="O40" i="27"/>
  <c r="N39" i="27"/>
  <c r="R44" i="27"/>
  <c r="Q43" i="27"/>
  <c r="P42" i="27"/>
  <c r="O41" i="27"/>
  <c r="N40" i="27"/>
  <c r="M39" i="27"/>
  <c r="Q44" i="27"/>
  <c r="P43" i="27"/>
  <c r="O42" i="27"/>
  <c r="N41" i="27"/>
  <c r="M40" i="27"/>
  <c r="P44" i="27"/>
  <c r="O43" i="27"/>
  <c r="N42" i="27"/>
  <c r="M41" i="27"/>
  <c r="S39" i="27"/>
  <c r="E35" i="27"/>
  <c r="D34" i="27"/>
  <c r="C33" i="27"/>
  <c r="B32" i="27"/>
  <c r="H30" i="27"/>
  <c r="D35" i="27"/>
  <c r="C34" i="27"/>
  <c r="B33" i="27"/>
  <c r="H31" i="27"/>
  <c r="G30" i="27"/>
  <c r="C35" i="27"/>
  <c r="B34" i="27"/>
  <c r="H32" i="27"/>
  <c r="G31" i="27"/>
  <c r="F30" i="27"/>
  <c r="B35" i="27"/>
  <c r="H33" i="27"/>
  <c r="G32" i="27"/>
  <c r="F31" i="27"/>
  <c r="E30" i="27"/>
  <c r="H34" i="27"/>
  <c r="G33" i="27"/>
  <c r="F32" i="27"/>
  <c r="E31" i="27"/>
  <c r="D30" i="27"/>
  <c r="H35" i="27"/>
  <c r="G34" i="27"/>
  <c r="F33" i="27"/>
  <c r="E32" i="27"/>
  <c r="D31" i="27"/>
  <c r="C30" i="27"/>
  <c r="G35" i="27"/>
  <c r="F34" i="27"/>
  <c r="E33" i="27"/>
  <c r="D32" i="27"/>
  <c r="C31" i="27"/>
  <c r="B30" i="27"/>
  <c r="F35" i="27"/>
  <c r="E34" i="27"/>
  <c r="D33" i="27"/>
  <c r="C32" i="27"/>
  <c r="B31" i="27"/>
  <c r="S62" i="27"/>
  <c r="R61" i="27"/>
  <c r="Q60" i="27"/>
  <c r="P59" i="27"/>
  <c r="O58" i="27"/>
  <c r="N57" i="27"/>
  <c r="R62" i="27"/>
  <c r="Q61" i="27"/>
  <c r="P60" i="27"/>
  <c r="O59" i="27"/>
  <c r="N58" i="27"/>
  <c r="M57" i="27"/>
  <c r="Q62" i="27"/>
  <c r="P61" i="27"/>
  <c r="O60" i="27"/>
  <c r="N59" i="27"/>
  <c r="M58" i="27"/>
  <c r="P62" i="27"/>
  <c r="O61" i="27"/>
  <c r="N60" i="27"/>
  <c r="M59" i="27"/>
  <c r="S57" i="27"/>
  <c r="O62" i="27"/>
  <c r="N61" i="27"/>
  <c r="M60" i="27"/>
  <c r="S58" i="27"/>
  <c r="R57" i="27"/>
  <c r="N62" i="27"/>
  <c r="M61" i="27"/>
  <c r="S59" i="27"/>
  <c r="R58" i="27"/>
  <c r="Q57" i="27"/>
  <c r="M62" i="27"/>
  <c r="S60" i="27"/>
  <c r="R59" i="27"/>
  <c r="Q58" i="27"/>
  <c r="P57" i="27"/>
  <c r="S61" i="27"/>
  <c r="R60" i="27"/>
  <c r="Q59" i="27"/>
  <c r="P58" i="27"/>
  <c r="O57" i="27"/>
  <c r="Q16" i="27"/>
  <c r="P15" i="27"/>
  <c r="O14" i="27"/>
  <c r="N13" i="27"/>
  <c r="M12" i="27"/>
  <c r="P16" i="27"/>
  <c r="O15" i="27"/>
  <c r="N14" i="27"/>
  <c r="M13" i="27"/>
  <c r="S11" i="27"/>
  <c r="O16" i="27"/>
  <c r="N15" i="27"/>
  <c r="M14" i="27"/>
  <c r="S12" i="27"/>
  <c r="R11" i="27"/>
  <c r="N16" i="27"/>
  <c r="M15" i="27"/>
  <c r="S13" i="27"/>
  <c r="R12" i="27"/>
  <c r="Q11" i="27"/>
  <c r="M16" i="27"/>
  <c r="S14" i="27"/>
  <c r="R13" i="27"/>
  <c r="Q12" i="27"/>
  <c r="P11" i="27"/>
  <c r="S15" i="27"/>
  <c r="R14" i="27"/>
  <c r="Q13" i="27"/>
  <c r="P12" i="27"/>
  <c r="O11" i="27"/>
  <c r="S16" i="27"/>
  <c r="R15" i="27"/>
  <c r="Q14" i="27"/>
  <c r="P13" i="27"/>
  <c r="O12" i="27"/>
  <c r="N11" i="27"/>
  <c r="R16" i="27"/>
  <c r="Q15" i="27"/>
  <c r="P14" i="27"/>
  <c r="O13" i="27"/>
  <c r="N12" i="27"/>
  <c r="M11" i="27"/>
  <c r="H15" i="27"/>
  <c r="G14" i="27"/>
  <c r="F13" i="27"/>
  <c r="E12" i="27"/>
  <c r="D11" i="27"/>
  <c r="H16" i="27"/>
  <c r="G15" i="27"/>
  <c r="F14" i="27"/>
  <c r="E13" i="27"/>
  <c r="D12" i="27"/>
  <c r="C11" i="27"/>
  <c r="G16" i="27"/>
  <c r="F15" i="27"/>
  <c r="E14" i="27"/>
  <c r="D13" i="27"/>
  <c r="C12" i="27"/>
  <c r="B11" i="27"/>
  <c r="F16" i="27"/>
  <c r="E15" i="27"/>
  <c r="D14" i="27"/>
  <c r="C13" i="27"/>
  <c r="B12" i="27"/>
  <c r="E16" i="27"/>
  <c r="D15" i="27"/>
  <c r="C14" i="27"/>
  <c r="B13" i="27"/>
  <c r="H11" i="27"/>
  <c r="D16" i="27"/>
  <c r="C15" i="27"/>
  <c r="B14" i="27"/>
  <c r="H12" i="27"/>
  <c r="G11" i="27"/>
  <c r="C16" i="27"/>
  <c r="B15" i="27"/>
  <c r="H13" i="27"/>
  <c r="G12" i="27"/>
  <c r="F11" i="27"/>
  <c r="B16" i="27"/>
  <c r="H14" i="27"/>
  <c r="G13" i="27"/>
  <c r="F12" i="27"/>
  <c r="E11" i="27"/>
  <c r="M35" i="27"/>
  <c r="S33" i="27"/>
  <c r="R32" i="27"/>
  <c r="Q31" i="27"/>
  <c r="P30" i="27"/>
  <c r="S34" i="27"/>
  <c r="R33" i="27"/>
  <c r="Q32" i="27"/>
  <c r="P31" i="27"/>
  <c r="O30" i="27"/>
  <c r="S35" i="27"/>
  <c r="R34" i="27"/>
  <c r="Q33" i="27"/>
  <c r="P32" i="27"/>
  <c r="O31" i="27"/>
  <c r="N30" i="27"/>
  <c r="R35" i="27"/>
  <c r="Q34" i="27"/>
  <c r="P33" i="27"/>
  <c r="O32" i="27"/>
  <c r="N31" i="27"/>
  <c r="M30" i="27"/>
  <c r="Q35" i="27"/>
  <c r="P34" i="27"/>
  <c r="O33" i="27"/>
  <c r="N32" i="27"/>
  <c r="M31" i="27"/>
  <c r="P35" i="27"/>
  <c r="O34" i="27"/>
  <c r="N33" i="27"/>
  <c r="M32" i="27"/>
  <c r="S30" i="27"/>
  <c r="O35" i="27"/>
  <c r="N34" i="27"/>
  <c r="M33" i="27"/>
  <c r="S31" i="27"/>
  <c r="R30" i="27"/>
  <c r="N35" i="27"/>
  <c r="M34" i="27"/>
  <c r="S32" i="27"/>
  <c r="R31" i="27"/>
  <c r="Q30" i="27"/>
  <c r="C4" i="18" l="1"/>
  <c r="C5" i="18"/>
  <c r="O23" i="18" l="1"/>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3" i="18"/>
  <c r="C22" i="18"/>
  <c r="C21" i="18"/>
  <c r="C16" i="18"/>
  <c r="C15" i="18"/>
  <c r="C14" i="18"/>
  <c r="C13" i="18"/>
  <c r="C12" i="18"/>
  <c r="C10" i="18"/>
  <c r="P99" i="6" l="1"/>
  <c r="R99" i="6"/>
  <c r="T99" i="6"/>
  <c r="R68" i="6"/>
  <c r="T68" i="6"/>
  <c r="T32" i="6"/>
  <c r="O6" i="18" s="1"/>
  <c r="R32" i="6"/>
  <c r="K6" i="18" s="1"/>
  <c r="G6" i="18"/>
  <c r="N32" i="6"/>
  <c r="C6" i="18" s="1"/>
  <c r="O7" i="18" l="1"/>
  <c r="K7" i="18"/>
  <c r="G7" i="18"/>
  <c r="C7" i="18"/>
  <c r="O28" i="18"/>
  <c r="K28" i="18"/>
  <c r="T87" i="6"/>
  <c r="R87" i="6"/>
  <c r="T75" i="6"/>
  <c r="R75" i="6"/>
  <c r="T47" i="6"/>
  <c r="R47" i="6"/>
  <c r="T23" i="6"/>
  <c r="T34" i="6" s="1"/>
  <c r="R23" i="6"/>
  <c r="R34" i="6" s="1"/>
  <c r="G28" i="18"/>
  <c r="N112" i="6"/>
  <c r="P87" i="6"/>
  <c r="N87" i="6"/>
  <c r="P47" i="6"/>
  <c r="P23" i="6"/>
  <c r="N23" i="6"/>
  <c r="N101" i="6" l="1"/>
  <c r="C28" i="18"/>
  <c r="N34" i="6"/>
  <c r="N103" i="6" s="1"/>
  <c r="O17" i="18"/>
  <c r="O24" i="18" s="1"/>
  <c r="T101" i="6"/>
  <c r="G17" i="18"/>
  <c r="G24" i="18" s="1"/>
  <c r="P101" i="6"/>
  <c r="K17" i="18"/>
  <c r="K24" i="18" s="1"/>
  <c r="R101" i="6"/>
  <c r="C17" i="18"/>
  <c r="C24" i="18" s="1"/>
  <c r="P103" i="6"/>
  <c r="R103" i="6"/>
  <c r="T103" i="6"/>
  <c r="T114" i="6" l="1"/>
  <c r="T116" i="6" s="1"/>
  <c r="O26" i="18" s="1"/>
  <c r="O30" i="18" s="1"/>
  <c r="R114" i="6"/>
  <c r="R116" i="6" s="1"/>
  <c r="K26" i="18" s="1"/>
  <c r="K30" i="18" s="1"/>
  <c r="P114" i="6"/>
  <c r="P116" i="6" s="1"/>
  <c r="G26" i="18" s="1"/>
  <c r="G30" i="18" s="1"/>
  <c r="N114" i="6"/>
  <c r="N116" i="6" s="1"/>
  <c r="P119" i="6" l="1"/>
  <c r="R119" i="6"/>
  <c r="T119" i="6"/>
  <c r="N119" i="6"/>
  <c r="C26" i="18"/>
  <c r="C30" i="18" s="1"/>
  <c r="E6" i="6" l="1"/>
  <c r="D22" i="25" s="1"/>
  <c r="F20" i="25"/>
  <c r="J9" i="25"/>
  <c r="F32" i="25"/>
  <c r="F22" i="25" l="1"/>
  <c r="F7" i="25"/>
  <c r="H28" i="25"/>
  <c r="D14" i="25"/>
  <c r="D23" i="25"/>
  <c r="F15" i="25"/>
  <c r="H27" i="25"/>
  <c r="D3" i="25"/>
  <c r="H19" i="25"/>
  <c r="F4" i="25"/>
  <c r="J32" i="25"/>
  <c r="H25" i="25"/>
  <c r="J4" i="25"/>
  <c r="H10" i="25"/>
  <c r="F3" i="25"/>
  <c r="F27" i="25"/>
  <c r="F19" i="25"/>
  <c r="D12" i="25"/>
  <c r="H16" i="25"/>
  <c r="D6" i="25"/>
  <c r="F14" i="25"/>
  <c r="J30" i="25"/>
  <c r="D31" i="25"/>
  <c r="J7" i="25"/>
  <c r="F8" i="25"/>
  <c r="J21" i="25"/>
  <c r="H23" i="25"/>
  <c r="F25" i="25"/>
  <c r="J15" i="25"/>
  <c r="J28" i="25"/>
  <c r="H24" i="25"/>
  <c r="J26" i="25"/>
  <c r="J14" i="25"/>
  <c r="H15" i="25"/>
  <c r="F21" i="25"/>
  <c r="F23" i="25"/>
  <c r="D32" i="25"/>
  <c r="D29" i="25"/>
  <c r="H4" i="25"/>
  <c r="H22" i="25"/>
  <c r="D4" i="25"/>
  <c r="D19" i="25"/>
  <c r="H26" i="25"/>
  <c r="F28" i="25"/>
  <c r="J12" i="25"/>
  <c r="H5" i="25"/>
  <c r="J23" i="25"/>
  <c r="F31" i="25"/>
  <c r="D13" i="25"/>
  <c r="H9" i="25"/>
  <c r="D15" i="25"/>
  <c r="H6" i="25"/>
  <c r="D16" i="25"/>
  <c r="D11" i="25"/>
  <c r="H14" i="25"/>
  <c r="D7" i="25"/>
  <c r="F13" i="25"/>
  <c r="J24" i="25"/>
  <c r="D17" i="25"/>
  <c r="D30" i="25"/>
  <c r="J13" i="25"/>
  <c r="J27" i="25"/>
  <c r="H29" i="25"/>
  <c r="J20" i="25"/>
  <c r="H17" i="25"/>
  <c r="F24" i="25"/>
  <c r="J10" i="25"/>
  <c r="J11" i="25"/>
  <c r="J3" i="25"/>
  <c r="F18" i="25"/>
  <c r="J25" i="25"/>
  <c r="H12" i="25"/>
  <c r="J29" i="25"/>
  <c r="D24" i="25"/>
  <c r="H30" i="25"/>
  <c r="J18" i="25"/>
  <c r="H18" i="25"/>
  <c r="J19" i="25"/>
  <c r="H13" i="25"/>
  <c r="H32" i="25"/>
  <c r="J22" i="25"/>
  <c r="H3" i="25"/>
  <c r="D5" i="25"/>
  <c r="D20" i="25"/>
  <c r="F10" i="25"/>
  <c r="D25" i="25"/>
  <c r="H21" i="25"/>
  <c r="D10" i="25"/>
  <c r="J6" i="25"/>
  <c r="D9" i="25"/>
  <c r="F17" i="25"/>
  <c r="J31" i="25"/>
  <c r="F6" i="25"/>
  <c r="F30" i="25"/>
  <c r="J17" i="25"/>
  <c r="H20" i="25"/>
  <c r="F5" i="25"/>
  <c r="D28" i="25"/>
  <c r="F26" i="25"/>
  <c r="F11" i="25"/>
  <c r="H11" i="25"/>
  <c r="H7" i="25"/>
  <c r="F16" i="25"/>
  <c r="F9" i="25"/>
  <c r="D21" i="25"/>
  <c r="D8" i="25"/>
  <c r="J16" i="25"/>
  <c r="H8" i="25"/>
  <c r="D26" i="25"/>
  <c r="F29" i="25"/>
  <c r="D18" i="25"/>
  <c r="J8" i="25"/>
  <c r="D27" i="25"/>
  <c r="F12" i="25"/>
  <c r="H31" i="25"/>
  <c r="J5" i="25"/>
</calcChain>
</file>

<file path=xl/sharedStrings.xml><?xml version="1.0" encoding="utf-8"?>
<sst xmlns="http://schemas.openxmlformats.org/spreadsheetml/2006/main" count="968" uniqueCount="365">
  <si>
    <t>Perkins Postsecondary Local Application 2021-22</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</si>
  <si>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</si>
  <si>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Perkins Program Manager:</t>
    </r>
    <r>
      <rPr>
        <sz val="11"/>
        <color theme="1"/>
        <rFont val="Calibri"/>
        <family val="2"/>
        <scheme val="minor"/>
      </rPr>
      <t xml:space="preserve"> Katy Brooke</t>
    </r>
  </si>
  <si>
    <r>
      <rPr>
        <b/>
        <sz val="11"/>
        <color theme="1"/>
        <rFont val="Calibri"/>
        <family val="2"/>
        <scheme val="minor"/>
      </rPr>
      <t>Phone:</t>
    </r>
    <r>
      <rPr>
        <sz val="11"/>
        <color theme="1"/>
        <rFont val="Calibri"/>
        <family val="2"/>
        <scheme val="minor"/>
      </rPr>
      <t xml:space="preserve"> 406-449-9141</t>
    </r>
  </si>
  <si>
    <r>
      <rPr>
        <b/>
        <sz val="11"/>
        <color theme="1"/>
        <rFont val="Calibri"/>
        <family val="2"/>
        <scheme val="minor"/>
      </rPr>
      <t>Email:</t>
    </r>
    <r>
      <rPr>
        <sz val="11"/>
        <color theme="1"/>
        <rFont val="Calibri"/>
        <family val="2"/>
        <scheme val="minor"/>
      </rPr>
      <t xml:space="preserve"> kbrooke@montana.edu</t>
    </r>
  </si>
  <si>
    <r>
      <rPr>
        <b/>
        <sz val="11"/>
        <color theme="1"/>
        <rFont val="Calibri"/>
        <family val="2"/>
        <scheme val="minor"/>
      </rPr>
      <t>Application Due Date:</t>
    </r>
    <r>
      <rPr>
        <sz val="11"/>
        <color theme="1"/>
        <rFont val="Calibri"/>
        <family val="2"/>
        <scheme val="minor"/>
      </rPr>
      <t xml:space="preserve">  May 28th, 2021 5:00 PM</t>
    </r>
  </si>
  <si>
    <t>Campus:</t>
  </si>
  <si>
    <t>City College - Montana State University Billings</t>
  </si>
  <si>
    <t>Grant Year:</t>
  </si>
  <si>
    <t>2021-2022</t>
  </si>
  <si>
    <t>Perkins Program Coordinator/Grant Manager:</t>
  </si>
  <si>
    <t>Donaldson</t>
  </si>
  <si>
    <t>Sydney</t>
  </si>
  <si>
    <t>Last Name</t>
  </si>
  <si>
    <t>First Name</t>
  </si>
  <si>
    <t>3803 Central Avenue</t>
  </si>
  <si>
    <t>Address</t>
  </si>
  <si>
    <t>Billings</t>
  </si>
  <si>
    <t>MT</t>
  </si>
  <si>
    <t xml:space="preserve">City </t>
  </si>
  <si>
    <t>State</t>
  </si>
  <si>
    <t>Zip Code</t>
  </si>
  <si>
    <t>406-247-3015</t>
  </si>
  <si>
    <t>406-247-3014</t>
  </si>
  <si>
    <t>Phone</t>
  </si>
  <si>
    <t>Extension</t>
  </si>
  <si>
    <t>Fax</t>
  </si>
  <si>
    <t>sydney.donaldson@msubillings.edu</t>
  </si>
  <si>
    <t>Email Address</t>
  </si>
  <si>
    <t>Fiscal Manager:</t>
  </si>
  <si>
    <t>Hanson</t>
  </si>
  <si>
    <t>Dean</t>
  </si>
  <si>
    <t>1500 University Drive</t>
  </si>
  <si>
    <t>406-657-1679</t>
  </si>
  <si>
    <t>406-657-1621</t>
  </si>
  <si>
    <t xml:space="preserve">dhanson@msubillings.edu </t>
  </si>
  <si>
    <t>Additional Perkins Contact (if applicable - this please include the Perkins Reserve/Dueal Enrollment Coordinator here if your campus receives that grant):</t>
  </si>
  <si>
    <t xml:space="preserve">sydney.donaldson@msubillings.edu </t>
  </si>
  <si>
    <t>Please provide email addresses, names and titles of people on your campus to be notified of grant issues</t>
  </si>
  <si>
    <t>Name/Title:</t>
  </si>
  <si>
    <t xml:space="preserve">Email Address: </t>
  </si>
  <si>
    <t>Cindy Bell, Director of Grants</t>
  </si>
  <si>
    <t>cbell@msubillings.edu</t>
  </si>
  <si>
    <t>Vicki Trier, Dean of City College</t>
  </si>
  <si>
    <t xml:space="preserve">vicki.trier@msubillings.edu </t>
  </si>
  <si>
    <t>Janet Drinkwalter, Adminstrative Support</t>
  </si>
  <si>
    <t>janet.drinkwalter@msubillings.edu</t>
  </si>
  <si>
    <r>
      <t xml:space="preserve">1. Please provide a brief summary of the results of your Comprehensive Local Needs Assessment and what CTE
course offerings and/or activities you will be targeting in this application. Be sure to include how the results of the CLNA informed the selection of the specific career and technical education programs and activities selected to be funded and a description of any new programs of study you plan to develop and submit to the State for approval based on CLNA findings.
</t>
    </r>
    <r>
      <rPr>
        <b/>
        <sz val="11"/>
        <color rgb="FFFF0000"/>
        <rFont val="Calibri"/>
        <family val="2"/>
        <scheme val="minor"/>
      </rPr>
      <t xml:space="preserve">NEW FOR 2021-2022: If your 2020-2021 CLNA does not include justification for the programs proposed in this year's grant cycle, please complete the </t>
    </r>
    <r>
      <rPr>
        <b/>
        <sz val="11"/>
        <color theme="1"/>
        <rFont val="Calibri"/>
        <family val="2"/>
        <scheme val="minor"/>
      </rPr>
      <t>CLNA ADDENDUM</t>
    </r>
    <r>
      <rPr>
        <b/>
        <sz val="11"/>
        <color rgb="FFFF0000"/>
        <rFont val="Calibri"/>
        <family val="2"/>
        <scheme val="minor"/>
      </rPr>
      <t xml:space="preserve"> tab in this application and use that information to complete applicable questions in this section. </t>
    </r>
  </si>
  <si>
    <t xml:space="preserve">City College's CTE programs are geared toward high-demand industries. Through collaboration with our Stakeholders, Program Advisory Committees, Perkins Advisory Committee meetings and Program Directors, our CLNA found that our graduates are competitive and are being hired in their career and technical industries. City College CTE programs aim to evolve in order to meet and exceed industry expectations. In order to continue to produce competitive graduates through innovative curriculums, we have targeted the following programs for the 2021-2022 grant cycle; Construction, Autobody Collision, Welding, Fire Science, Paramedic, Nursing, Radiologic Technology, and Ultrasound Technology. We aim to increase innovated practices and technologies in these programs to continually meet local and regional needs. There will be no new programs proposed. </t>
  </si>
  <si>
    <t>2. Please provide a brief description of how your campus will, in collaboration with local workforce development
partners, provide a series of career exploration and career guidance activities including: (A) career exploration and career development coursework, activities, or services; (B) career information on employment opportunities that incorporate the most up-to-date information on high skill, high-wage, or in-demand industry sectors or occupations, as determined by the CLNA; and (C) an organized system of career guidance and academic counseling to students before enrolling and while participating in a career and technical education programs.</t>
  </si>
  <si>
    <r>
      <t xml:space="preserve">Our CLNA data emphasizes the importance of partnerships with our local workforce development, secondary partners, on-campus partners, program advisory boards etc. Our strong partnerships with these entities allow for our students to explore various careers within their field of study as well as get an early start on their career development. Here are the various ways that Perkins funds will be focused on meeting the above areas;
</t>
    </r>
    <r>
      <rPr>
        <u/>
        <sz val="12"/>
        <color theme="1"/>
        <rFont val="Calibri (Body)_x0000_"/>
      </rPr>
      <t>A)	Career Exploration &amp; Career Development:</t>
    </r>
    <r>
      <rPr>
        <sz val="12"/>
        <color theme="1"/>
        <rFont val="Calibri (Body)_x0000_"/>
      </rPr>
      <t xml:space="preserve"> Through our Stakeholders Survey, Program Advisory meetings and Perkins Advisory Committee meetings our CLNA found that on-campus resources and partnerships with the offices within City College are extremely valuable. City College Career Services office and staff will partner with various CTE programs and its advisory board members to keep students up to date on internships, career pathways and opportunities. Many of the grant requests this year aim at career development through equipment and software upgrades, ensuring that our graduates are prepared and skilled in the latest technology and industry standards. Examples of this include; Meeting Owls that allow for more interactive work in HyFlex classes within our computer programs, pediatric phantom dolls for radiologic technology &amp; ultrasound, measurement frame rack for autobody, estimating software for construction students and more. Our program advisory board members are consistently making recommendations and providing ideas to our programs on how our students can continue to be successful in their careers after they graduate. Having the opportunity to have these direct relationships with our local and regional industry partners is a large part of our students' success. The Career Services office on campus will partner with various CTE programs and its advisory board members to keep students up to date on internships, career pathways and opportunities.  
</t>
    </r>
    <r>
      <rPr>
        <u/>
        <sz val="12"/>
        <color theme="1"/>
        <rFont val="Calibri (Body)_x0000_"/>
      </rPr>
      <t>B)	Career Information on Employment Opportunities:</t>
    </r>
    <r>
      <rPr>
        <sz val="12"/>
        <color theme="1"/>
        <rFont val="Calibri (Body)_x0000_"/>
      </rPr>
      <t xml:space="preserve">  All of our program pages on the City College website provide information about industry wages for prospective and current students to explore when researching careers and programs. By partnering with our local industry leaders and community partners, students are able to hear directly from employees working in these fields. City College hosts various career and program exploration events, including hands-on and in the lab tours. Our faculty are present at these events to provide information and discuss career opportunities within their areas. We continue to partner with Big Sky EDA and Job Service to keep up-to-date with industry and community needs. Perkins funds will be directly used to continue to update technology in our CTE classrooms and labs, meeting the expectations of industry leaders. 
</t>
    </r>
    <r>
      <rPr>
        <u/>
        <sz val="12"/>
        <color theme="1"/>
        <rFont val="Calibri (Body)_x0000_"/>
      </rPr>
      <t>C)	Organized system of career guidance and academic counseling to students before enrolling and while participating in a career and technical education programs:</t>
    </r>
    <r>
      <rPr>
        <sz val="12"/>
        <color theme="1"/>
        <rFont val="Calibri (Body)_x0000_"/>
      </rPr>
      <t xml:space="preserve">
City College hosts a variety of career exploration and guidance events each year. Advisors for CTE programs specifically, are at these events and can help provide interested students with career and academic guidance. Our CTE advisors partner with our Career Services office to provides services to students to help them with job interview preparation, internships, connecting with mentors etc. Many of those partnerships exist with the same individuals and companies that serve on our CTE program’s advisory committees. A very close partnership we have is with the Billings Career Center, there are pathways that are developed for CTE programs specifically that help students explore careers and learn more about in-demand industries early on. We have specifically set aside funds in this grant to increase outreach to our secondary CTE partners to share career and academic guidance at an early stage. These include informational videos for various CTE program areas.</t>
    </r>
  </si>
  <si>
    <t xml:space="preserve">3. Please provide a brief description of how your campus will improve the academic and technical skills of students participating in CTE programs. </t>
  </si>
  <si>
    <t xml:space="preserve">City College aims to continually improve upon the academic and technical skills of our students in CTE programs. Our students must achieve strict learning outcomes that various accrediting bodies set. A great example of City College striving to improve the academic skills of our CTE students, is the tutoring positions that are funded through the Perkins grant. These tutors help enhance our CTE students’ science and math skills within some of our most competitive programs, nursing and radiology specifically. Our Academic Support Center has shifted a lot of services to accommodate online-learners as well as in-person tutoring services. To improve our students' technical skills, our campus continues to look for ways to upgrade our labs in all areas (health care &amp; trade areas). Many of these upgrades and improvements are possible through our partnerships and Perkins funding. </t>
  </si>
  <si>
    <t xml:space="preserve">4. Please explain how your campus will provide activities to prepare special populations for high-skill, high-wage,
or in-demand occupations; prepare CTE participants for non-traditional fields; provide equal access for special populations to CTE courses, programs, and programs of study; and ensure that members of special populations will not be discriminated against. Include how students, including students who are members of special populations, will learn about their school’s career and technical education course offerings and whether each course is part of a career and technical education program of study. </t>
  </si>
  <si>
    <t xml:space="preserve">City College works to promote diversity in a variety of ways and provides activities to prepare special populations for high-skill, high-wage, and in-demand occupations. Again, the partnerships that we have across our campus help ensure that students from special populations are well-represented and provided equal opportunities on our campus. Our student population consists of a significant number of first-generation students, economically disadvantaged students, students with disabilities, single parents, homeless and veteran students. City College understands that in order to best serve these special populations, we cannot utilize a “one-size fits all” model. The sharing of resources across campus is one piece that is key to the success of these populations. The City College campus was awarded an SSS TRIO grant for the first time in 2020-2021. The TRIO program will be an enormous asset in helping connect our special population students with the resources that are available to them. 
Our Native American Student Population is one group that City College aims to focus attention and resources on. We see a high number of Native American students in our CTE programs and pride ourselves on that. We have developed partnerships with various schools and tribes. These partnerships have resulted in high school groups coming to campus to learn about our CTE programs through hands-on experiences. These visits allow students to see first-hand, the opportunities available to them through CTE programs and pathways. When possible, we partner with our Native American Achievement Center on campus to learn more about the specific needs for this population of students. 
Various events are held to target special populations to help them learn about financial aid, enrollment, internships and employment. These programs include a College is Possible event that targets diverse populations either starting college at a non-traditional age or returning back to school. Our Disability Support Services office runs a College Transition Program that aims to help high school students with disabilities transition to college and learn more about programs and resources available to them. These are two examples of programs and events that our campus hosts to target and include various special populations. City College’s CTE advisors attended these events to help educate students on the CTE course offerings and programs of study. We aim to lessen the confusion around the various CTE pathways that are available to students, easing access for our special populations to understand these program’s opportunities. We also work with our secondary partners, through our Dual Enrollment to accomplish these same goals with high school students interested in pursuing a CTE pathway.
In addition to partnerships and events across our campus, faculty and staff are encouraged to take the Indian Education for All training, Psycharmor mental health training and use Perkins professional development funds to learn about teaching special populations. </t>
  </si>
  <si>
    <t xml:space="preserve">5. Please provide a description of the work-based learning opportunities for students participating in CTE programs and how your campus will work with representatives from employers to develop or expand work-based learning. </t>
  </si>
  <si>
    <t>City College utilizes work-based learning opportunities for students in CTE programs in a variety of ways. Through our Program Advisory Boards, students are often connected with employers and are presented with internship and work-based learning opportunities while enrolled in their programs. Many of our CTE programs have embedded internships as a part of their program’s curriculum requirements. Some examples of these programs include: Process Plant Technology, Nursing, Radiology, Ultrasound, Paramedic, Diesel and Automotive. 
Select programs also include our local and regional partners into their classrooms (pre-covid) by inviting prospective employers to come during students Capstone final presentations. Employers attend and ask questions about student projects, which provides an opportunity for students to meet potential employers in person. Often these visits result in on-campus interviews. As mentioned above, our Career Services office does a great job of aiding in these partnerships as well.</t>
  </si>
  <si>
    <t>6. Please outline how your campus will provide students participating in CTE the opportunity to gain postsecondary credit while still attending high school.</t>
  </si>
  <si>
    <t>Both the Perkins Local grant and Perkins Reserve grant will be managed by the same individual for the 2021-2022 year. This will allow for continued work in the coordination between the two programs. The Reserve grant focuses on highlighting pathways for high school students to earn postsecondary credits through City College’s Dual Enrollment program. The development of pathways through the “credits with a purpose” strategy has been a focus of City College’s Dual Enrollment program for the past few years. The specific development of CTE pathways in particular, has seen growth. Pathways in Automotive, Diesel, Welding, Fire Science, Nursing and Paramedic in particular have seen a growing interest. Efforts to build pathways and educate various populations about the opportunities through Dual Enrollment and the Perkins grants will continue to be a high priority this next academic year. Some specific efforts will include: secondary teacher and counselor workshops on the opportunities dual enrollment provides to students, career exploration events with middle school and high schools, various CTE program expos (welding &amp; transportation), and events focused on non-traditional populations learning about various programs.
During the 2021-2022 school year, the Dual Enrollment program partnered with 17 different high schools and served over 1,500 students.</t>
  </si>
  <si>
    <t>7. Please identify how your campus supports the recruitment, preparation, retention, and training, including professional development, of teachers, faculty, administrators, and specialized instructional support personnel.</t>
  </si>
  <si>
    <t>City College supports the recruitment, preparation, retention, and training of faculty and other personnel in many ways. We try to recruit from various populations. Any vacant positions are posted locally, regionally and sometimes nation-wide. All new faculty and staff have an orientation at the beginning of each semester to learn about support services and new policies. Faculty take Title IX training, Indian Education for All training and Psycharmor mental health training. In addition, Disability Support Services training and eLearning training is also available. Often, any new faculty that are hired to teach within our CTE programs, have a previous connection with the program. Many of our CTE instructors are graduates of the same programs in which they teach. We have had program advisory members become faculty as well. This year we are aiming to use any professional development funds through Perkins for specific training and enhancement of curriculum or teaching methods for faculty.</t>
  </si>
  <si>
    <t xml:space="preserve">8. Please outline how your campus will address disparities or gaps in performance between groups of students in each of the plan years, and if no meaningful progress has been achieved prior to the third program year, a description of the additional actions that will be taken to eliminate these disparities or gaps. </t>
  </si>
  <si>
    <t>One of the main ways our campus aims at preventing and responding to gaps in performance is through our Academic Support Center and CTE tutors. We use Perkins funds to pay for tutors in the math and science areas, as many of those courses have high DWFI rates. By focusing resources in an area that we know various student populations struggle with, we are working to reduce performance gaps. Our Retention Director has also implemented a new early-alert system that we use to identify students that are struggling early to get them help quickly. We will continue to explore and utilize systems like this to help students in high-risk classes and situations. 
Our faculty at City College utilize High Impact Practices to enhance their curriculum and promote student success. Again, we are encouraging any faculty that request Perkins funds for travel to use the opportunity to learn new practices and methods to help their students. We will continue to share resources and connect students with appropriate offices and opportunities when need be. The addition of the SSS TRIO program at City College will be a huge benefit to our student populations as well. 
If there are continued issues and growing disparities between groups of students on our campus and in programs, we will use a systematic approach to identify the key causes. It is important to understand the significant impact in which campus culture, resource access, class content and structure can have on a student’s success both on and off campus. We would utilize the work and collaboration amongst City College Stakeholders, Program Advisory Committees, Perkins Advisory Committee meetings and Program Directors as guidance to addressing any specific issues.</t>
  </si>
  <si>
    <r>
      <t xml:space="preserve">9. </t>
    </r>
    <r>
      <rPr>
        <sz val="11"/>
        <color theme="1"/>
        <rFont val="Calibri"/>
        <family val="2"/>
        <scheme val="minor"/>
      </rPr>
      <t xml:space="preserve">Please summarize levels of performance for your campus during the previous year for each of the following core indicators of performance: 1P1-Postsecondary Retention and Placement; 2P1-Credential, Certificate or Diploma; 3P1-Non-traditional Program Enrollment. You should identify your campus performance in relation to the state goal (provided in your campus Perkins report card). </t>
    </r>
  </si>
  <si>
    <t xml:space="preserve">City College received a 91.5 in Postsecondary Retention and Placement, higher than the state’s goal of 83.8. For Credential, Certificate or Diploma we met the state goal of 100. Finally, the Non-Traditional Program Enrollment fell short of the state goal of 16.8 – City College received a 13.5. In work to improve our Non-Traditional Program Enrollment, we are looking at collaborating with our campus partners to target this population specifically. The Dual Enrollment program will work with the Perkins staff to promote events and pathways that invite students to explore programs that they would traditionally not consider. By partnering with local industry leaders as well, we believe we can help improve this score within the next few years. </t>
  </si>
  <si>
    <t>Project/Program Purchase #1</t>
  </si>
  <si>
    <t>Application Notes</t>
  </si>
  <si>
    <t>Project Title:</t>
  </si>
  <si>
    <t>Perkins Management &amp; Grant Compliance</t>
  </si>
  <si>
    <t>Begin Quarter: (Please select):</t>
  </si>
  <si>
    <t>Quarter 1</t>
  </si>
  <si>
    <t>End Quarter: (Please select):</t>
  </si>
  <si>
    <t>Quarter 4</t>
  </si>
  <si>
    <t>Project/Program/Purchase Summary</t>
  </si>
  <si>
    <t xml:space="preserve">The Director of both the Perkins Local and Perkins Reserve grants will be fully funded by Administrative cost and institution funds. The Director will attend Perkins meetings regularly, run the City College Perkins advisory board, work with Workforce Development office, connect with community partners, attend the state trainings etc. </t>
  </si>
  <si>
    <t>Expected Measurable Outcome:</t>
  </si>
  <si>
    <t>City College will maintain 100% compliance of federal and state regulations. The grant will achieve its objects and the Perkins budget will operate under 100% financial  compliance.</t>
  </si>
  <si>
    <t>Which required and/or permissive uses of funds will this project support?</t>
  </si>
  <si>
    <t>R1, R2, R5</t>
  </si>
  <si>
    <r>
      <t xml:space="preserve">Please identify the results from your Comprehensive Local Needs Assessment that are addressed by this project, program or purchase:
</t>
    </r>
    <r>
      <rPr>
        <i/>
        <sz val="12"/>
        <color theme="1"/>
        <rFont val="Calibri"/>
        <family val="2"/>
        <scheme val="minor"/>
      </rPr>
      <t>(include evidence reviewed and how this project, program or purchases addresses the identified need)</t>
    </r>
  </si>
  <si>
    <t xml:space="preserve">The Local Needs Assessment and Perkins committee identified a continued need for the resources, such as tutoring, equipment and professional development, provided by the Perkins grant.									
									</t>
  </si>
  <si>
    <t>Project/Program Purchase #2</t>
  </si>
  <si>
    <t>Academic Support: Tutoring in Anatomy and Physiology, Technical Math, and Chemistry</t>
  </si>
  <si>
    <t xml:space="preserve">Tutoring in Anatomy and Physiology, Technical Math, and Chemistry will be offered fall and spring semesters.  Students who are in CTE programs can utilize the Perkins tutors both in person and online.  Programs, such as Nursing and Paramedic, require high level skills and knowledge of Science and Math to graduate. These tutors will specifically be hired for only CTE students. 								
									</t>
  </si>
  <si>
    <t xml:space="preserve">60% of students who receive tutoring will achieve a grade of "C" or better in their classes.									
									</t>
  </si>
  <si>
    <t>R1, R4, R5</t>
  </si>
  <si>
    <r>
      <t>Data from our previous year's Local Needs Assessment, Perkins Committee and response to the pandemic</t>
    </r>
    <r>
      <rPr>
        <sz val="11"/>
        <color theme="1"/>
        <rFont val="Calibri"/>
        <family val="2"/>
        <scheme val="minor"/>
      </rPr>
      <t xml:space="preserve"> </t>
    </r>
    <r>
      <rPr>
        <sz val="11"/>
        <color theme="1"/>
        <rFont val="Calibri (Body)_x0000_"/>
      </rPr>
      <t>indicate that th</t>
    </r>
    <r>
      <rPr>
        <sz val="11"/>
        <color theme="1"/>
        <rFont val="Calibri"/>
        <family val="2"/>
        <scheme val="minor"/>
      </rPr>
      <t xml:space="preserve">ere is a continued need for these tutors. This specialized group of tutors continue to aid students in these competitive classes and aim to decease the performance gaps for our CTE students. Our competitive health care programs (Nursing, Rad Tech &amp; Paramedic) all require high grades in math and science courses. Anatomy and Physiology and Chemistry classes are challenging for many students, these specific tutors help those students succeed. </t>
    </r>
  </si>
  <si>
    <t>Project/Program Purchase #3</t>
  </si>
  <si>
    <t>Professional Development</t>
  </si>
  <si>
    <t xml:space="preserve">City College will provide professional development opportunities to faculty to upgrade their teaching skills, knowledge of the industry, and stay current in CTE fields. We want our faculty to learn new methods of teaching, specifically for students in non-traditional programs.					
									</t>
  </si>
  <si>
    <t xml:space="preserve">100% of faculty receiving professional development funds will disseminate knowledge gained to their peers. We expect that all faculty that complete a professional development event will return with new knowledge and an upgraded skill. We are requiring faculty or staff that attend a professional development event to share what they learned and how they will implement what they learned into their teaching and work. They will attend our Perkins Committee meetings to share what they learned. </t>
  </si>
  <si>
    <t>R2, R5</t>
  </si>
  <si>
    <r>
      <t>Stakeholders and faculty identified the need for professional development in teaching and current program upgrades.  Our Perkins committee also discussed at length the new regulations we wanted to implement for professional development</t>
    </r>
    <r>
      <rPr>
        <sz val="11"/>
        <color theme="1"/>
        <rFont val="Calibri"/>
        <family val="2"/>
        <scheme val="minor"/>
      </rPr>
      <t xml:space="preserve">, requiring that attendees come back and share what they learned will help disburse new knowledge and data. </t>
    </r>
  </si>
  <si>
    <t>Project/Program Purchase #4</t>
  </si>
  <si>
    <t>Major Equipment purchases</t>
  </si>
  <si>
    <t xml:space="preserve">City College will purchase major equipment to upgrade the Paramedic &amp; Autobody programs. </t>
  </si>
  <si>
    <t>Major equipment will expand the level of academic instruction for our CTE programs at City College. The percentage of graduates will increase by 5% due to the upgrades in major equipment. These upgrades will continue to make our graduates competitive in the job market. Many of the upgrades are recommendations from our advisory board members.</t>
  </si>
  <si>
    <t>R3, R4, R5</t>
  </si>
  <si>
    <t xml:space="preserve">Stakeholders and faculty identified significant major and minor equipment needs. A "Wish List" compiled by faculty throughout this academic year listed equipment needs. Many of the needs are included in this application.
		</t>
  </si>
  <si>
    <t>Project/Program Purchase #5</t>
  </si>
  <si>
    <t>Minor Equipment &amp; Supply purchases</t>
  </si>
  <si>
    <t xml:space="preserve">City College will purchase minor equipment to upgrade the following programs:  Construction, Autobody, Nursing, Radiologic Technology, Ultrasound Technology, Computer Systems Technology and Business. Many of these purchases will aid in the continued development of flexible learning opportunities and keeping up with the latest technology and equipment. </t>
  </si>
  <si>
    <t>The minor equipment purchased will help the development of flexible learning opportunities and continue to grow the use of technology and latest equipment in our programs. We expect to see 5% program growth in the programs and use minor equipment funds to continue to improve and update these programs. Many of the upgrades are recommendations from our advisory board members.</t>
  </si>
  <si>
    <t xml:space="preserve">Stakeholders work with our faculty to help identify minor equipment needs. Our faculty are also looking at adapting their instruction methods and styles to meet the needs of students and challenges we faced during the COVID 19 pandemic.					</t>
  </si>
  <si>
    <t>Project/Program Purchase #6</t>
  </si>
  <si>
    <t>CTE Transportation promotional video</t>
  </si>
  <si>
    <t>Quarter 2</t>
  </si>
  <si>
    <t>To help promote the opportunities that CTE programs in transportation (Automotive, Diesel, Autobody) can provide to MT students. We would like to work with video production company to create CTE awareness video - highlighting the career and educational opportunities within these program. The videos will not specifically promote or highlight City College or our programs.</t>
  </si>
  <si>
    <t xml:space="preserve">We aim to see an increase in students interested in these programs due to this video.  Amongst the 3 transportation programs specifically at City College, we expect to see a 10% increase in program interest. To measure interest we expect further inquries and questions about these pathways, comparing inquiry requests to the previous year with data from our New Student Services office. This data will be shared with advisory board members and will be used to determine how local and regional transportation opportunities can aim to connect with student populations, and share information. The videos will not be used for recruiting. </t>
  </si>
  <si>
    <t xml:space="preserve">The Perkins Advisory board discussed new and innovative ways that we could work on promoting the opportunities that CTE programs provide to our local and regional students. Our transportation programs are great examples of skill and trade areas that are underutilized by students. In our discussion and ideas from advisory board members, we thought a high quality video would be a great idea. </t>
  </si>
  <si>
    <t>Project/Program Purchase #7</t>
  </si>
  <si>
    <t>Supporting Special Populations</t>
  </si>
  <si>
    <t xml:space="preserve">City College will provide activities that support special populations (disabled students and male/female students in non-traditional fields) by delivering faculty development, program advisory committee meetings, Perkins committee meetings, and specific events for various populations. These activities and purchases will provide students information regarding new technology, high-skill, high-wage and in-demand jobs to special populations. One project in particular will be a video promoting non-traditional pathways in our CTE programs. The videos will not specifically promote or highlight City College or our programs.					
									</t>
  </si>
  <si>
    <t>The number of females in male dominated programs will increase by 3%. The number of males in female dominated programs will increase by 3%. The completion rate of students with disabilities will increase by 4%.</t>
  </si>
  <si>
    <t xml:space="preserve">Identified on our report card, we were below the state goal in our non-traditional program enrollment. While last year's local need assessment's stakeholders did not identify specific deficiencies in this area, it is common knowledge that there are gender discrepancies in certain occupations. By increasing our focus and partnerships with offices that serve these special populations, our goal is to increase access and use of resources for special populations									
									</t>
  </si>
  <si>
    <t>Project/Program Purchase #8</t>
  </si>
  <si>
    <t>Project/Program Purchase #9</t>
  </si>
  <si>
    <t>Project/Program Purchase #10</t>
  </si>
  <si>
    <t>Project/Program Purchase #11</t>
  </si>
  <si>
    <t>Project/Program Purchase #12</t>
  </si>
  <si>
    <t>Project/Program Purchase #13</t>
  </si>
  <si>
    <t>Project/Program Purchase #14</t>
  </si>
  <si>
    <t>Project/Program Purchase #15</t>
  </si>
  <si>
    <t>Project/Program Purchase #16</t>
  </si>
  <si>
    <t>Project/Program Purchase #17</t>
  </si>
  <si>
    <t>Project/Program Purchase #18</t>
  </si>
  <si>
    <r>
      <t xml:space="preserve">Please identify the results from your Comprehensive Local Needs Assessment that are addressed by this project, program or purchase:
</t>
    </r>
    <r>
      <rPr>
        <i/>
        <sz val="12"/>
        <color theme="1"/>
        <rFont val="Calibri"/>
        <family val="2"/>
        <scheme val="minor"/>
      </rPr>
      <t>(include specific data and how this project, program or purchases addresses the identified need)</t>
    </r>
  </si>
  <si>
    <t>Project/Program Purchase #19</t>
  </si>
  <si>
    <t>Project/Program Purchase #20</t>
  </si>
  <si>
    <t>Project/Program Purchase #21</t>
  </si>
  <si>
    <t>Project/Program Purchase #22</t>
  </si>
  <si>
    <t>Project/Program Purchase #23</t>
  </si>
  <si>
    <t>Project/Program Purchase #24</t>
  </si>
  <si>
    <t>Project/Program Purchase #25</t>
  </si>
  <si>
    <t>Project/Program Purchase #26</t>
  </si>
  <si>
    <t>Project/Program Purchase #27</t>
  </si>
  <si>
    <t>Project/Program Purchase #28</t>
  </si>
  <si>
    <t>Project/Program Purchase #29</t>
  </si>
  <si>
    <t>Project/Program Purchase #30</t>
  </si>
  <si>
    <t>Please complete this ONLY if you have proposed projects that are NOT covered under the justifcations from your 2020-2021 Comprehensive Local Needs Assessment.</t>
  </si>
  <si>
    <t>Project Number</t>
  </si>
  <si>
    <t xml:space="preserve">Project Title  </t>
  </si>
  <si>
    <t>Justification for Project based on evaluation of local needs</t>
  </si>
  <si>
    <t>Indicate Evidence Reviewed</t>
  </si>
  <si>
    <t>Grant Allocation:</t>
  </si>
  <si>
    <t>Administrative Costs:</t>
  </si>
  <si>
    <t>Federal Guidelines state that no more than 5% of project funds can go to administration and indirect costs.</t>
  </si>
  <si>
    <t xml:space="preserve"> The maximum allowed for the institution is:</t>
  </si>
  <si>
    <t>Please indicate if your campus will be using 5% for administrative/indirect costs:</t>
  </si>
  <si>
    <t>Yes</t>
  </si>
  <si>
    <t>(This amount will be taken out of your current budget)</t>
  </si>
  <si>
    <t>Describe proposed administrative costs here, including the person performing the tasks and what they will be doing:</t>
  </si>
  <si>
    <t>$9,609.78 will be used to cover Indirect costs as outlined in our indirect cost agreement.</t>
  </si>
  <si>
    <t xml:space="preserve">Personal Services: </t>
  </si>
  <si>
    <t>Salary and Hourly Wages:</t>
  </si>
  <si>
    <t>Approved Funding</t>
  </si>
  <si>
    <t>Amendment #1</t>
  </si>
  <si>
    <t>Comments/Description of Changes:</t>
  </si>
  <si>
    <t>Amendment #2</t>
  </si>
  <si>
    <t>Amendment #3</t>
  </si>
  <si>
    <t>Project #:</t>
  </si>
  <si>
    <t>Begin Quarter</t>
  </si>
  <si>
    <t>End Quarter</t>
  </si>
  <si>
    <t>Expenditure Code:</t>
  </si>
  <si>
    <t>Line Item Detail Description:</t>
  </si>
  <si>
    <t>Amount:</t>
  </si>
  <si>
    <t>Hourly Wages</t>
  </si>
  <si>
    <t>3 part-time tutors for CTE students taking Anatomy and Physiology, Technical Math and Chemistry: $12/hour x 15 hours/week x 30 weeks x 3 tutors = $16,200.</t>
  </si>
  <si>
    <t xml:space="preserve">Addressed in project Narative </t>
  </si>
  <si>
    <t>Salaries</t>
  </si>
  <si>
    <t xml:space="preserve">Stipends for faculty to work with DSS office on developing a College Resource Workshop specific for students with disabilities. Average hourly rate for CTE faculty $42.29 x 5 hours each = $211.45 x 6 faculty </t>
  </si>
  <si>
    <t>Updated hourly rate based on average of CTE faculy that will be assiting with Workshop. Rates came directly from payroll office.</t>
  </si>
  <si>
    <t>TRiO and DSS performed this service for students.</t>
  </si>
  <si>
    <t>Total Salary and Hourly Wages:</t>
  </si>
  <si>
    <t>Employee Benefits (FICA, Retirement, WC, SUE) &amp; Health Insurance (Annual Premium times % of FTE)</t>
  </si>
  <si>
    <t>Employee Benefits</t>
  </si>
  <si>
    <t xml:space="preserve"> Benefits for tutors: $16,200 x $8.2 %</t>
  </si>
  <si>
    <t>Fringe for faculty to coordinate with DSS office $1,268.70 x 18.876%</t>
  </si>
  <si>
    <t>Updated to refelect  total change</t>
  </si>
  <si>
    <t>Total Employee Benefits:</t>
  </si>
  <si>
    <t>Total Personnel Services:</t>
  </si>
  <si>
    <t>Operating Expenditures:</t>
  </si>
  <si>
    <t>Other Services: (Contracted Services/Printing)</t>
  </si>
  <si>
    <t>Contracted Services</t>
  </si>
  <si>
    <r>
      <t xml:space="preserve">Work with video production company to create CTE awareness video - highlighting transportation CTE programs (Autobody, Diesel &amp; Automotive). </t>
    </r>
    <r>
      <rPr>
        <sz val="11"/>
        <color rgb="FFFF0000"/>
        <rFont val="Calibri"/>
        <family val="2"/>
        <scheme val="minor"/>
      </rPr>
      <t xml:space="preserve">Videos must be approved by OCHE prior to reimbursing costs. </t>
    </r>
  </si>
  <si>
    <t xml:space="preserve">Addressed in narative </t>
  </si>
  <si>
    <t>Reallocated funds to the Fire Science program as they were in need of supplies.</t>
  </si>
  <si>
    <t>Printing</t>
  </si>
  <si>
    <t xml:space="preserve">Printing for CTE promotion materials &amp; workshops (DSS workshop, brochures, hand - outs etc.) no recruiting materials will be printed. </t>
  </si>
  <si>
    <t xml:space="preserve">Workshop was not run. </t>
  </si>
  <si>
    <r>
      <t xml:space="preserve">Work with video production company to create videos that highlight non-traditional populations in various CTE programs (Women in welding, males in health care, DSS students, etc.). </t>
    </r>
    <r>
      <rPr>
        <sz val="11"/>
        <color rgb="FFFF0000"/>
        <rFont val="Calibri"/>
        <family val="2"/>
        <scheme val="minor"/>
      </rPr>
      <t xml:space="preserve">Videos must be approved by OCHE prior to reimbursing costs. </t>
    </r>
  </si>
  <si>
    <t>Total Other Services:</t>
  </si>
  <si>
    <t>Supplies and Materials (Books and Reference Material/Office Supplies/CTE Classroom Supplies/Software/Minor Equipment)</t>
  </si>
  <si>
    <t>Minor Equipment</t>
  </si>
  <si>
    <t>Large format printer for Construction program - Printer will provide students with the ability to produce and become familiar with industry standard professional level printouts, blueprint reading, construction estimating and project management cases. $3,345.00 for printer, $300 delivery/installation fee, ink cartridges $80.91 each x 6 = $485.46.</t>
  </si>
  <si>
    <t xml:space="preserve">                         Rising cost</t>
  </si>
  <si>
    <t xml:space="preserve">UDA Construction Suite Software for Construction program. Software will provide students with exposure to project estimating and management tools that are widely used in the industry. Students will gain a recognized and marketable skill upon completion of the construction program with this addition. </t>
  </si>
  <si>
    <t>Connected with business office - they agreed that it should stay in this category.</t>
  </si>
  <si>
    <t>Under budget</t>
  </si>
  <si>
    <t>Solvent Recycler - Autobody. Students will gain familiarity with this piece of equipment that is used in most collision shops, potential employers will expect City College graduates to be familiar with this tool.</t>
  </si>
  <si>
    <t>Consumable Supplies</t>
  </si>
  <si>
    <t>Clifton Strengths Codes - for Business Management BMGT 250 class, Spring 2022. 30 codes at $49.99 each. Implemented during the 20-21 school year to add another online aspect to the course. Found so beneficial for students, want to have this addition again.</t>
  </si>
  <si>
    <t>These codes were purchased with Perkins funds last year, they have never been paid for by the college.</t>
  </si>
  <si>
    <t>iPad cases for Perkins purchased iPads. Bought a few years ago, we want new cases for the iPads to protect them while students in Perkins programs check them out for use during the academic year. 13 cases x $10 per case = $130.00.</t>
  </si>
  <si>
    <t>Didn't purchase</t>
  </si>
  <si>
    <t>Meeting Owl Pro devices. An interactive 360-degree camera, mic and speaker to aid in the development of HyFlex classes. These devices would be specifically for our tech programs at City College (Computers &amp; Business). These devices create the experience of in-person participation for hybrid teams and integrates seamlessly with the conferencing platforms that City College already uses. 4 Owls x $1,000 each.</t>
  </si>
  <si>
    <t>MSUB will supplying these for faculty.</t>
  </si>
  <si>
    <t>5 laptops &amp; cases for Autobody program for students to use. Students become familiar and fluent in software and programs that are industry-wide standards. $1,400 each x 5 laptops.</t>
  </si>
  <si>
    <t>Higher expense for heavy duty Laptops</t>
  </si>
  <si>
    <t>Pediatric Phantom Dolls for x-ray lab for Rad Tech &amp; Ultrasound programs. $660 each x 2 = $1,320, $65.95 for shipping</t>
  </si>
  <si>
    <t>A less expensive infant Phantom was purchased</t>
  </si>
  <si>
    <t>Sketch Classroom Printer Kit. Comes with 2 MakerBot 3D printers - $899.61 x2  each. These will help our Computer Programming &amp; Computer Systems Technology students develop and create important tactile objects that represent some of the most fundamental technology concepts that students need to master in order to retain course concepts. Also can be used to create kits that students can use to work in a HyFlex learning environment.</t>
  </si>
  <si>
    <t>Rising cost</t>
  </si>
  <si>
    <t xml:space="preserve">Makeblock xTool Smart Desktop Laster Cutter &amp; Printer - $4,699.00 each. Helps model objects and robot instructional code that can be designed by students. Allows students to work through certain problem solving exercises and create results expressed via 3D printer or robotic behavior to deepen understanding of processing and correct any mistakes. Also can aid in students learning in a HyFlex learning environment. </t>
  </si>
  <si>
    <t xml:space="preserve">mBot Neo Coding Robots $129.99 x 4 - mBot robots will aid Networking students to create new classroom and group lessons. In a new capstone project for students, individuals will be designing learning exercises for k-12 students and our secondary partners. These robots will play a large role in the project and connection to students and partners. </t>
  </si>
  <si>
    <t xml:space="preserve">Pressure washer $1308.57-vehicles need to be properly cleaned before students can repair and paint them.  Having a good pressure washer is essential for this process.  </t>
  </si>
  <si>
    <t>Had additional funds.</t>
  </si>
  <si>
    <t>Fire Science , new hose to replace worn out hose.</t>
  </si>
  <si>
    <t>Paramedic program, 27 inch Multi Touch Led monitor to be used with the new Laerdal simulator</t>
  </si>
  <si>
    <t>Had additional funds from the purchase of the Laerdal simulator.</t>
  </si>
  <si>
    <t>Quarter 3</t>
  </si>
  <si>
    <t>Fire Science program, Scott Air-Pax $7,555.00 x 2 = $15,110.00 . Air-Pak is a Self-contained breathing apparatus used for firfighting and hazerdous materials events. These packs will help familiarize students the SCBA system used by Billings Fire providing the students valuable insight and experience with the SCBA.</t>
  </si>
  <si>
    <t>Fire Science program, various updated equipment requested to be used during the Wildland Firefighter course offerd each spring. This course allows C.C. to convey Wildland Firefighter certifications conforming to the National Wildfire Coordinating Group Criteria. Students will be qualified to work as wlidland firefighters in multiple private and government organizations.</t>
  </si>
  <si>
    <t xml:space="preserve">Misc. operational office supplies for MCP program &amp; coordinator (pens, staples, printer ink etc.)			</t>
  </si>
  <si>
    <t>Updated</t>
  </si>
  <si>
    <t xml:space="preserve">Nothing purchased. </t>
  </si>
  <si>
    <t>Total Supplies and Materials:</t>
  </si>
  <si>
    <t>Communications: (Telephone/Postage and Mailing)</t>
  </si>
  <si>
    <t>Postage and Mailing</t>
  </si>
  <si>
    <t xml:space="preserve">Postage for misc. CTE mailings &amp; information to industry partners, local high schools etc. </t>
  </si>
  <si>
    <t>No mailings sent</t>
  </si>
  <si>
    <t>Total Communications:</t>
  </si>
  <si>
    <t xml:space="preserve">Travel: </t>
  </si>
  <si>
    <t>All travel will follow the state of Montana rates and policies</t>
  </si>
  <si>
    <t>Travel</t>
  </si>
  <si>
    <t xml:space="preserve">2 Radiological Technology faculty members travel to St. Petersburg FL to attend Gulf Coast Ultrasound Institute. Air transportation $330 x 2 = $660, Lodging $180 x 5 nights = $900 x 2 = $1800, Meals per diem  $50 x 5 days = $250 x 2 =  $500.   </t>
  </si>
  <si>
    <t>Lodging expense was less</t>
  </si>
  <si>
    <t>Autobody faculty to travel to SEMA trade show - Las Vegas, NV November 1st - 5th, 2021. Air transportation: $250 round trip, Lodging $200 x 4 nights = $800, Meals per diem $50 x 5 = $250, Ground transportation (monorail / Ubers) $100. SEMA is where industory leaders go for the most up to date training in order to stay on top of industry trends. The faculty member that attends SEMA will learn about the latest vehicle technology, ensuring that the program is staying current with trends and training. This event also allows for the faculty member to see where the future of autobody is heading. The networking, learning and training opportunities that this trade show provides will directly benefit out Autobody students in their education.</t>
  </si>
  <si>
    <t>Updated with more informaiton on benefits of attendance.</t>
  </si>
  <si>
    <t>ACTE National Conference for 3 participants - New Orleans, LA December 1st - 4th, 2021. (Dean of City College, &amp; 2 faculty members). Air transportation: $500/ticket x 3 = $1,500, hotel $255 night x 4 nights x 3 = $3,060, per diem $50/day x 4 days x 3 = $600, $50 for other transportation (Ubers to and from airport).</t>
  </si>
  <si>
    <t>Hotel room and air transportation came in over estimated budget.</t>
  </si>
  <si>
    <t>Teachers of Accounting at Two Year Colleges Conference for 1 faculty member - Savannah, GA May 19th - 21, 2022. Air transportation: $850; hotel $300 night x 3 nights = $900; per diem $50 x 4 = total $200; $50 for other transportation (Ubers to and from airport).</t>
  </si>
  <si>
    <t>Faculty will not be attending</t>
  </si>
  <si>
    <t xml:space="preserve">NACTE 2022 for 3 participants - Savannaha, GA May 8-13, 2022.  Air transportation: $800/ticket x 3= $2,400, Baggage $35 x 2 x 3 = $210, Lodging $208.27 x 5 nights x 3 = $3,124.05,  Meals per diem $50/day x 5 days x 3 = $750, Other transportation (Ubers to &amp; from airport) $100. </t>
  </si>
  <si>
    <t xml:space="preserve">Seminar added </t>
  </si>
  <si>
    <t>Total Travel:</t>
  </si>
  <si>
    <t>Other Expenditures (Dues &amp; Subscriptions/Conference &amp; Training Registration/Meeting Rooms):</t>
  </si>
  <si>
    <t>Dues/Subscriptions</t>
  </si>
  <si>
    <t xml:space="preserve">RS Means / Gordian - Online Subscription for Building Cost Database - Construction program. Serves as cost database instructional tool for several construction management classes. Provides meaningful exposure and skill set to students. </t>
  </si>
  <si>
    <t>Training/Registration Costs</t>
  </si>
  <si>
    <t>Registration for Gulf Coast Ultrasound Institute $3,270 x 2 faculty members = $6,540</t>
  </si>
  <si>
    <t>Registration cost went up</t>
  </si>
  <si>
    <t>ACTE National Conference Registration $395 x 3 participants</t>
  </si>
  <si>
    <t>Only 2 faculty members attended</t>
  </si>
  <si>
    <t>Subscription for Nursing program for "KeithRN" online to provide effective teaching strategies with  evidence based case studies for classroom and clinical practice.</t>
  </si>
  <si>
    <t>Teachers of Accounting Two Year Colleges Conference registration</t>
  </si>
  <si>
    <t>NACTE 2022 Registration $495 x 3 participants = $1,485.00</t>
  </si>
  <si>
    <t>Seminar added</t>
  </si>
  <si>
    <t>Total Other Expenditures:</t>
  </si>
  <si>
    <t>Total Operating Costs:</t>
  </si>
  <si>
    <t>Total Direct Costs (Personnel Services plus Operating Costs):</t>
  </si>
  <si>
    <t>Major Equipment:</t>
  </si>
  <si>
    <t>Major Equipment</t>
  </si>
  <si>
    <t xml:space="preserve">Laerdal simulator for Paramedic program. New technology simulator will give students a life-like representation of working on a real human. Better and more up-to-date simulators will provide students a better and more realistic lab experience </t>
  </si>
  <si>
    <t>Savings from initial quote</t>
  </si>
  <si>
    <t xml:space="preserve">Chief Frame Machine for Autobody.  With the new frame machine, students will have the opportunity to be properly trained on how to repair the structure of a vehicle. Frame technicians have the opportunity to make higher wages than other autobody technicians because of the extensive training. This new piece of equipment would provide students the opportunity for that training. </t>
  </si>
  <si>
    <t>Total Major Equipment:</t>
  </si>
  <si>
    <t xml:space="preserve">Total Direct Costs: </t>
  </si>
  <si>
    <t>Total Indirect Costs: Cannot exceed the 5% cap</t>
  </si>
  <si>
    <t>at 5% of direct cost</t>
  </si>
  <si>
    <t>Total Grant Award (Direct Costs+ Major Equipment + Indirect Costs):</t>
  </si>
  <si>
    <t>Original Budget (Do not edit)</t>
  </si>
  <si>
    <t>Expenditure Items:</t>
  </si>
  <si>
    <t>Amount</t>
  </si>
  <si>
    <t>Personnel Services</t>
  </si>
  <si>
    <t>Total Personnel Services</t>
  </si>
  <si>
    <t>Operating Expenses</t>
  </si>
  <si>
    <t>Audit Costs</t>
  </si>
  <si>
    <t>Telephone</t>
  </si>
  <si>
    <t xml:space="preserve">Rent </t>
  </si>
  <si>
    <t>Utilities</t>
  </si>
  <si>
    <t>Repair and Maintenance</t>
  </si>
  <si>
    <t>Other</t>
  </si>
  <si>
    <t>Total Operating Expenditures</t>
  </si>
  <si>
    <t>Indirect Costs</t>
  </si>
  <si>
    <t>Total Operating Equipment</t>
  </si>
  <si>
    <t>Total Expenditures</t>
  </si>
  <si>
    <r>
      <t xml:space="preserve">The budget roll ups are populated by the entries on your Budget &amp; Amendment tabs - </t>
    </r>
    <r>
      <rPr>
        <b/>
        <sz val="11"/>
        <color rgb="FFC00000"/>
        <rFont val="Calibri"/>
        <family val="2"/>
        <scheme val="minor"/>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</si>
  <si>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</si>
  <si>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</si>
  <si>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</si>
  <si>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</si>
  <si>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</si>
  <si>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</si>
  <si>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</si>
  <si>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</si>
  <si>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</si>
  <si>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</si>
  <si>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</si>
  <si>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</si>
  <si>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</si>
  <si>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</si>
  <si>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</si>
  <si>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</si>
  <si>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</si>
  <si>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</si>
  <si>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</si>
  <si>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</si>
  <si>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</si>
  <si>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</si>
  <si>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</si>
  <si>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</si>
  <si>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</si>
  <si>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</si>
  <si>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</si>
  <si>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</si>
  <si>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</si>
  <si>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</si>
  <si>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</si>
  <si>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 xml:space="preserve">Please complete this section only if OCHE has requested your campus to do so </t>
  </si>
  <si>
    <t>Improvement Plan Goals:</t>
  </si>
  <si>
    <t>Targeted CTE Area(s) or Pathways for These Goals:</t>
  </si>
  <si>
    <t>Steps of Your Improvement Plan:</t>
  </si>
  <si>
    <t>How Will Funding Support These Goals?</t>
  </si>
  <si>
    <t>What are the Measurable Improvement Expected Outcomes?</t>
  </si>
  <si>
    <t xml:space="preserve">Carl D. Perkins Program Assurance Agreement 2020-2021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</si>
  <si>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Perkins/BSP Calendar FY 2021-2022</t>
  </si>
  <si>
    <t>http://www.vertex42.com/calendars/school-calendar.html</t>
  </si>
  <si>
    <t>© 2013 Vertex42 LLC</t>
  </si>
  <si>
    <t>Fall</t>
  </si>
  <si>
    <t>Start Day:</t>
  </si>
  <si>
    <t>"Perkins/BSP Calendar"</t>
  </si>
  <si>
    <t>July</t>
  </si>
  <si>
    <t>January</t>
  </si>
  <si>
    <t>PERKINS DATES</t>
  </si>
  <si>
    <t>DE Coordinators Calls 1:00pm</t>
  </si>
  <si>
    <t>Dual Enrollment/Rural Reserve DATES</t>
  </si>
  <si>
    <t xml:space="preserve">Perkins Coordinator Calls 1:00pm </t>
  </si>
  <si>
    <t>PERKINS &amp; Rural Reserve DATES</t>
  </si>
  <si>
    <t>Perkins &amp; Rural Reserve Quarter 2 Reports Due</t>
  </si>
  <si>
    <t>Perkins Fiscal Year 2021/2022 Begins</t>
  </si>
  <si>
    <t>August</t>
  </si>
  <si>
    <t>February</t>
  </si>
  <si>
    <t>Final Fiscal report and Final Narrative due for fiscal year 2020/2021</t>
  </si>
  <si>
    <t>September</t>
  </si>
  <si>
    <t>March</t>
  </si>
  <si>
    <t>End of 1st Quarter</t>
  </si>
  <si>
    <t>PERKINS and Reserve RFP Released</t>
  </si>
  <si>
    <t>End of 3rd Quarter</t>
  </si>
  <si>
    <t>October</t>
  </si>
  <si>
    <t>April</t>
  </si>
  <si>
    <t>Perkins &amp; Rural Reserve Quarter 1 Reports Due</t>
  </si>
  <si>
    <t>Perkins &amp; Rural Reserve Quarter 3 Reports Due</t>
  </si>
  <si>
    <t>November</t>
  </si>
  <si>
    <t>May</t>
  </si>
  <si>
    <t xml:space="preserve">Perkins Data for 2020/2021 Due </t>
  </si>
  <si>
    <t>3</t>
  </si>
  <si>
    <t>PERKINS and Reserve Applications Due</t>
  </si>
  <si>
    <t>December</t>
  </si>
  <si>
    <t>June</t>
  </si>
  <si>
    <t>End of 2nd Quarter</t>
  </si>
  <si>
    <t>Perkins Fiscal Year 2021/2022 Ends</t>
  </si>
  <si>
    <t>Deadline for major equipment orders</t>
  </si>
  <si>
    <t>No</t>
  </si>
  <si>
    <t>Ongoing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</si>
</sst>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45">
    <font>
      <sz val="11"/>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i/>
      <sz val="12"/>
      <color theme="1"/>
      <name val="Calibri"/>
      <family val="2"/>
      <scheme val="minor"/>
    </font>
    <font>
      <sz val="11"/>
      <color rgb="FF000000"/>
      <name val="Calibri"/>
      <family val="2"/>
      <scheme val="minor"/>
    </font>
    <font>
      <b/>
      <sz val="11"/>
      <color rgb="FFFF0000"/>
      <name val="Calibri"/>
      <family val="2"/>
      <scheme val="minor"/>
    </font>
    <font>
      <b/>
      <sz val="10"/>
      <color theme="1"/>
      <name val="Arial"/>
      <family val="2"/>
    </font>
    <font>
      <sz val="10"/>
      <color theme="1"/>
      <name val="Arial"/>
      <family val="2"/>
    </font>
    <font>
      <sz val="11"/>
      <name val="Calibri"/>
      <family val="2"/>
      <scheme val="minor"/>
    </font>
    <font>
      <sz val="11"/>
      <color theme="1"/>
      <name val="Calibri (Body)_x0000_"/>
    </font>
    <font>
      <sz val="12"/>
      <color theme="1"/>
      <name val="Calibri (Body)_x0000_"/>
    </font>
    <font>
      <u/>
      <sz val="12"/>
      <color theme="1"/>
      <name val="Calibri (Body)_x0000_"/>
    </font>
    <font>
      <sz val="11"/>
      <color rgb="FFFF0000"/>
      <name val="Calibri"/>
      <family val="2"/>
      <scheme val="minor"/>
    </font>
    <font>
      <sz val="18"/>
      <color rgb="FFFF0000"/>
      <name val="Calibri"/>
      <family val="2"/>
      <scheme val="minor"/>
    </font>
    <font>
      <sz val="11"/>
      <color theme="2" tint="-0.89999084444715716"/>
      <name val="Calibri"/>
      <family val="2"/>
      <scheme val="minor"/>
    </font>
  </fonts>
  <fills count="24">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1"/>
        <bgColor indexed="64"/>
      </patternFill>
    </fill>
    <fill>
      <patternFill patternType="solid">
        <fgColor rgb="FFD9D9D9"/>
        <bgColor indexed="64"/>
      </patternFill>
    </fill>
    <fill>
      <patternFill patternType="solid">
        <fgColor theme="0"/>
        <bgColor auto="1"/>
      </patternFill>
    </fill>
    <fill>
      <patternFill patternType="solid">
        <fgColor rgb="FFED6F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12" fillId="0" borderId="0"/>
    <xf numFmtId="0" fontId="15" fillId="0" borderId="0" applyNumberFormat="0" applyFill="0" applyBorder="0" applyAlignment="0" applyProtection="0">
      <alignment vertical="top"/>
      <protection locked="0"/>
    </xf>
    <xf numFmtId="43" fontId="17" fillId="0" borderId="0" applyFont="0" applyFill="0" applyBorder="0" applyAlignment="0" applyProtection="0"/>
  </cellStyleXfs>
  <cellXfs count="557">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1" xfId="0" applyFont="1" applyBorder="1"/>
    <xf numFmtId="0" fontId="2" fillId="0" borderId="1" xfId="0" applyFont="1" applyFill="1" applyBorder="1" applyAlignment="1">
      <alignment horizontal="center"/>
    </xf>
    <xf numFmtId="0" fontId="0" fillId="0" borderId="0" xfId="0" applyAlignment="1">
      <alignment wrapText="1"/>
    </xf>
    <xf numFmtId="0" fontId="0" fillId="4" borderId="0" xfId="0" applyFill="1"/>
    <xf numFmtId="0" fontId="0" fillId="0" borderId="0" xfId="0" applyBorder="1"/>
    <xf numFmtId="0" fontId="2" fillId="0" borderId="1" xfId="0" applyFont="1" applyBorder="1" applyAlignment="1">
      <alignment horizontal="left"/>
    </xf>
    <xf numFmtId="0" fontId="7" fillId="0" borderId="0" xfId="0" applyFont="1" applyBorder="1" applyAlignment="1"/>
    <xf numFmtId="0" fontId="2" fillId="0" borderId="1" xfId="0" applyFont="1" applyBorder="1" applyAlignment="1">
      <alignment horizontal="center" wrapText="1"/>
    </xf>
    <xf numFmtId="0" fontId="0" fillId="0" borderId="1" xfId="0" applyBorder="1" applyAlignment="1">
      <alignment horizontal="center" wrapText="1"/>
    </xf>
    <xf numFmtId="0" fontId="4" fillId="4" borderId="0" xfId="0" applyFont="1" applyFill="1" applyAlignment="1">
      <alignment horizontal="left"/>
    </xf>
    <xf numFmtId="0" fontId="0" fillId="0" borderId="0" xfId="0" applyAlignment="1">
      <alignment horizontal="center" wrapText="1"/>
    </xf>
    <xf numFmtId="0" fontId="2" fillId="0" borderId="19" xfId="0" applyFont="1" applyBorder="1" applyAlignment="1">
      <alignment horizontal="left"/>
    </xf>
    <xf numFmtId="44" fontId="0" fillId="0" borderId="1" xfId="0" applyNumberFormat="1" applyBorder="1"/>
    <xf numFmtId="44" fontId="2" fillId="0" borderId="1" xfId="0" applyNumberFormat="1" applyFont="1" applyBorder="1"/>
    <xf numFmtId="44" fontId="0" fillId="0" borderId="0" xfId="0" applyNumberFormat="1"/>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4" xfId="0" applyBorder="1" applyAlignment="1" applyProtection="1">
      <alignment horizontal="center"/>
      <protection locked="0"/>
    </xf>
    <xf numFmtId="164" fontId="0" fillId="0" borderId="27" xfId="0" applyNumberFormat="1" applyBorder="1" applyAlignment="1" applyProtection="1">
      <alignment horizontal="right"/>
      <protection locked="0"/>
    </xf>
    <xf numFmtId="164" fontId="0" fillId="0" borderId="27" xfId="0" applyNumberFormat="1" applyBorder="1" applyAlignment="1" applyProtection="1">
      <alignment horizontal="center" wrapText="1"/>
      <protection locked="0"/>
    </xf>
    <xf numFmtId="0" fontId="0" fillId="0" borderId="27" xfId="0" applyBorder="1" applyAlignment="1" applyProtection="1">
      <alignment horizontal="center" wrapText="1"/>
      <protection locked="0"/>
    </xf>
    <xf numFmtId="0" fontId="12" fillId="0" borderId="0" xfId="1"/>
    <xf numFmtId="1" fontId="12" fillId="0" borderId="0" xfId="1" applyNumberFormat="1"/>
    <xf numFmtId="0" fontId="16" fillId="12" borderId="0" xfId="2" applyFont="1" applyFill="1" applyAlignment="1" applyProtection="1"/>
    <xf numFmtId="0" fontId="16" fillId="12" borderId="0" xfId="2" applyFont="1" applyFill="1" applyAlignment="1" applyProtection="1">
      <alignment horizontal="right"/>
    </xf>
    <xf numFmtId="0" fontId="12" fillId="0" borderId="0" xfId="1" applyBorder="1"/>
    <xf numFmtId="0" fontId="18" fillId="0" borderId="0" xfId="1" applyFont="1" applyBorder="1"/>
    <xf numFmtId="0" fontId="18" fillId="0" borderId="0" xfId="1" applyFont="1"/>
    <xf numFmtId="0" fontId="24" fillId="0" borderId="0" xfId="1" applyFont="1"/>
    <xf numFmtId="0" fontId="18" fillId="0" borderId="0" xfId="1" applyFont="1" applyAlignment="1">
      <alignment vertical="center"/>
    </xf>
    <xf numFmtId="0" fontId="27" fillId="0" borderId="0" xfId="1" applyFont="1"/>
    <xf numFmtId="0" fontId="18" fillId="16" borderId="0" xfId="1" applyFont="1" applyFill="1"/>
    <xf numFmtId="1" fontId="18" fillId="0" borderId="0" xfId="1" applyNumberFormat="1" applyFont="1" applyAlignment="1">
      <alignment horizontal="left" vertical="center"/>
    </xf>
    <xf numFmtId="0" fontId="18" fillId="0" borderId="0" xfId="1" applyFont="1" applyAlignment="1">
      <alignment horizontal="left" vertical="center"/>
    </xf>
    <xf numFmtId="0" fontId="24" fillId="16" borderId="0" xfId="1" applyFont="1" applyFill="1"/>
    <xf numFmtId="0" fontId="30" fillId="0" borderId="0" xfId="1" applyFont="1"/>
    <xf numFmtId="0" fontId="28" fillId="0" borderId="0" xfId="1" applyFont="1" applyBorder="1"/>
    <xf numFmtId="0" fontId="3" fillId="0" borderId="0" xfId="0" applyFont="1"/>
    <xf numFmtId="164" fontId="0" fillId="0" borderId="0" xfId="0" applyNumberFormat="1"/>
    <xf numFmtId="7" fontId="0" fillId="0" borderId="0" xfId="0" applyNumberFormat="1"/>
    <xf numFmtId="0" fontId="0" fillId="0" borderId="0" xfId="0" applyAlignment="1">
      <alignment vertical="center"/>
    </xf>
    <xf numFmtId="0" fontId="4" fillId="5" borderId="2" xfId="0" applyFont="1" applyFill="1" applyBorder="1" applyAlignment="1">
      <alignment horizontal="left" vertical="center"/>
    </xf>
    <xf numFmtId="0" fontId="6" fillId="5" borderId="18" xfId="0" applyFont="1" applyFill="1" applyBorder="1" applyAlignment="1">
      <alignment horizontal="left" vertical="center"/>
    </xf>
    <xf numFmtId="0" fontId="0" fillId="5" borderId="3" xfId="0" applyFill="1" applyBorder="1" applyAlignment="1">
      <alignment vertical="center"/>
    </xf>
    <xf numFmtId="0" fontId="2"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7" borderId="18" xfId="0" applyFont="1" applyFill="1" applyBorder="1" applyAlignment="1">
      <alignment vertical="center"/>
    </xf>
    <xf numFmtId="0" fontId="3" fillId="7" borderId="3" xfId="0" applyFont="1" applyFill="1" applyBorder="1" applyAlignment="1">
      <alignment vertical="center"/>
    </xf>
    <xf numFmtId="0" fontId="4" fillId="8" borderId="2" xfId="0" applyFont="1" applyFill="1" applyBorder="1" applyAlignment="1">
      <alignment vertical="center"/>
    </xf>
    <xf numFmtId="0" fontId="3" fillId="8" borderId="18" xfId="0" applyFont="1" applyFill="1" applyBorder="1" applyAlignment="1">
      <alignment vertical="center"/>
    </xf>
    <xf numFmtId="0" fontId="3" fillId="8" borderId="3" xfId="0" applyFont="1" applyFill="1" applyBorder="1" applyAlignment="1">
      <alignment vertical="center"/>
    </xf>
    <xf numFmtId="0" fontId="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3" borderId="2" xfId="0" applyFont="1" applyFill="1" applyBorder="1" applyAlignment="1">
      <alignment horizontal="left" vertical="center"/>
    </xf>
    <xf numFmtId="0" fontId="4" fillId="3" borderId="18" xfId="0" applyFont="1" applyFill="1" applyBorder="1" applyAlignment="1">
      <alignment horizontal="left" vertical="center"/>
    </xf>
    <xf numFmtId="0" fontId="4" fillId="3" borderId="3" xfId="0" applyFont="1" applyFill="1" applyBorder="1" applyAlignment="1">
      <alignment horizontal="left" vertical="center"/>
    </xf>
    <xf numFmtId="0" fontId="2"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9" borderId="2" xfId="0" applyFont="1" applyFill="1" applyBorder="1" applyAlignment="1">
      <alignment horizontal="left" vertical="center"/>
    </xf>
    <xf numFmtId="0" fontId="0" fillId="9" borderId="18" xfId="0" applyFill="1" applyBorder="1" applyAlignment="1">
      <alignment vertical="center"/>
    </xf>
    <xf numFmtId="0" fontId="0" fillId="9" borderId="3" xfId="0" applyFill="1" applyBorder="1" applyAlignment="1">
      <alignment vertical="center"/>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0" borderId="0" xfId="0" applyFont="1"/>
    <xf numFmtId="0" fontId="31" fillId="0" borderId="0" xfId="0" applyFont="1"/>
    <xf numFmtId="164" fontId="5" fillId="3" borderId="0" xfId="0" applyNumberFormat="1" applyFont="1" applyFill="1" applyAlignment="1">
      <alignment horizontal="center" vertical="center"/>
    </xf>
    <xf numFmtId="0" fontId="5" fillId="0" borderId="0" xfId="0" applyFont="1" applyAlignment="1">
      <alignment horizontal="center" vertical="center"/>
    </xf>
    <xf numFmtId="7" fontId="5" fillId="3" borderId="0" xfId="0" applyNumberFormat="1" applyFont="1" applyFill="1" applyAlignment="1">
      <alignment horizontal="center" vertical="center"/>
    </xf>
    <xf numFmtId="1" fontId="19" fillId="0" borderId="0" xfId="1" applyNumberFormat="1" applyFont="1" applyAlignment="1">
      <alignment horizontal="left" vertical="top" wrapText="1"/>
    </xf>
    <xf numFmtId="0" fontId="32" fillId="8" borderId="18" xfId="0" applyFont="1" applyFill="1" applyBorder="1" applyAlignment="1">
      <alignment vertical="center"/>
    </xf>
    <xf numFmtId="0" fontId="14" fillId="12" borderId="0" xfId="1" applyFont="1" applyFill="1" applyAlignment="1" applyProtection="1">
      <alignment vertical="center"/>
    </xf>
    <xf numFmtId="0" fontId="12" fillId="12" borderId="0" xfId="1" applyFill="1" applyProtection="1"/>
    <xf numFmtId="0" fontId="12" fillId="0" borderId="0" xfId="1" applyProtection="1"/>
    <xf numFmtId="1" fontId="12" fillId="0" borderId="0" xfId="1" applyNumberFormat="1" applyProtection="1"/>
    <xf numFmtId="0" fontId="12" fillId="12" borderId="0" xfId="1" applyFont="1" applyFill="1" applyProtection="1"/>
    <xf numFmtId="0" fontId="18" fillId="12" borderId="0" xfId="3" applyNumberFormat="1" applyFont="1" applyFill="1" applyAlignment="1" applyProtection="1">
      <alignment horizontal="right" vertical="center"/>
    </xf>
    <xf numFmtId="1" fontId="19" fillId="0" borderId="0" xfId="1" applyNumberFormat="1" applyFont="1" applyAlignment="1" applyProtection="1">
      <alignment vertical="center"/>
    </xf>
    <xf numFmtId="0" fontId="18" fillId="12" borderId="0" xfId="1" applyFont="1" applyFill="1" applyBorder="1" applyAlignment="1" applyProtection="1">
      <alignment horizontal="center"/>
    </xf>
    <xf numFmtId="0" fontId="18" fillId="12" borderId="0" xfId="1" applyFont="1" applyFill="1" applyProtection="1"/>
    <xf numFmtId="1" fontId="12" fillId="12" borderId="0" xfId="1" applyNumberFormat="1" applyFont="1" applyFill="1" applyProtection="1"/>
    <xf numFmtId="1" fontId="21" fillId="0" borderId="0" xfId="1" applyNumberFormat="1" applyFont="1" applyAlignment="1" applyProtection="1">
      <alignment vertical="top" wrapText="1"/>
    </xf>
    <xf numFmtId="1" fontId="21" fillId="0" borderId="0" xfId="1" applyNumberFormat="1" applyFont="1" applyAlignment="1" applyProtection="1">
      <alignment horizontal="left" vertical="top" wrapText="1"/>
    </xf>
    <xf numFmtId="0" fontId="12" fillId="0" borderId="0" xfId="1" applyBorder="1" applyProtection="1"/>
    <xf numFmtId="0" fontId="18" fillId="0" borderId="0" xfId="1" applyFont="1" applyBorder="1" applyProtection="1"/>
    <xf numFmtId="0" fontId="23" fillId="0" borderId="0" xfId="1" applyFont="1" applyFill="1" applyBorder="1" applyAlignment="1" applyProtection="1">
      <alignment horizontal="center" vertical="center"/>
    </xf>
    <xf numFmtId="1" fontId="23" fillId="0" borderId="0" xfId="1" applyNumberFormat="1" applyFont="1" applyFill="1" applyBorder="1" applyAlignment="1" applyProtection="1">
      <alignment horizontal="center" vertical="center"/>
    </xf>
    <xf numFmtId="0" fontId="18" fillId="0" borderId="0" xfId="1" applyFont="1" applyProtection="1"/>
    <xf numFmtId="0" fontId="24" fillId="0" borderId="0" xfId="1" applyFont="1" applyProtection="1"/>
    <xf numFmtId="0" fontId="18" fillId="0" borderId="0" xfId="1" applyFont="1" applyBorder="1" applyAlignment="1" applyProtection="1">
      <alignment vertical="center"/>
    </xf>
    <xf numFmtId="0" fontId="18" fillId="0" borderId="0" xfId="1" applyFont="1" applyAlignment="1" applyProtection="1">
      <alignment vertical="center"/>
    </xf>
    <xf numFmtId="0" fontId="27" fillId="0" borderId="0" xfId="1" applyFont="1" applyProtection="1"/>
    <xf numFmtId="0" fontId="18" fillId="12" borderId="0" xfId="1" applyFont="1" applyFill="1" applyBorder="1" applyAlignment="1" applyProtection="1">
      <alignment horizontal="center" vertical="center"/>
    </xf>
    <xf numFmtId="0" fontId="26" fillId="12" borderId="0" xfId="1" applyFont="1" applyFill="1" applyBorder="1" applyAlignment="1" applyProtection="1">
      <alignment horizontal="center" vertical="center"/>
    </xf>
    <xf numFmtId="0" fontId="26" fillId="15" borderId="0" xfId="1" applyFont="1" applyFill="1" applyAlignment="1" applyProtection="1">
      <alignment horizontal="left"/>
    </xf>
    <xf numFmtId="0" fontId="18" fillId="16" borderId="0" xfId="1" applyFont="1" applyFill="1" applyAlignment="1" applyProtection="1">
      <alignment vertical="center" wrapText="1"/>
    </xf>
    <xf numFmtId="167" fontId="18" fillId="0" borderId="29" xfId="1" applyNumberFormat="1" applyFont="1" applyFill="1" applyBorder="1" applyAlignment="1" applyProtection="1">
      <alignment horizontal="center" vertical="center"/>
    </xf>
    <xf numFmtId="167" fontId="26" fillId="17" borderId="29" xfId="1" applyNumberFormat="1" applyFont="1" applyFill="1" applyBorder="1" applyAlignment="1" applyProtection="1">
      <alignment horizontal="center" vertical="center"/>
    </xf>
    <xf numFmtId="167" fontId="26" fillId="19" borderId="29" xfId="1" applyNumberFormat="1" applyFont="1" applyFill="1" applyBorder="1" applyAlignment="1" applyProtection="1">
      <alignment horizontal="center" vertical="center"/>
    </xf>
    <xf numFmtId="167" fontId="26" fillId="0" borderId="29" xfId="1" applyNumberFormat="1" applyFont="1" applyFill="1" applyBorder="1" applyAlignment="1" applyProtection="1">
      <alignment horizontal="center" vertical="center"/>
    </xf>
    <xf numFmtId="0" fontId="26" fillId="19" borderId="0" xfId="1" applyFont="1" applyFill="1" applyAlignment="1" applyProtection="1">
      <alignment horizontal="left"/>
    </xf>
    <xf numFmtId="0" fontId="18" fillId="0" borderId="0" xfId="1" applyFont="1" applyAlignment="1" applyProtection="1">
      <alignment wrapText="1"/>
    </xf>
    <xf numFmtId="167" fontId="26" fillId="15" borderId="29" xfId="1" applyNumberFormat="1" applyFont="1" applyFill="1" applyBorder="1" applyAlignment="1" applyProtection="1">
      <alignment horizontal="center" vertical="center"/>
    </xf>
    <xf numFmtId="1" fontId="18" fillId="16" borderId="0" xfId="1" applyNumberFormat="1" applyFont="1" applyFill="1" applyProtection="1"/>
    <xf numFmtId="0" fontId="18" fillId="16" borderId="0" xfId="1" applyFont="1" applyFill="1" applyProtection="1"/>
    <xf numFmtId="1" fontId="18" fillId="16" borderId="0" xfId="1" applyNumberFormat="1" applyFont="1" applyFill="1" applyAlignment="1" applyProtection="1">
      <alignment horizontal="left" vertical="center"/>
    </xf>
    <xf numFmtId="0" fontId="18" fillId="16" borderId="0" xfId="1" applyFont="1" applyFill="1" applyAlignment="1" applyProtection="1">
      <alignment vertical="center"/>
    </xf>
    <xf numFmtId="1" fontId="26" fillId="17" borderId="0" xfId="1" applyNumberFormat="1" applyFont="1" applyFill="1" applyAlignment="1" applyProtection="1">
      <alignment horizontal="left" vertical="center"/>
    </xf>
    <xf numFmtId="167" fontId="26" fillId="17" borderId="0" xfId="1" applyNumberFormat="1" applyFont="1" applyFill="1" applyAlignment="1" applyProtection="1">
      <alignment horizontal="left" vertical="center"/>
    </xf>
    <xf numFmtId="0" fontId="29" fillId="16" borderId="0" xfId="1" applyFont="1" applyFill="1" applyAlignment="1" applyProtection="1">
      <alignment vertical="center"/>
    </xf>
    <xf numFmtId="167" fontId="26" fillId="16" borderId="29" xfId="1" applyNumberFormat="1" applyFont="1" applyFill="1" applyBorder="1" applyAlignment="1" applyProtection="1">
      <alignment horizontal="center" vertical="center"/>
    </xf>
    <xf numFmtId="0" fontId="18" fillId="0" borderId="0" xfId="1" applyFont="1" applyFill="1" applyAlignment="1" applyProtection="1">
      <alignment horizontal="left"/>
    </xf>
    <xf numFmtId="167" fontId="18" fillId="0" borderId="0" xfId="1" applyNumberFormat="1" applyFont="1" applyFill="1" applyBorder="1" applyAlignment="1" applyProtection="1">
      <alignment horizontal="center" vertical="center"/>
    </xf>
    <xf numFmtId="167" fontId="26" fillId="19" borderId="0" xfId="1" applyNumberFormat="1" applyFont="1" applyFill="1" applyBorder="1" applyAlignment="1" applyProtection="1">
      <alignment horizontal="center" vertical="center"/>
    </xf>
    <xf numFmtId="167" fontId="26" fillId="0" borderId="0" xfId="1" applyNumberFormat="1" applyFont="1" applyFill="1" applyBorder="1" applyAlignment="1" applyProtection="1">
      <alignment horizontal="center" vertical="center"/>
    </xf>
    <xf numFmtId="1" fontId="18" fillId="0" borderId="0" xfId="1" applyNumberFormat="1" applyFont="1" applyAlignment="1" applyProtection="1">
      <alignment horizontal="left" vertical="center"/>
    </xf>
    <xf numFmtId="1" fontId="26" fillId="15" borderId="0" xfId="1" applyNumberFormat="1" applyFont="1" applyFill="1" applyAlignment="1" applyProtection="1">
      <alignment horizontal="left" vertical="center"/>
    </xf>
    <xf numFmtId="167" fontId="26" fillId="15" borderId="0" xfId="1" applyNumberFormat="1" applyFont="1" applyFill="1" applyAlignment="1" applyProtection="1">
      <alignment horizontal="left" vertical="center"/>
    </xf>
    <xf numFmtId="1" fontId="18" fillId="0" borderId="0" xfId="1" applyNumberFormat="1" applyFont="1" applyProtection="1"/>
    <xf numFmtId="0" fontId="29" fillId="0" borderId="0" xfId="1" applyFont="1" applyAlignment="1" applyProtection="1">
      <alignment vertical="center"/>
    </xf>
    <xf numFmtId="167" fontId="18" fillId="15" borderId="29" xfId="1" applyNumberFormat="1" applyFont="1" applyFill="1" applyBorder="1" applyAlignment="1" applyProtection="1">
      <alignment horizontal="center" vertical="center"/>
    </xf>
    <xf numFmtId="0" fontId="26" fillId="0" borderId="0" xfId="1" applyFont="1" applyProtection="1"/>
    <xf numFmtId="1" fontId="18" fillId="0" borderId="0" xfId="1" applyNumberFormat="1" applyFont="1" applyFill="1" applyAlignment="1" applyProtection="1">
      <alignment horizontal="left" vertical="center"/>
    </xf>
    <xf numFmtId="0" fontId="18" fillId="0" borderId="0" xfId="1" applyFont="1" applyFill="1" applyAlignment="1" applyProtection="1">
      <alignment vertical="center"/>
    </xf>
    <xf numFmtId="167" fontId="18" fillId="10" borderId="29" xfId="1" applyNumberFormat="1" applyFont="1" applyFill="1" applyBorder="1" applyAlignment="1" applyProtection="1">
      <alignment horizontal="center" vertical="center"/>
    </xf>
    <xf numFmtId="167" fontId="18" fillId="18" borderId="29" xfId="1" applyNumberFormat="1" applyFont="1" applyFill="1" applyBorder="1" applyAlignment="1" applyProtection="1">
      <alignment horizontal="center" vertical="center"/>
    </xf>
    <xf numFmtId="167" fontId="26" fillId="17" borderId="0" xfId="1" applyNumberFormat="1" applyFont="1" applyFill="1" applyAlignment="1" applyProtection="1">
      <alignment horizontal="left" vertical="center" wrapText="1"/>
    </xf>
    <xf numFmtId="1" fontId="26" fillId="0" borderId="0" xfId="1" applyNumberFormat="1" applyFont="1" applyFill="1" applyAlignment="1" applyProtection="1">
      <alignment horizontal="left" vertical="center"/>
    </xf>
    <xf numFmtId="0" fontId="26" fillId="0" borderId="0" xfId="1" applyFont="1" applyAlignment="1" applyProtection="1">
      <alignment horizontal="left" vertical="center"/>
    </xf>
    <xf numFmtId="1" fontId="24" fillId="0" borderId="0" xfId="1" applyNumberFormat="1" applyFont="1" applyProtection="1"/>
    <xf numFmtId="0" fontId="26" fillId="17" borderId="0" xfId="1" applyFont="1" applyFill="1" applyAlignment="1" applyProtection="1">
      <alignment horizontal="left" vertical="center"/>
    </xf>
    <xf numFmtId="0" fontId="26" fillId="16" borderId="0" xfId="1" applyFont="1" applyFill="1" applyAlignment="1" applyProtection="1">
      <alignment vertical="center"/>
    </xf>
    <xf numFmtId="0" fontId="29" fillId="0" borderId="0" xfId="1" applyFont="1" applyFill="1" applyAlignment="1" applyProtection="1">
      <alignment vertical="center"/>
    </xf>
    <xf numFmtId="0" fontId="18" fillId="0" borderId="0" xfId="1" applyFont="1" applyAlignment="1" applyProtection="1">
      <alignment horizontal="left" vertical="center"/>
    </xf>
    <xf numFmtId="0" fontId="0" fillId="0" borderId="2" xfId="0" applyBorder="1" applyAlignment="1" applyProtection="1">
      <alignment horizontal="center"/>
      <protection locked="0"/>
    </xf>
    <xf numFmtId="0" fontId="6" fillId="16" borderId="0" xfId="0" applyFont="1" applyFill="1" applyAlignment="1"/>
    <xf numFmtId="0" fontId="0" fillId="16" borderId="0" xfId="0" applyFill="1"/>
    <xf numFmtId="0" fontId="2" fillId="16" borderId="0" xfId="0" applyFont="1" applyFill="1" applyAlignment="1"/>
    <xf numFmtId="0" fontId="2" fillId="16" borderId="0" xfId="0" applyFont="1" applyFill="1"/>
    <xf numFmtId="0" fontId="0" fillId="16" borderId="6" xfId="0" applyFill="1" applyBorder="1" applyAlignment="1">
      <alignment horizontal="left"/>
    </xf>
    <xf numFmtId="0" fontId="0" fillId="16" borderId="16" xfId="0" applyFill="1" applyBorder="1" applyAlignment="1"/>
    <xf numFmtId="0" fontId="0" fillId="16" borderId="17" xfId="0" applyFill="1" applyBorder="1" applyAlignment="1"/>
    <xf numFmtId="0" fontId="0" fillId="16" borderId="0" xfId="0" applyFill="1" applyBorder="1" applyAlignment="1"/>
    <xf numFmtId="0" fontId="2" fillId="16" borderId="0" xfId="0" applyFont="1" applyFill="1" applyBorder="1" applyAlignment="1"/>
    <xf numFmtId="0" fontId="2" fillId="16" borderId="0" xfId="0" applyFont="1" applyFill="1" applyBorder="1" applyAlignment="1">
      <alignment horizontal="center"/>
    </xf>
    <xf numFmtId="0" fontId="3" fillId="16" borderId="0" xfId="0" applyFont="1" applyFill="1" applyAlignment="1"/>
    <xf numFmtId="0" fontId="0" fillId="16" borderId="0" xfId="0" applyFill="1" applyAlignment="1">
      <alignment horizontal="left"/>
    </xf>
    <xf numFmtId="0" fontId="0" fillId="16" borderId="0" xfId="0" applyFill="1" applyBorder="1" applyAlignment="1">
      <alignment horizontal="left"/>
    </xf>
    <xf numFmtId="0" fontId="0" fillId="16" borderId="0" xfId="0" applyFill="1" applyAlignment="1">
      <alignment horizontal="center"/>
    </xf>
    <xf numFmtId="0" fontId="0" fillId="16" borderId="15" xfId="0" applyFill="1" applyBorder="1"/>
    <xf numFmtId="0" fontId="0" fillId="16" borderId="0" xfId="0" applyFill="1" applyBorder="1" applyAlignment="1">
      <alignment wrapText="1"/>
    </xf>
    <xf numFmtId="0" fontId="0" fillId="16" borderId="6" xfId="0" applyFill="1" applyBorder="1" applyAlignment="1"/>
    <xf numFmtId="0" fontId="2" fillId="16" borderId="0" xfId="0" applyFont="1" applyFill="1" applyBorder="1"/>
    <xf numFmtId="0" fontId="0" fillId="16" borderId="11" xfId="0" applyFont="1" applyFill="1" applyBorder="1" applyAlignment="1"/>
    <xf numFmtId="0" fontId="0" fillId="16" borderId="0" xfId="0" applyFill="1" applyBorder="1"/>
    <xf numFmtId="0" fontId="2" fillId="16" borderId="0" xfId="0" applyFont="1" applyFill="1" applyBorder="1" applyAlignment="1">
      <alignment horizontal="left"/>
    </xf>
    <xf numFmtId="0" fontId="3" fillId="16" borderId="0" xfId="0" applyFont="1" applyFill="1" applyAlignment="1">
      <alignment horizontal="left"/>
    </xf>
    <xf numFmtId="0" fontId="0" fillId="16" borderId="0" xfId="0" applyFill="1" applyBorder="1" applyAlignment="1">
      <alignment horizontal="left" wrapText="1"/>
    </xf>
    <xf numFmtId="0" fontId="2" fillId="16" borderId="0" xfId="0" applyFont="1" applyFill="1" applyAlignment="1">
      <alignment horizontal="left"/>
    </xf>
    <xf numFmtId="0" fontId="0" fillId="16" borderId="0" xfId="0" applyFill="1" applyAlignment="1"/>
    <xf numFmtId="0" fontId="2" fillId="16" borderId="0" xfId="0" applyFont="1" applyFill="1" applyAlignment="1">
      <alignment horizontal="right"/>
    </xf>
    <xf numFmtId="0" fontId="0" fillId="0" borderId="6" xfId="0" applyBorder="1" applyAlignment="1"/>
    <xf numFmtId="0" fontId="0" fillId="0" borderId="0" xfId="0" applyFill="1"/>
    <xf numFmtId="0" fontId="10" fillId="4" borderId="21" xfId="0" applyFont="1" applyFill="1" applyBorder="1" applyAlignment="1"/>
    <xf numFmtId="0" fontId="2" fillId="0" borderId="20" xfId="0" applyFont="1" applyBorder="1" applyAlignment="1">
      <alignment horizontal="left" wrapText="1"/>
    </xf>
    <xf numFmtId="0" fontId="2" fillId="0" borderId="23" xfId="0" applyFont="1" applyBorder="1" applyAlignment="1">
      <alignment wrapText="1"/>
    </xf>
    <xf numFmtId="0" fontId="2" fillId="0" borderId="20" xfId="0" applyFont="1" applyBorder="1" applyAlignment="1">
      <alignment wrapText="1"/>
    </xf>
    <xf numFmtId="0" fontId="2" fillId="0" borderId="1" xfId="0" applyFont="1" applyBorder="1" applyAlignment="1">
      <alignment horizontal="left" wrapText="1"/>
    </xf>
    <xf numFmtId="0" fontId="3" fillId="5" borderId="2" xfId="0" applyFont="1" applyFill="1" applyBorder="1" applyAlignment="1">
      <alignment horizontal="left" vertical="center"/>
    </xf>
    <xf numFmtId="0" fontId="3" fillId="5" borderId="18" xfId="0" applyFont="1" applyFill="1" applyBorder="1" applyAlignment="1">
      <alignment horizontal="left" vertical="center"/>
    </xf>
    <xf numFmtId="0" fontId="3" fillId="5" borderId="1" xfId="0" applyFont="1" applyFill="1" applyBorder="1" applyAlignment="1">
      <alignment horizontal="center" vertical="center" wrapText="1"/>
    </xf>
    <xf numFmtId="0" fontId="9" fillId="0" borderId="0" xfId="0" applyFont="1" applyAlignment="1">
      <alignment vertical="center"/>
    </xf>
    <xf numFmtId="0" fontId="0" fillId="16" borderId="0" xfId="0" applyFill="1" applyAlignment="1">
      <alignment horizontal="left" wrapText="1"/>
    </xf>
    <xf numFmtId="0" fontId="0" fillId="16" borderId="0" xfId="0" applyFill="1" applyAlignment="1">
      <alignment wrapText="1"/>
    </xf>
    <xf numFmtId="0" fontId="0" fillId="16" borderId="0" xfId="0" applyFill="1" applyBorder="1" applyAlignment="1" applyProtection="1">
      <alignment vertical="top" wrapText="1"/>
      <protection locked="0"/>
    </xf>
    <xf numFmtId="0" fontId="10" fillId="4" borderId="0" xfId="0" applyFont="1" applyFill="1" applyAlignment="1"/>
    <xf numFmtId="0" fontId="0" fillId="4" borderId="0" xfId="0" applyFill="1" applyAlignment="1">
      <alignment horizontal="center" wrapText="1"/>
    </xf>
    <xf numFmtId="0" fontId="0" fillId="4" borderId="0" xfId="0" applyFill="1" applyAlignment="1">
      <alignment horizontal="center"/>
    </xf>
    <xf numFmtId="0" fontId="0" fillId="16" borderId="0" xfId="0" applyFill="1" applyAlignment="1">
      <alignment horizontal="center" wrapText="1"/>
    </xf>
    <xf numFmtId="164" fontId="2" fillId="16" borderId="0" xfId="0" applyNumberFormat="1" applyFont="1" applyFill="1"/>
    <xf numFmtId="0" fontId="2" fillId="16" borderId="0" xfId="0" applyFont="1" applyFill="1" applyAlignment="1">
      <alignment horizontal="center" wrapText="1"/>
    </xf>
    <xf numFmtId="164" fontId="2" fillId="16" borderId="0" xfId="0" applyNumberFormat="1" applyFont="1" applyFill="1" applyAlignment="1">
      <alignment horizontal="right"/>
    </xf>
    <xf numFmtId="0" fontId="0" fillId="4" borderId="0" xfId="0" applyFill="1" applyAlignment="1">
      <alignment wrapText="1"/>
    </xf>
    <xf numFmtId="0" fontId="10" fillId="4" borderId="0" xfId="0" applyFont="1" applyFill="1" applyAlignment="1">
      <alignment wrapText="1"/>
    </xf>
    <xf numFmtId="0" fontId="3" fillId="5" borderId="18" xfId="0" applyFont="1" applyFill="1" applyBorder="1" applyAlignment="1">
      <alignment horizontal="left" vertical="center" wrapText="1"/>
    </xf>
    <xf numFmtId="0" fontId="2" fillId="16" borderId="0" xfId="0" applyFont="1" applyFill="1" applyAlignment="1">
      <alignment wrapText="1"/>
    </xf>
    <xf numFmtId="0" fontId="6" fillId="5" borderId="18" xfId="0" applyFont="1" applyFill="1" applyBorder="1" applyAlignment="1">
      <alignment horizontal="left" vertical="center" wrapText="1"/>
    </xf>
    <xf numFmtId="0" fontId="0" fillId="0" borderId="2" xfId="0" applyBorder="1" applyAlignment="1" applyProtection="1">
      <alignment wrapText="1"/>
    </xf>
    <xf numFmtId="0" fontId="2" fillId="0" borderId="21" xfId="0" applyFont="1" applyBorder="1" applyAlignment="1">
      <alignment wrapText="1"/>
    </xf>
    <xf numFmtId="0" fontId="0" fillId="0" borderId="4" xfId="0" applyBorder="1" applyAlignment="1" applyProtection="1">
      <alignment wrapText="1"/>
      <protection locked="0"/>
    </xf>
    <xf numFmtId="0" fontId="3" fillId="7" borderId="18" xfId="0" applyFont="1" applyFill="1" applyBorder="1" applyAlignment="1">
      <alignment vertical="center" wrapText="1"/>
    </xf>
    <xf numFmtId="0" fontId="3" fillId="8" borderId="18" xfId="0" applyFont="1" applyFill="1" applyBorder="1" applyAlignment="1">
      <alignment vertical="center" wrapText="1"/>
    </xf>
    <xf numFmtId="0" fontId="4" fillId="3" borderId="18" xfId="0" applyFont="1" applyFill="1" applyBorder="1" applyAlignment="1">
      <alignment horizontal="left" vertical="center" wrapText="1"/>
    </xf>
    <xf numFmtId="0" fontId="0" fillId="9" borderId="18" xfId="0" applyFill="1" applyBorder="1" applyAlignment="1">
      <alignment vertical="center" wrapText="1"/>
    </xf>
    <xf numFmtId="164" fontId="2" fillId="16" borderId="22" xfId="0" applyNumberFormat="1" applyFont="1" applyFill="1" applyBorder="1" applyAlignment="1"/>
    <xf numFmtId="164" fontId="2" fillId="16" borderId="0" xfId="0" applyNumberFormat="1" applyFont="1" applyFill="1" applyAlignment="1">
      <alignment horizontal="center"/>
    </xf>
    <xf numFmtId="0" fontId="4" fillId="16" borderId="0" xfId="0" applyFont="1" applyFill="1" applyBorder="1" applyAlignment="1"/>
    <xf numFmtId="0" fontId="3" fillId="6" borderId="2" xfId="0" applyFont="1" applyFill="1" applyBorder="1" applyAlignment="1">
      <alignment horizontal="left" vertical="center"/>
    </xf>
    <xf numFmtId="0" fontId="3" fillId="6" borderId="18"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4" fillId="4" borderId="0" xfId="0" applyFont="1" applyFill="1" applyAlignment="1">
      <alignment horizontal="left" wrapText="1"/>
    </xf>
    <xf numFmtId="0" fontId="10" fillId="4" borderId="21" xfId="0" applyFont="1" applyFill="1" applyBorder="1" applyAlignment="1">
      <alignment wrapText="1"/>
    </xf>
    <xf numFmtId="0" fontId="0" fillId="0" borderId="4" xfId="0" applyBorder="1" applyAlignment="1" applyProtection="1">
      <alignment horizontal="center" wrapText="1"/>
      <protection locked="0"/>
    </xf>
    <xf numFmtId="0" fontId="4" fillId="9" borderId="18" xfId="0" applyFont="1" applyFill="1" applyBorder="1" applyAlignment="1">
      <alignment horizontal="left" vertical="center" wrapText="1"/>
    </xf>
    <xf numFmtId="0" fontId="3" fillId="9" borderId="18" xfId="0" applyFont="1" applyFill="1" applyBorder="1" applyAlignment="1">
      <alignment horizontal="left" vertical="center" wrapText="1"/>
    </xf>
    <xf numFmtId="0" fontId="2" fillId="16" borderId="22" xfId="0" applyFont="1" applyFill="1" applyBorder="1"/>
    <xf numFmtId="0" fontId="2" fillId="16" borderId="22" xfId="0" applyFont="1" applyFill="1" applyBorder="1" applyAlignment="1">
      <alignment wrapText="1"/>
    </xf>
    <xf numFmtId="164" fontId="2" fillId="16" borderId="22" xfId="0" applyNumberFormat="1" applyFont="1" applyFill="1" applyBorder="1"/>
    <xf numFmtId="0" fontId="2" fillId="16" borderId="22" xfId="0" applyFont="1" applyFill="1" applyBorder="1" applyAlignment="1">
      <alignment horizontal="center" wrapText="1"/>
    </xf>
    <xf numFmtId="164" fontId="2" fillId="16" borderId="0" xfId="0" applyNumberFormat="1" applyFont="1" applyFill="1" applyBorder="1" applyAlignment="1"/>
    <xf numFmtId="0" fontId="3" fillId="11" borderId="2" xfId="0" applyFont="1" applyFill="1" applyBorder="1" applyAlignment="1">
      <alignment horizontal="left" vertical="center"/>
    </xf>
    <xf numFmtId="0" fontId="3" fillId="11" borderId="18"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3" fillId="11" borderId="1" xfId="0" applyFont="1" applyFill="1" applyBorder="1" applyAlignment="1">
      <alignment horizontal="center" vertical="center" wrapText="1"/>
    </xf>
    <xf numFmtId="0" fontId="9" fillId="11" borderId="0" xfId="0" applyFont="1" applyFill="1" applyAlignment="1">
      <alignment vertical="center"/>
    </xf>
    <xf numFmtId="0" fontId="2" fillId="16" borderId="22" xfId="0" applyFont="1" applyFill="1" applyBorder="1" applyAlignment="1">
      <alignment horizontal="left"/>
    </xf>
    <xf numFmtId="0" fontId="2" fillId="16" borderId="22" xfId="0" applyFont="1" applyFill="1" applyBorder="1" applyAlignment="1">
      <alignment horizontal="right"/>
    </xf>
    <xf numFmtId="0" fontId="3" fillId="7" borderId="2" xfId="0" applyFont="1" applyFill="1" applyBorder="1" applyAlignment="1">
      <alignment vertical="center"/>
    </xf>
    <xf numFmtId="0" fontId="3" fillId="7" borderId="1" xfId="0" applyFont="1" applyFill="1" applyBorder="1" applyAlignment="1">
      <alignment horizontal="center" vertical="center" wrapText="1"/>
    </xf>
    <xf numFmtId="0" fontId="2" fillId="16" borderId="1" xfId="0" applyFont="1" applyFill="1" applyBorder="1" applyAlignment="1">
      <alignment horizontal="center" wrapText="1"/>
    </xf>
    <xf numFmtId="164" fontId="4" fillId="16" borderId="0" xfId="0" applyNumberFormat="1" applyFont="1" applyFill="1"/>
    <xf numFmtId="0" fontId="6" fillId="16" borderId="0" xfId="0" applyFont="1" applyFill="1" applyAlignment="1">
      <alignment horizontal="center"/>
    </xf>
    <xf numFmtId="164" fontId="2" fillId="16" borderId="0" xfId="0" applyNumberFormat="1" applyFont="1" applyFill="1" applyBorder="1" applyProtection="1">
      <protection locked="0"/>
    </xf>
    <xf numFmtId="0" fontId="11" fillId="16" borderId="0" xfId="0" applyFont="1" applyFill="1"/>
    <xf numFmtId="0" fontId="11" fillId="16" borderId="0" xfId="0" applyFont="1" applyFill="1" applyAlignment="1">
      <alignment wrapText="1"/>
    </xf>
    <xf numFmtId="164" fontId="11" fillId="16" borderId="0" xfId="0" applyNumberFormat="1" applyFont="1" applyFill="1"/>
    <xf numFmtId="0" fontId="11" fillId="16" borderId="0" xfId="0" applyFont="1" applyFill="1" applyAlignment="1">
      <alignment horizontal="center" wrapText="1"/>
    </xf>
    <xf numFmtId="0" fontId="3" fillId="5"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164" fontId="0" fillId="0" borderId="4" xfId="0" applyNumberFormat="1" applyBorder="1" applyAlignment="1" applyProtection="1">
      <alignment horizontal="right"/>
      <protection locked="0"/>
    </xf>
    <xf numFmtId="0" fontId="3" fillId="11"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0" fillId="16" borderId="19" xfId="0" applyFill="1" applyBorder="1"/>
    <xf numFmtId="0" fontId="0" fillId="4" borderId="19" xfId="0" applyFill="1" applyBorder="1"/>
    <xf numFmtId="0" fontId="0" fillId="16" borderId="19" xfId="0" applyFill="1" applyBorder="1" applyAlignment="1">
      <alignment horizontal="left" wrapText="1"/>
    </xf>
    <xf numFmtId="0" fontId="0" fillId="16" borderId="19" xfId="0" applyFill="1" applyBorder="1" applyAlignment="1" applyProtection="1">
      <alignment vertical="top" wrapText="1"/>
      <protection locked="0"/>
    </xf>
    <xf numFmtId="164" fontId="2" fillId="16" borderId="19" xfId="0" applyNumberFormat="1" applyFont="1" applyFill="1" applyBorder="1"/>
    <xf numFmtId="164" fontId="2" fillId="16" borderId="4" xfId="0" applyNumberFormat="1" applyFont="1" applyFill="1" applyBorder="1" applyAlignment="1"/>
    <xf numFmtId="164" fontId="2" fillId="16" borderId="19" xfId="0" applyNumberFormat="1" applyFont="1" applyFill="1" applyBorder="1" applyAlignment="1"/>
    <xf numFmtId="0" fontId="2" fillId="3" borderId="1" xfId="0" applyFont="1" applyFill="1" applyBorder="1" applyAlignment="1">
      <alignment horizontal="center" vertical="center" wrapText="1"/>
    </xf>
    <xf numFmtId="164" fontId="4" fillId="16" borderId="19" xfId="0" applyNumberFormat="1" applyFont="1" applyFill="1" applyBorder="1"/>
    <xf numFmtId="164" fontId="2" fillId="16" borderId="19" xfId="0" applyNumberFormat="1" applyFont="1" applyFill="1" applyBorder="1" applyProtection="1">
      <protection locked="0"/>
    </xf>
    <xf numFmtId="164" fontId="11" fillId="16" borderId="19" xfId="0" applyNumberFormat="1" applyFont="1" applyFill="1" applyBorder="1"/>
    <xf numFmtId="0" fontId="0" fillId="0" borderId="19" xfId="0" applyBorder="1"/>
    <xf numFmtId="0" fontId="2" fillId="0" borderId="1" xfId="0" applyFont="1" applyBorder="1" applyAlignment="1">
      <alignment wrapText="1"/>
    </xf>
    <xf numFmtId="0" fontId="3" fillId="8"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6" fillId="0" borderId="1" xfId="0" applyFont="1" applyBorder="1" applyAlignment="1">
      <alignment horizontal="center" vertical="top" wrapText="1"/>
    </xf>
    <xf numFmtId="0" fontId="36" fillId="0" borderId="1" xfId="0" applyFont="1" applyBorder="1" applyAlignment="1">
      <alignment vertical="top" wrapText="1"/>
    </xf>
    <xf numFmtId="0" fontId="2" fillId="0" borderId="1" xfId="0" applyFont="1" applyBorder="1" applyAlignment="1">
      <alignment vertical="top"/>
    </xf>
    <xf numFmtId="0" fontId="37" fillId="0" borderId="1" xfId="0" applyFont="1" applyBorder="1" applyAlignment="1">
      <alignment vertical="top" wrapText="1"/>
    </xf>
    <xf numFmtId="0" fontId="0" fillId="0" borderId="1" xfId="0" applyBorder="1" applyAlignment="1">
      <alignment vertical="top" wrapText="1"/>
    </xf>
    <xf numFmtId="0" fontId="0" fillId="0" borderId="0" xfId="0" applyAlignment="1">
      <alignment vertical="top" wrapText="1"/>
    </xf>
    <xf numFmtId="0" fontId="28" fillId="0" borderId="1" xfId="0" applyFont="1" applyBorder="1" applyAlignment="1">
      <alignment horizontal="center" vertical="top" wrapText="1"/>
    </xf>
    <xf numFmtId="0" fontId="12" fillId="0" borderId="1" xfId="0" applyFont="1" applyBorder="1" applyAlignment="1">
      <alignment vertical="top" wrapText="1"/>
    </xf>
    <xf numFmtId="0" fontId="38" fillId="0" borderId="1" xfId="0" applyFont="1" applyBorder="1" applyAlignment="1">
      <alignment vertical="top" wrapText="1"/>
    </xf>
    <xf numFmtId="0" fontId="38" fillId="0" borderId="0" xfId="0" applyFont="1"/>
    <xf numFmtId="0" fontId="36" fillId="0" borderId="0" xfId="0" applyFont="1" applyAlignment="1">
      <alignment horizontal="center" vertical="top" wrapText="1"/>
    </xf>
    <xf numFmtId="0" fontId="37" fillId="0" borderId="0" xfId="0" applyFont="1" applyAlignment="1">
      <alignment vertical="top" wrapText="1"/>
    </xf>
    <xf numFmtId="0" fontId="0" fillId="0" borderId="0" xfId="0" applyAlignment="1">
      <alignment vertical="top"/>
    </xf>
    <xf numFmtId="0" fontId="37" fillId="0" borderId="0" xfId="0" applyFont="1" applyAlignment="1">
      <alignment horizontal="center" vertical="top" wrapText="1"/>
    </xf>
    <xf numFmtId="0" fontId="0" fillId="0" borderId="0" xfId="0" applyAlignment="1">
      <alignment horizontal="center" vertical="top"/>
    </xf>
    <xf numFmtId="167" fontId="26" fillId="11" borderId="29" xfId="1" applyNumberFormat="1" applyFont="1" applyFill="1" applyBorder="1" applyAlignment="1" applyProtection="1">
      <alignment horizontal="center" vertical="center"/>
    </xf>
    <xf numFmtId="167" fontId="26" fillId="22" borderId="29" xfId="1" applyNumberFormat="1" applyFont="1" applyFill="1" applyBorder="1" applyAlignment="1" applyProtection="1">
      <alignment horizontal="center" vertical="center"/>
    </xf>
    <xf numFmtId="0" fontId="26" fillId="16" borderId="0" xfId="1" applyFont="1" applyFill="1" applyAlignment="1" applyProtection="1">
      <alignment horizontal="left"/>
    </xf>
    <xf numFmtId="0" fontId="18" fillId="16" borderId="0" xfId="1" applyFont="1" applyFill="1" applyAlignment="1" applyProtection="1">
      <alignment wrapText="1"/>
    </xf>
    <xf numFmtId="167" fontId="26" fillId="16" borderId="0" xfId="1" applyNumberFormat="1" applyFont="1" applyFill="1" applyAlignment="1" applyProtection="1">
      <alignment horizontal="left" vertical="center"/>
    </xf>
    <xf numFmtId="0" fontId="26" fillId="15" borderId="0" xfId="1" applyNumberFormat="1" applyFont="1" applyFill="1" applyAlignment="1" applyProtection="1">
      <alignment horizontal="left"/>
    </xf>
    <xf numFmtId="0" fontId="26" fillId="15" borderId="0" xfId="1" applyFont="1" applyFill="1" applyBorder="1" applyAlignment="1" applyProtection="1">
      <alignment horizontal="left"/>
    </xf>
    <xf numFmtId="0" fontId="26" fillId="23" borderId="0" xfId="1" applyFont="1" applyFill="1" applyAlignment="1" applyProtection="1">
      <alignment vertical="center"/>
    </xf>
    <xf numFmtId="167" fontId="26" fillId="23" borderId="29" xfId="1" applyNumberFormat="1" applyFont="1" applyFill="1" applyBorder="1" applyAlignment="1" applyProtection="1">
      <alignment horizontal="center" vertical="center"/>
    </xf>
    <xf numFmtId="0" fontId="26" fillId="23" borderId="0" xfId="1" applyFont="1" applyFill="1" applyAlignment="1" applyProtection="1">
      <alignment horizontal="left" vertical="center"/>
    </xf>
    <xf numFmtId="0" fontId="26" fillId="23" borderId="0" xfId="1" applyFont="1" applyFill="1" applyAlignment="1" applyProtection="1">
      <alignment horizontal="left"/>
    </xf>
    <xf numFmtId="0" fontId="26" fillId="17" borderId="0" xfId="1" applyFont="1" applyFill="1" applyAlignment="1">
      <alignment horizontal="left"/>
    </xf>
    <xf numFmtId="0" fontId="29" fillId="0" borderId="0" xfId="1" applyFont="1"/>
    <xf numFmtId="49" fontId="26" fillId="15" borderId="0" xfId="1" applyNumberFormat="1" applyFont="1" applyFill="1" applyBorder="1" applyAlignment="1" applyProtection="1">
      <alignment horizontal="left" vertical="center"/>
    </xf>
    <xf numFmtId="1" fontId="26" fillId="11" borderId="0" xfId="1" applyNumberFormat="1" applyFont="1" applyFill="1" applyAlignment="1" applyProtection="1">
      <alignment horizontal="left" vertical="center"/>
    </xf>
    <xf numFmtId="167" fontId="26" fillId="11" borderId="0" xfId="1" applyNumberFormat="1" applyFont="1" applyFill="1" applyAlignment="1" applyProtection="1">
      <alignment horizontal="left" vertical="center"/>
    </xf>
    <xf numFmtId="0" fontId="26" fillId="11" borderId="0" xfId="1" applyFont="1" applyFill="1" applyAlignment="1" applyProtection="1">
      <alignment horizontal="left"/>
    </xf>
    <xf numFmtId="0" fontId="0" fillId="0" borderId="28" xfId="0" applyBorder="1"/>
    <xf numFmtId="8" fontId="0" fillId="16" borderId="6" xfId="0" applyNumberFormat="1" applyFill="1" applyBorder="1" applyAlignment="1" applyProtection="1">
      <alignment wrapText="1"/>
      <protection locked="0"/>
    </xf>
    <xf numFmtId="0" fontId="0" fillId="0" borderId="2" xfId="0" applyFill="1" applyBorder="1" applyAlignment="1" applyProtection="1">
      <alignment horizontal="center"/>
      <protection locked="0"/>
    </xf>
    <xf numFmtId="0" fontId="0" fillId="0" borderId="1" xfId="0" applyFill="1" applyBorder="1" applyAlignment="1" applyProtection="1">
      <alignment horizontal="center" wrapText="1"/>
      <protection locked="0"/>
    </xf>
    <xf numFmtId="0" fontId="0" fillId="16" borderId="6" xfId="0" applyFill="1" applyBorder="1" applyAlignment="1" applyProtection="1">
      <alignment horizontal="center" wrapText="1"/>
      <protection locked="0"/>
    </xf>
    <xf numFmtId="0" fontId="0" fillId="0" borderId="2" xfId="0" applyBorder="1" applyAlignment="1" applyProtection="1">
      <alignment wrapText="1"/>
      <protection locked="0"/>
    </xf>
    <xf numFmtId="164" fontId="0" fillId="0" borderId="2" xfId="0" applyNumberFormat="1" applyFill="1" applyBorder="1" applyAlignment="1" applyProtection="1">
      <alignment horizontal="right"/>
      <protection locked="0"/>
    </xf>
    <xf numFmtId="0" fontId="0" fillId="11" borderId="6" xfId="0" applyFill="1" applyBorder="1" applyAlignment="1">
      <alignment wrapText="1"/>
    </xf>
    <xf numFmtId="0" fontId="1" fillId="0" borderId="31" xfId="0" applyFont="1" applyBorder="1" applyAlignment="1">
      <alignment wrapText="1"/>
    </xf>
    <xf numFmtId="0" fontId="1" fillId="0" borderId="31" xfId="0" applyFont="1" applyFill="1" applyBorder="1" applyAlignment="1">
      <alignment wrapText="1"/>
    </xf>
    <xf numFmtId="0" fontId="1" fillId="0" borderId="6" xfId="0" applyFont="1" applyFill="1" applyBorder="1" applyAlignment="1">
      <alignment wrapText="1"/>
    </xf>
    <xf numFmtId="0" fontId="1" fillId="0" borderId="32" xfId="0" applyFont="1" applyFill="1" applyBorder="1" applyAlignment="1">
      <alignment wrapText="1"/>
    </xf>
    <xf numFmtId="0" fontId="0" fillId="11" borderId="6" xfId="0" applyFont="1" applyFill="1" applyBorder="1" applyAlignment="1">
      <alignment wrapText="1"/>
    </xf>
    <xf numFmtId="0" fontId="0" fillId="21" borderId="6" xfId="0" applyFont="1" applyFill="1" applyBorder="1" applyAlignment="1">
      <alignment vertical="center" wrapText="1"/>
    </xf>
    <xf numFmtId="164" fontId="42" fillId="0" borderId="1" xfId="0" applyNumberFormat="1" applyFont="1" applyBorder="1" applyAlignment="1" applyProtection="1">
      <alignment horizontal="center" wrapText="1"/>
      <protection locked="0"/>
    </xf>
    <xf numFmtId="164" fontId="42" fillId="0" borderId="2" xfId="0" applyNumberFormat="1" applyFont="1" applyBorder="1" applyAlignment="1" applyProtection="1">
      <alignment horizontal="right"/>
      <protection locked="0"/>
    </xf>
    <xf numFmtId="164" fontId="43" fillId="16" borderId="0" xfId="0" applyNumberFormat="1" applyFont="1" applyFill="1"/>
    <xf numFmtId="0" fontId="4" fillId="2" borderId="0" xfId="0" applyFont="1" applyFill="1" applyAlignment="1">
      <alignment horizontal="center" wrapText="1"/>
    </xf>
    <xf numFmtId="164" fontId="44" fillId="0" borderId="1" xfId="0" applyNumberFormat="1" applyFont="1" applyBorder="1" applyAlignment="1" applyProtection="1">
      <alignment horizontal="center" wrapText="1"/>
      <protection locked="0"/>
    </xf>
    <xf numFmtId="0" fontId="0" fillId="16" borderId="30" xfId="0" applyFill="1" applyBorder="1" applyAlignment="1">
      <alignment wrapText="1"/>
    </xf>
    <xf numFmtId="0" fontId="0" fillId="16" borderId="32" xfId="0" applyFill="1" applyBorder="1" applyAlignment="1">
      <alignment wrapText="1"/>
    </xf>
    <xf numFmtId="0" fontId="42" fillId="16" borderId="32" xfId="0" applyFont="1" applyFill="1" applyBorder="1" applyAlignment="1">
      <alignment wrapText="1"/>
    </xf>
    <xf numFmtId="0" fontId="0" fillId="16" borderId="31" xfId="0" applyFill="1" applyBorder="1" applyAlignment="1">
      <alignment wrapText="1"/>
    </xf>
    <xf numFmtId="164" fontId="0" fillId="0" borderId="2" xfId="0" applyNumberFormat="1" applyBorder="1" applyAlignment="1" applyProtection="1">
      <alignment horizontal="center"/>
      <protection locked="0"/>
    </xf>
    <xf numFmtId="6" fontId="44" fillId="0" borderId="2" xfId="0" applyNumberFormat="1" applyFont="1" applyBorder="1" applyAlignment="1" applyProtection="1">
      <alignment horizontal="center" wrapText="1"/>
      <protection locked="0"/>
    </xf>
    <xf numFmtId="164" fontId="2" fillId="16" borderId="0" xfId="0" applyNumberFormat="1" applyFont="1" applyFill="1" applyBorder="1" applyAlignment="1" applyProtection="1">
      <alignment horizontal="right"/>
      <protection locked="0"/>
    </xf>
    <xf numFmtId="164" fontId="2" fillId="0" borderId="0" xfId="0" applyNumberFormat="1" applyFont="1" applyFill="1" applyBorder="1" applyProtection="1">
      <protection locked="0"/>
    </xf>
    <xf numFmtId="0" fontId="1" fillId="5" borderId="3" xfId="0" applyFont="1" applyFill="1" applyBorder="1" applyAlignment="1">
      <alignment vertical="center"/>
    </xf>
    <xf numFmtId="164" fontId="0" fillId="10" borderId="1" xfId="0" applyNumberFormat="1" applyFill="1" applyBorder="1" applyAlignment="1" applyProtection="1">
      <alignment horizontal="center" wrapText="1"/>
      <protection locked="0"/>
    </xf>
    <xf numFmtId="0" fontId="0" fillId="10" borderId="0" xfId="0" applyFill="1" applyProtection="1">
      <protection locked="0"/>
    </xf>
    <xf numFmtId="0" fontId="0" fillId="10" borderId="1" xfId="0" applyFill="1" applyBorder="1" applyProtection="1">
      <protection locked="0"/>
    </xf>
    <xf numFmtId="164" fontId="0" fillId="10" borderId="1" xfId="0" applyNumberFormat="1" applyFill="1" applyBorder="1" applyAlignment="1" applyProtection="1">
      <alignment horizontal="right"/>
      <protection locked="0"/>
    </xf>
    <xf numFmtId="0" fontId="0" fillId="0" borderId="2" xfId="0" applyFill="1" applyBorder="1" applyAlignment="1" applyProtection="1">
      <alignment wrapText="1"/>
      <protection locked="0"/>
    </xf>
    <xf numFmtId="164" fontId="0" fillId="10" borderId="2" xfId="0" applyNumberFormat="1" applyFill="1" applyBorder="1" applyAlignment="1" applyProtection="1">
      <alignment horizontal="right"/>
      <protection locked="0"/>
    </xf>
    <xf numFmtId="164" fontId="0" fillId="10" borderId="2" xfId="0" applyNumberFormat="1" applyFill="1" applyBorder="1" applyAlignment="1" applyProtection="1">
      <alignment horizontal="center" wrapText="1"/>
      <protection locked="0"/>
    </xf>
    <xf numFmtId="0" fontId="0" fillId="10" borderId="2" xfId="0" applyFill="1" applyBorder="1" applyAlignment="1" applyProtection="1">
      <alignment horizontal="center"/>
      <protection locked="0"/>
    </xf>
    <xf numFmtId="0" fontId="1" fillId="11" borderId="0" xfId="0" applyFont="1" applyFill="1" applyAlignment="1">
      <alignment vertical="center"/>
    </xf>
    <xf numFmtId="0" fontId="1" fillId="0" borderId="0" xfId="0" applyFont="1" applyAlignment="1">
      <alignment vertical="center"/>
    </xf>
    <xf numFmtId="0" fontId="0" fillId="10" borderId="1" xfId="0" applyFill="1" applyBorder="1" applyAlignment="1" applyProtection="1">
      <alignment horizontal="center" wrapText="1"/>
      <protection locked="0"/>
    </xf>
    <xf numFmtId="0" fontId="0" fillId="10" borderId="2" xfId="0" applyFill="1" applyBorder="1" applyAlignment="1" applyProtection="1">
      <alignment wrapText="1"/>
    </xf>
    <xf numFmtId="164" fontId="44" fillId="10" borderId="2" xfId="0" applyNumberFormat="1" applyFont="1" applyFill="1" applyBorder="1" applyAlignment="1" applyProtection="1">
      <alignment horizontal="center" wrapText="1"/>
      <protection locked="0"/>
    </xf>
    <xf numFmtId="8" fontId="34" fillId="10" borderId="2" xfId="0" applyNumberFormat="1" applyFont="1" applyFill="1" applyBorder="1" applyAlignment="1">
      <alignment horizontal="right"/>
    </xf>
    <xf numFmtId="164" fontId="0" fillId="0" borderId="1" xfId="0" applyNumberFormat="1" applyFill="1" applyBorder="1" applyAlignment="1" applyProtection="1">
      <alignment horizontal="right"/>
      <protection locked="0"/>
    </xf>
    <xf numFmtId="164" fontId="0" fillId="0" borderId="1" xfId="0" applyNumberFormat="1" applyFill="1" applyBorder="1" applyAlignment="1" applyProtection="1">
      <alignment horizontal="center" wrapText="1"/>
      <protection locked="0"/>
    </xf>
    <xf numFmtId="0" fontId="0" fillId="0" borderId="0" xfId="0" applyFill="1" applyProtection="1">
      <protection locked="0"/>
    </xf>
    <xf numFmtId="164" fontId="44" fillId="10" borderId="1" xfId="0" applyNumberFormat="1" applyFont="1" applyFill="1" applyBorder="1" applyAlignment="1" applyProtection="1">
      <alignment horizontal="center" wrapText="1"/>
      <protection locked="0"/>
    </xf>
    <xf numFmtId="0" fontId="0" fillId="16" borderId="2" xfId="0" applyFill="1" applyBorder="1" applyAlignment="1" applyProtection="1">
      <alignment horizontal="center"/>
      <protection locked="0"/>
    </xf>
    <xf numFmtId="0" fontId="0" fillId="16" borderId="1" xfId="0" applyFill="1" applyBorder="1" applyAlignment="1" applyProtection="1">
      <alignment horizontal="center" wrapText="1"/>
      <protection locked="0"/>
    </xf>
    <xf numFmtId="0" fontId="0" fillId="16" borderId="2" xfId="0" applyFill="1" applyBorder="1" applyAlignment="1" applyProtection="1">
      <alignment horizontal="center" wrapText="1"/>
      <protection locked="0"/>
    </xf>
    <xf numFmtId="0" fontId="0" fillId="16" borderId="2" xfId="0" applyFill="1" applyBorder="1" applyAlignment="1" applyProtection="1">
      <alignment wrapText="1"/>
      <protection locked="0"/>
    </xf>
    <xf numFmtId="164" fontId="0" fillId="16" borderId="2" xfId="0" applyNumberFormat="1" applyFill="1" applyBorder="1" applyAlignment="1" applyProtection="1">
      <alignment horizontal="right"/>
      <protection locked="0"/>
    </xf>
    <xf numFmtId="164" fontId="44" fillId="16" borderId="2" xfId="0" applyNumberFormat="1" applyFont="1" applyFill="1" applyBorder="1" applyAlignment="1" applyProtection="1">
      <alignment horizontal="center" wrapText="1"/>
      <protection locked="0"/>
    </xf>
    <xf numFmtId="164" fontId="0" fillId="16" borderId="1" xfId="0" applyNumberFormat="1" applyFill="1" applyBorder="1" applyAlignment="1" applyProtection="1">
      <alignment horizontal="right" wrapText="1"/>
      <protection locked="0"/>
    </xf>
    <xf numFmtId="164" fontId="0" fillId="16" borderId="1" xfId="0" applyNumberFormat="1" applyFill="1" applyBorder="1" applyAlignment="1" applyProtection="1">
      <alignment horizontal="center" wrapText="1"/>
      <protection locked="0"/>
    </xf>
    <xf numFmtId="164" fontId="0" fillId="16" borderId="1" xfId="0" applyNumberFormat="1" applyFill="1" applyBorder="1" applyAlignment="1" applyProtection="1">
      <alignment horizontal="right"/>
      <protection locked="0"/>
    </xf>
    <xf numFmtId="0" fontId="0" fillId="16" borderId="0" xfId="0" applyFill="1" applyProtection="1">
      <protection locked="0"/>
    </xf>
    <xf numFmtId="0" fontId="0" fillId="10" borderId="0" xfId="0" applyFill="1" applyAlignment="1" applyProtection="1">
      <alignment horizontal="center"/>
      <protection locked="0"/>
    </xf>
    <xf numFmtId="164" fontId="0" fillId="16" borderId="1" xfId="0" applyNumberFormat="1" applyFill="1" applyBorder="1" applyAlignment="1" applyProtection="1">
      <alignment horizontal="center"/>
      <protection locked="0"/>
    </xf>
    <xf numFmtId="0" fontId="2" fillId="16" borderId="1" xfId="0" applyFont="1" applyFill="1" applyBorder="1" applyAlignment="1" applyProtection="1">
      <alignment horizontal="center" wrapText="1"/>
      <protection locked="0"/>
    </xf>
    <xf numFmtId="0" fontId="0" fillId="16" borderId="0" xfId="0" applyFill="1" applyAlignment="1">
      <alignment horizontal="left"/>
    </xf>
    <xf numFmtId="0" fontId="0" fillId="10" borderId="2" xfId="0" applyFill="1" applyBorder="1" applyAlignment="1" applyProtection="1">
      <alignment wrapText="1"/>
      <protection locked="0"/>
    </xf>
    <xf numFmtId="0" fontId="2" fillId="0" borderId="2" xfId="0" applyFont="1" applyBorder="1" applyAlignment="1">
      <alignment horizontal="left" wrapText="1"/>
    </xf>
    <xf numFmtId="0" fontId="2" fillId="0" borderId="2" xfId="0" applyFont="1" applyBorder="1" applyAlignment="1">
      <alignment horizontal="left"/>
    </xf>
    <xf numFmtId="0" fontId="0" fillId="16" borderId="0" xfId="0" applyFill="1" applyBorder="1" applyAlignment="1" applyProtection="1">
      <alignment horizontal="left" vertical="top" wrapText="1"/>
      <protection locked="0"/>
    </xf>
    <xf numFmtId="0" fontId="0" fillId="10" borderId="2" xfId="0" applyFill="1" applyBorder="1" applyAlignment="1" applyProtection="1">
      <alignment horizontal="center" wrapText="1"/>
      <protection locked="0"/>
    </xf>
    <xf numFmtId="0" fontId="0" fillId="0" borderId="2" xfId="0" applyBorder="1" applyAlignment="1" applyProtection="1">
      <alignment horizontal="center" wrapText="1"/>
      <protection locked="0"/>
    </xf>
    <xf numFmtId="1" fontId="19" fillId="0" borderId="0" xfId="1" applyNumberFormat="1" applyFont="1" applyAlignment="1" applyProtection="1">
      <alignment horizontal="left" vertical="top" wrapText="1"/>
    </xf>
    <xf numFmtId="164" fontId="0" fillId="10" borderId="2" xfId="0" applyNumberFormat="1" applyFill="1" applyBorder="1" applyAlignment="1" applyProtection="1">
      <alignment horizontal="right" wrapText="1"/>
      <protection locked="0"/>
    </xf>
    <xf numFmtId="8" fontId="0" fillId="10" borderId="2" xfId="0" applyNumberFormat="1" applyFill="1" applyBorder="1" applyAlignment="1" applyProtection="1">
      <alignment horizontal="right"/>
      <protection locked="0"/>
    </xf>
    <xf numFmtId="6" fontId="44" fillId="10" borderId="2" xfId="0" applyNumberFormat="1" applyFont="1" applyFill="1" applyBorder="1" applyAlignment="1" applyProtection="1">
      <alignment horizontal="center" wrapText="1"/>
      <protection locked="0"/>
    </xf>
    <xf numFmtId="0" fontId="0" fillId="16" borderId="15" xfId="0" applyFill="1" applyBorder="1" applyAlignment="1">
      <alignment horizontal="center"/>
    </xf>
    <xf numFmtId="0" fontId="0" fillId="16" borderId="16" xfId="0" applyFill="1" applyBorder="1" applyAlignment="1">
      <alignment horizontal="center"/>
    </xf>
    <xf numFmtId="0" fontId="0" fillId="16" borderId="17" xfId="0" applyFill="1" applyBorder="1" applyAlignment="1">
      <alignment horizontal="center"/>
    </xf>
    <xf numFmtId="0" fontId="15" fillId="16" borderId="15" xfId="2" applyFill="1" applyBorder="1" applyAlignment="1" applyProtection="1">
      <alignment horizontal="center"/>
    </xf>
    <xf numFmtId="0" fontId="0" fillId="16" borderId="15" xfId="0" applyFont="1" applyFill="1" applyBorder="1" applyAlignment="1">
      <alignment horizontal="center"/>
    </xf>
    <xf numFmtId="0" fontId="0" fillId="16" borderId="16" xfId="0" applyFont="1" applyFill="1" applyBorder="1" applyAlignment="1">
      <alignment horizontal="center"/>
    </xf>
    <xf numFmtId="0" fontId="0" fillId="16" borderId="17" xfId="0" applyFont="1" applyFill="1" applyBorder="1" applyAlignment="1">
      <alignment horizontal="center"/>
    </xf>
    <xf numFmtId="0" fontId="2" fillId="16" borderId="15" xfId="0" applyFont="1" applyFill="1" applyBorder="1" applyAlignment="1">
      <alignment horizontal="center"/>
    </xf>
    <xf numFmtId="0" fontId="2" fillId="16" borderId="16" xfId="0" applyFont="1" applyFill="1" applyBorder="1" applyAlignment="1">
      <alignment horizontal="center"/>
    </xf>
    <xf numFmtId="0" fontId="2" fillId="16" borderId="17" xfId="0" applyFont="1" applyFill="1" applyBorder="1" applyAlignment="1">
      <alignment horizontal="center"/>
    </xf>
    <xf numFmtId="0" fontId="0" fillId="16" borderId="0" xfId="0" applyFill="1" applyAlignment="1">
      <alignment horizontal="left"/>
    </xf>
    <xf numFmtId="0" fontId="3" fillId="16" borderId="0" xfId="0" applyFont="1" applyFill="1" applyAlignment="1">
      <alignment horizontal="left" wrapText="1"/>
    </xf>
    <xf numFmtId="0" fontId="40" fillId="0" borderId="32" xfId="0" applyFont="1" applyBorder="1" applyAlignment="1">
      <alignment horizontal="left" wrapText="1"/>
    </xf>
    <xf numFmtId="0" fontId="40" fillId="0" borderId="31" xfId="0" applyFont="1" applyBorder="1" applyAlignment="1">
      <alignment horizontal="left" wrapText="1"/>
    </xf>
    <xf numFmtId="0" fontId="1" fillId="0" borderId="30" xfId="0" applyFont="1" applyFill="1" applyBorder="1" applyAlignment="1">
      <alignment horizontal="left" wrapText="1"/>
    </xf>
    <xf numFmtId="0" fontId="1" fillId="0" borderId="31" xfId="0" applyFont="1" applyFill="1" applyBorder="1" applyAlignment="1">
      <alignment horizontal="left" wrapText="1"/>
    </xf>
    <xf numFmtId="0" fontId="0" fillId="0" borderId="8" xfId="0" applyBorder="1" applyAlignment="1">
      <alignment horizontal="center"/>
    </xf>
    <xf numFmtId="0" fontId="0" fillId="0" borderId="33" xfId="0" applyBorder="1" applyAlignment="1">
      <alignment horizontal="center"/>
    </xf>
    <xf numFmtId="0" fontId="3" fillId="0" borderId="13" xfId="0" applyFont="1" applyFill="1" applyBorder="1" applyAlignment="1">
      <alignment horizontal="center" wrapText="1"/>
    </xf>
    <xf numFmtId="0" fontId="3" fillId="0" borderId="34"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33" xfId="0" applyFont="1" applyFill="1" applyBorder="1" applyAlignment="1">
      <alignment horizontal="center" wrapText="1"/>
    </xf>
    <xf numFmtId="0" fontId="3" fillId="0" borderId="10" xfId="0" applyFont="1" applyFill="1" applyBorder="1" applyAlignment="1">
      <alignment horizontal="center" wrapText="1"/>
    </xf>
    <xf numFmtId="0" fontId="3" fillId="0" borderId="0" xfId="0" applyFont="1" applyFill="1" applyBorder="1" applyAlignment="1">
      <alignment horizontal="center" wrapText="1"/>
    </xf>
    <xf numFmtId="0" fontId="3" fillId="0" borderId="28" xfId="0" applyFont="1" applyFill="1" applyBorder="1" applyAlignment="1">
      <alignment horizontal="center" wrapText="1"/>
    </xf>
    <xf numFmtId="0" fontId="3" fillId="0" borderId="12" xfId="0" applyFont="1" applyFill="1" applyBorder="1" applyAlignment="1">
      <alignment horizontal="center" wrapText="1"/>
    </xf>
    <xf numFmtId="0" fontId="0" fillId="20" borderId="15" xfId="0" applyFill="1" applyBorder="1" applyAlignment="1">
      <alignment horizontal="center"/>
    </xf>
    <xf numFmtId="0" fontId="0" fillId="20" borderId="16" xfId="0" applyFill="1" applyBorder="1" applyAlignment="1">
      <alignment horizontal="center"/>
    </xf>
    <xf numFmtId="0" fontId="0" fillId="20" borderId="35" xfId="0" applyFill="1" applyBorder="1" applyAlignment="1">
      <alignment horizontal="center"/>
    </xf>
    <xf numFmtId="0" fontId="0" fillId="0" borderId="0" xfId="0" applyBorder="1" applyAlignment="1">
      <alignment horizontal="center"/>
    </xf>
    <xf numFmtId="0" fontId="0" fillId="0" borderId="28" xfId="0" applyBorder="1" applyAlignment="1">
      <alignment horizontal="center"/>
    </xf>
    <xf numFmtId="0" fontId="3" fillId="0" borderId="13" xfId="0" applyFont="1" applyFill="1" applyBorder="1" applyAlignment="1">
      <alignment horizontal="center"/>
    </xf>
    <xf numFmtId="0" fontId="3" fillId="0" borderId="34" xfId="0" applyFont="1" applyFill="1"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33"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28"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34" xfId="0" applyBorder="1" applyAlignment="1">
      <alignment horizontal="left" vertical="top" wrapText="1"/>
    </xf>
    <xf numFmtId="0" fontId="0" fillId="0" borderId="15" xfId="0" applyBorder="1" applyAlignment="1">
      <alignment horizontal="left" wrapText="1"/>
    </xf>
    <xf numFmtId="0" fontId="0" fillId="0" borderId="16" xfId="0" applyBorder="1" applyAlignment="1">
      <alignment horizontal="left" wrapText="1"/>
    </xf>
    <xf numFmtId="0" fontId="0" fillId="0" borderId="35" xfId="0" applyBorder="1" applyAlignment="1">
      <alignment horizontal="left" wrapText="1"/>
    </xf>
    <xf numFmtId="0" fontId="4" fillId="2" borderId="0" xfId="0" applyFont="1" applyFill="1" applyBorder="1" applyAlignment="1">
      <alignment horizontal="left"/>
    </xf>
    <xf numFmtId="0" fontId="4" fillId="2" borderId="28" xfId="0" applyFont="1" applyFill="1" applyBorder="1" applyAlignment="1">
      <alignment horizontal="left"/>
    </xf>
    <xf numFmtId="0" fontId="0" fillId="0" borderId="0" xfId="0" applyBorder="1" applyAlignment="1">
      <alignment horizontal="left"/>
    </xf>
    <xf numFmtId="0" fontId="0" fillId="0" borderId="28" xfId="0" applyBorder="1" applyAlignment="1">
      <alignment horizontal="left"/>
    </xf>
    <xf numFmtId="0" fontId="3" fillId="0" borderId="0" xfId="0" applyFont="1"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35" xfId="0" applyBorder="1" applyAlignment="1">
      <alignment horizontal="left"/>
    </xf>
    <xf numFmtId="0" fontId="2" fillId="0" borderId="0" xfId="0" applyFont="1" applyBorder="1" applyAlignment="1">
      <alignment horizontal="left"/>
    </xf>
    <xf numFmtId="0" fontId="2" fillId="0" borderId="11" xfId="0" applyFont="1" applyBorder="1" applyAlignment="1">
      <alignment horizontal="left"/>
    </xf>
    <xf numFmtId="0" fontId="2" fillId="0" borderId="0" xfId="0" applyFont="1" applyBorder="1" applyAlignment="1">
      <alignment horizontal="right"/>
    </xf>
    <xf numFmtId="0" fontId="2" fillId="0" borderId="11" xfId="0" applyFont="1" applyBorder="1" applyAlignment="1">
      <alignment horizontal="right"/>
    </xf>
    <xf numFmtId="0" fontId="4" fillId="2" borderId="8" xfId="0" applyFont="1" applyFill="1" applyBorder="1" applyAlignment="1">
      <alignment horizontal="left"/>
    </xf>
    <xf numFmtId="0" fontId="4" fillId="2" borderId="33" xfId="0" applyFont="1" applyFill="1" applyBorder="1" applyAlignment="1">
      <alignment horizontal="left"/>
    </xf>
    <xf numFmtId="0" fontId="3" fillId="0" borderId="11" xfId="0" applyFont="1" applyBorder="1" applyAlignment="1">
      <alignment horizontal="left"/>
    </xf>
    <xf numFmtId="0" fontId="0" fillId="0" borderId="15" xfId="0" applyBorder="1" applyAlignment="1">
      <alignment horizontal="center" wrapText="1"/>
    </xf>
    <xf numFmtId="0" fontId="0" fillId="0" borderId="16" xfId="0" applyBorder="1" applyAlignment="1">
      <alignment horizontal="center" wrapText="1"/>
    </xf>
    <xf numFmtId="0" fontId="0" fillId="0" borderId="35" xfId="0" applyBorder="1" applyAlignment="1">
      <alignment horizontal="center" wrapText="1"/>
    </xf>
    <xf numFmtId="0" fontId="34" fillId="0" borderId="7" xfId="0" applyFont="1" applyBorder="1" applyAlignment="1">
      <alignment horizontal="left" vertical="top" wrapText="1"/>
    </xf>
    <xf numFmtId="0" fontId="34" fillId="0" borderId="8" xfId="0" applyFont="1" applyBorder="1" applyAlignment="1">
      <alignment horizontal="left" vertical="top" wrapText="1"/>
    </xf>
    <xf numFmtId="0" fontId="34" fillId="0" borderId="10" xfId="0" applyFont="1" applyBorder="1" applyAlignment="1">
      <alignment horizontal="left" vertical="top" wrapText="1"/>
    </xf>
    <xf numFmtId="0" fontId="34" fillId="0" borderId="0" xfId="0" applyFont="1" applyBorder="1" applyAlignment="1">
      <alignment horizontal="left" vertical="top" wrapText="1"/>
    </xf>
    <xf numFmtId="0" fontId="34" fillId="0" borderId="12" xfId="0" applyFont="1" applyBorder="1" applyAlignment="1">
      <alignment horizontal="left" vertical="top" wrapText="1"/>
    </xf>
    <xf numFmtId="0" fontId="34" fillId="0" borderId="13" xfId="0" applyFont="1" applyBorder="1" applyAlignment="1">
      <alignment horizontal="left" vertical="top" wrapText="1"/>
    </xf>
    <xf numFmtId="0" fontId="34" fillId="0" borderId="15" xfId="0" applyFont="1" applyBorder="1" applyAlignment="1">
      <alignment horizontal="left"/>
    </xf>
    <xf numFmtId="0" fontId="34" fillId="0" borderId="16" xfId="0" applyFont="1" applyBorder="1" applyAlignment="1">
      <alignment horizontal="left"/>
    </xf>
    <xf numFmtId="0" fontId="0" fillId="0" borderId="7" xfId="0" applyFont="1" applyFill="1" applyBorder="1" applyAlignment="1">
      <alignment horizontal="left" wrapText="1"/>
    </xf>
    <xf numFmtId="0" fontId="0" fillId="0" borderId="8" xfId="0" applyFont="1" applyFill="1" applyBorder="1" applyAlignment="1">
      <alignment horizontal="left" wrapText="1"/>
    </xf>
    <xf numFmtId="0" fontId="0" fillId="0" borderId="10" xfId="0" applyFont="1" applyFill="1" applyBorder="1" applyAlignment="1">
      <alignment horizontal="left" wrapText="1"/>
    </xf>
    <xf numFmtId="0" fontId="0" fillId="0" borderId="0" xfId="0" applyFont="1" applyFill="1" applyBorder="1" applyAlignment="1">
      <alignment horizontal="left" wrapText="1"/>
    </xf>
    <xf numFmtId="0" fontId="0" fillId="0" borderId="12" xfId="0" applyFont="1" applyFill="1" applyBorder="1" applyAlignment="1">
      <alignment horizontal="left" wrapText="1"/>
    </xf>
    <xf numFmtId="0" fontId="0" fillId="0" borderId="13" xfId="0" applyFont="1" applyFill="1" applyBorder="1" applyAlignment="1">
      <alignment horizontal="left" wrapText="1"/>
    </xf>
    <xf numFmtId="0" fontId="34" fillId="0" borderId="15" xfId="0" applyFont="1" applyBorder="1" applyAlignment="1">
      <alignment horizontal="center" wrapText="1"/>
    </xf>
    <xf numFmtId="0" fontId="34" fillId="0" borderId="16" xfId="0" applyFont="1" applyBorder="1" applyAlignment="1">
      <alignment horizontal="center"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0" xfId="0" applyFont="1" applyBorder="1" applyAlignment="1">
      <alignment horizontal="left" vertical="top" wrapText="1"/>
    </xf>
    <xf numFmtId="0" fontId="0" fillId="0" borderId="12" xfId="0" applyFont="1" applyBorder="1" applyAlignment="1">
      <alignment horizontal="left" vertical="top" wrapText="1"/>
    </xf>
    <xf numFmtId="0" fontId="0" fillId="0" borderId="13" xfId="0" applyFont="1" applyBorder="1" applyAlignment="1">
      <alignment horizontal="left" vertical="top" wrapText="1"/>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0" fillId="0" borderId="10" xfId="0" applyFill="1" applyBorder="1" applyAlignment="1">
      <alignment horizontal="left" vertical="top" wrapText="1"/>
    </xf>
    <xf numFmtId="0" fontId="0" fillId="0" borderId="0" xfId="0" applyFill="1" applyBorder="1" applyAlignment="1">
      <alignment horizontal="left" vertical="top" wrapText="1"/>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0" fillId="0" borderId="15" xfId="0" applyFont="1" applyBorder="1" applyAlignment="1">
      <alignment horizontal="center" wrapText="1"/>
    </xf>
    <xf numFmtId="0" fontId="0" fillId="0" borderId="16" xfId="0" applyFont="1" applyBorder="1" applyAlignment="1">
      <alignment horizontal="center" wrapText="1"/>
    </xf>
    <xf numFmtId="0" fontId="0" fillId="0" borderId="2" xfId="0" applyFont="1" applyBorder="1" applyAlignment="1">
      <alignment horizontal="center" vertical="top" wrapText="1"/>
    </xf>
    <xf numFmtId="0" fontId="0" fillId="0" borderId="18" xfId="0" applyFont="1" applyBorder="1" applyAlignment="1">
      <alignment horizontal="center" vertical="top" wrapText="1"/>
    </xf>
    <xf numFmtId="0" fontId="3" fillId="10" borderId="21" xfId="0" applyFont="1" applyFill="1" applyBorder="1" applyAlignment="1">
      <alignment horizontal="left" vertical="center" wrapText="1"/>
    </xf>
    <xf numFmtId="0" fontId="34" fillId="10" borderId="2" xfId="0" applyFont="1" applyFill="1" applyBorder="1" applyAlignment="1">
      <alignment horizontal="left" wrapText="1"/>
    </xf>
    <xf numFmtId="0" fontId="34" fillId="10" borderId="18" xfId="0" applyFont="1" applyFill="1" applyBorder="1" applyAlignment="1">
      <alignment horizontal="left" wrapText="1"/>
    </xf>
    <xf numFmtId="0" fontId="34" fillId="10" borderId="3" xfId="0" applyFont="1" applyFill="1" applyBorder="1" applyAlignment="1">
      <alignment horizontal="left" wrapText="1"/>
    </xf>
    <xf numFmtId="0" fontId="34" fillId="0" borderId="2" xfId="0" applyFont="1" applyFill="1" applyBorder="1" applyAlignment="1">
      <alignment horizontal="left" wrapText="1"/>
    </xf>
    <xf numFmtId="0" fontId="34" fillId="0" borderId="18" xfId="0" applyFont="1" applyFill="1" applyBorder="1" applyAlignment="1">
      <alignment horizontal="left" wrapText="1"/>
    </xf>
    <xf numFmtId="0" fontId="34" fillId="0" borderId="3" xfId="0" applyFont="1" applyFill="1" applyBorder="1" applyAlignment="1">
      <alignment horizontal="left" wrapText="1"/>
    </xf>
    <xf numFmtId="0" fontId="2" fillId="0" borderId="18" xfId="0" applyFont="1" applyBorder="1" applyAlignment="1">
      <alignment horizontal="left"/>
    </xf>
    <xf numFmtId="0" fontId="2" fillId="0" borderId="3" xfId="0" applyFont="1" applyBorder="1" applyAlignment="1">
      <alignment horizontal="left"/>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10" borderId="2" xfId="0" applyFill="1" applyBorder="1" applyAlignment="1" applyProtection="1">
      <alignment horizontal="left" wrapText="1"/>
      <protection locked="0"/>
    </xf>
    <xf numFmtId="0" fontId="0" fillId="10" borderId="18" xfId="0" applyFill="1" applyBorder="1" applyAlignment="1" applyProtection="1">
      <alignment horizontal="left" wrapText="1"/>
      <protection locked="0"/>
    </xf>
    <xf numFmtId="0" fontId="0" fillId="10" borderId="3" xfId="0" applyFill="1" applyBorder="1" applyAlignment="1" applyProtection="1">
      <alignment horizontal="left" wrapText="1"/>
      <protection locked="0"/>
    </xf>
    <xf numFmtId="0" fontId="42" fillId="0" borderId="2" xfId="0" applyFont="1" applyBorder="1" applyAlignment="1" applyProtection="1">
      <alignment horizontal="left" wrapText="1"/>
      <protection locked="0"/>
    </xf>
    <xf numFmtId="0" fontId="42" fillId="0" borderId="18" xfId="0" applyFont="1" applyBorder="1" applyAlignment="1" applyProtection="1">
      <alignment horizontal="left" wrapText="1"/>
      <protection locked="0"/>
    </xf>
    <xf numFmtId="0" fontId="42" fillId="0" borderId="3" xfId="0" applyFont="1" applyBorder="1" applyAlignment="1" applyProtection="1">
      <alignment horizontal="left" wrapText="1"/>
      <protection locked="0"/>
    </xf>
    <xf numFmtId="0" fontId="0" fillId="10" borderId="2" xfId="0" applyFill="1" applyBorder="1" applyAlignment="1" applyProtection="1">
      <alignment wrapText="1"/>
      <protection locked="0"/>
    </xf>
    <xf numFmtId="0" fontId="0" fillId="10" borderId="18" xfId="0" applyFill="1" applyBorder="1" applyAlignment="1" applyProtection="1">
      <alignment wrapText="1"/>
      <protection locked="0"/>
    </xf>
    <xf numFmtId="0" fontId="0" fillId="10" borderId="3" xfId="0" applyFill="1" applyBorder="1" applyAlignment="1" applyProtection="1">
      <alignment wrapText="1"/>
      <protection locked="0"/>
    </xf>
    <xf numFmtId="0" fontId="2" fillId="0" borderId="2" xfId="0" applyFont="1" applyBorder="1" applyAlignment="1">
      <alignment horizontal="left" wrapText="1"/>
    </xf>
    <xf numFmtId="0" fontId="2" fillId="0" borderId="18" xfId="0" applyFont="1" applyBorder="1" applyAlignment="1">
      <alignment horizontal="left" wrapText="1"/>
    </xf>
    <xf numFmtId="0" fontId="2" fillId="0" borderId="3" xfId="0" applyFont="1" applyBorder="1" applyAlignment="1">
      <alignment horizontal="left" wrapText="1"/>
    </xf>
    <xf numFmtId="0" fontId="4" fillId="17" borderId="15" xfId="0" applyFont="1" applyFill="1" applyBorder="1" applyAlignment="1">
      <alignment horizontal="right"/>
    </xf>
    <xf numFmtId="0" fontId="4" fillId="17" borderId="16" xfId="0" applyFont="1" applyFill="1" applyBorder="1" applyAlignment="1">
      <alignment horizontal="right"/>
    </xf>
    <xf numFmtId="0" fontId="4" fillId="17" borderId="17" xfId="0" applyFont="1" applyFill="1" applyBorder="1" applyAlignment="1">
      <alignment horizontal="right"/>
    </xf>
    <xf numFmtId="0" fontId="2" fillId="0" borderId="2" xfId="0" applyFont="1" applyBorder="1" applyAlignment="1">
      <alignment horizontal="left"/>
    </xf>
    <xf numFmtId="0" fontId="4" fillId="10" borderId="0" xfId="0" applyFont="1" applyFill="1" applyAlignment="1">
      <alignment horizontal="left"/>
    </xf>
    <xf numFmtId="0" fontId="4" fillId="10" borderId="11" xfId="0" applyFont="1" applyFill="1" applyBorder="1" applyAlignment="1">
      <alignment horizontal="left"/>
    </xf>
    <xf numFmtId="0" fontId="0" fillId="16" borderId="7" xfId="0" applyFill="1" applyBorder="1" applyAlignment="1" applyProtection="1">
      <alignment horizontal="left" vertical="top" wrapText="1"/>
      <protection locked="0"/>
    </xf>
    <xf numFmtId="0" fontId="0" fillId="16" borderId="8" xfId="0" applyFill="1" applyBorder="1" applyAlignment="1" applyProtection="1">
      <alignment horizontal="left" vertical="top" wrapText="1"/>
      <protection locked="0"/>
    </xf>
    <xf numFmtId="0" fontId="0" fillId="16" borderId="9" xfId="0" applyFill="1" applyBorder="1" applyAlignment="1" applyProtection="1">
      <alignment horizontal="left" vertical="top" wrapText="1"/>
      <protection locked="0"/>
    </xf>
    <xf numFmtId="0" fontId="0" fillId="16" borderId="10" xfId="0" applyFill="1" applyBorder="1" applyAlignment="1" applyProtection="1">
      <alignment horizontal="left" vertical="top" wrapText="1"/>
      <protection locked="0"/>
    </xf>
    <xf numFmtId="0" fontId="0" fillId="16" borderId="0" xfId="0" applyFill="1" applyBorder="1" applyAlignment="1" applyProtection="1">
      <alignment horizontal="left" vertical="top" wrapText="1"/>
      <protection locked="0"/>
    </xf>
    <xf numFmtId="0" fontId="0" fillId="16" borderId="11" xfId="0" applyFill="1" applyBorder="1" applyAlignment="1" applyProtection="1">
      <alignment horizontal="left" vertical="top" wrapText="1"/>
      <protection locked="0"/>
    </xf>
    <xf numFmtId="0" fontId="0" fillId="16" borderId="12" xfId="0" applyFill="1" applyBorder="1" applyAlignment="1" applyProtection="1">
      <alignment horizontal="left" vertical="top" wrapText="1"/>
      <protection locked="0"/>
    </xf>
    <xf numFmtId="0" fontId="0" fillId="16" borderId="13" xfId="0" applyFill="1" applyBorder="1" applyAlignment="1" applyProtection="1">
      <alignment horizontal="left" vertical="top" wrapText="1"/>
      <protection locked="0"/>
    </xf>
    <xf numFmtId="0" fontId="0" fillId="16" borderId="14" xfId="0" applyFill="1" applyBorder="1" applyAlignment="1" applyProtection="1">
      <alignment horizontal="left" vertical="top" wrapText="1"/>
      <protection locked="0"/>
    </xf>
    <xf numFmtId="164" fontId="3" fillId="16" borderId="15" xfId="0" applyNumberFormat="1" applyFont="1" applyFill="1" applyBorder="1" applyAlignment="1" applyProtection="1">
      <alignment horizontal="center" vertical="top"/>
      <protection locked="0"/>
    </xf>
    <xf numFmtId="164" fontId="3" fillId="16" borderId="17" xfId="0" applyNumberFormat="1" applyFont="1" applyFill="1" applyBorder="1" applyAlignment="1" applyProtection="1">
      <alignment horizontal="center" vertical="top"/>
      <protection locked="0"/>
    </xf>
    <xf numFmtId="0" fontId="0" fillId="0" borderId="2" xfId="0" applyFill="1" applyBorder="1" applyAlignment="1" applyProtection="1">
      <alignment horizontal="left" wrapText="1"/>
      <protection locked="0"/>
    </xf>
    <xf numFmtId="0" fontId="0" fillId="0" borderId="18" xfId="0" applyFill="1" applyBorder="1" applyAlignment="1" applyProtection="1">
      <alignment horizontal="left" wrapText="1"/>
      <protection locked="0"/>
    </xf>
    <xf numFmtId="0" fontId="0" fillId="0" borderId="3" xfId="0" applyFill="1" applyBorder="1" applyAlignment="1" applyProtection="1">
      <alignment horizontal="left" wrapText="1"/>
      <protection locked="0"/>
    </xf>
    <xf numFmtId="0" fontId="0" fillId="10" borderId="2" xfId="0" applyFill="1" applyBorder="1" applyAlignment="1" applyProtection="1">
      <alignment horizontal="left"/>
      <protection locked="0"/>
    </xf>
    <xf numFmtId="0" fontId="0" fillId="10" borderId="18" xfId="0" applyFill="1" applyBorder="1" applyAlignment="1" applyProtection="1">
      <alignment horizontal="left"/>
      <protection locked="0"/>
    </xf>
    <xf numFmtId="0" fontId="0" fillId="10" borderId="3" xfId="0" applyFill="1" applyBorder="1" applyAlignment="1" applyProtection="1">
      <alignment horizontal="left"/>
      <protection locked="0"/>
    </xf>
    <xf numFmtId="0" fontId="0" fillId="16" borderId="2" xfId="0" applyFill="1" applyBorder="1" applyAlignment="1" applyProtection="1">
      <alignment horizontal="left" wrapText="1"/>
      <protection locked="0"/>
    </xf>
    <xf numFmtId="0" fontId="0" fillId="16" borderId="18" xfId="0" applyFill="1" applyBorder="1" applyAlignment="1" applyProtection="1">
      <alignment horizontal="left" wrapText="1"/>
      <protection locked="0"/>
    </xf>
    <xf numFmtId="0" fontId="0" fillId="16" borderId="3" xfId="0" applyFill="1" applyBorder="1" applyAlignment="1" applyProtection="1">
      <alignment horizontal="left" wrapText="1"/>
      <protection locked="0"/>
    </xf>
    <xf numFmtId="0" fontId="39" fillId="10" borderId="2" xfId="0" applyFont="1" applyFill="1" applyBorder="1" applyAlignment="1" applyProtection="1">
      <alignment horizontal="left" wrapText="1"/>
      <protection locked="0"/>
    </xf>
    <xf numFmtId="0" fontId="6" fillId="10" borderId="15" xfId="0" applyFont="1" applyFill="1" applyBorder="1" applyAlignment="1">
      <alignment horizontal="right"/>
    </xf>
    <xf numFmtId="0" fontId="6" fillId="10" borderId="16" xfId="0" applyFont="1" applyFill="1" applyBorder="1" applyAlignment="1">
      <alignment horizontal="right"/>
    </xf>
    <xf numFmtId="0" fontId="6" fillId="10" borderId="17" xfId="0" applyFont="1" applyFill="1" applyBorder="1" applyAlignment="1">
      <alignment horizontal="right"/>
    </xf>
    <xf numFmtId="0" fontId="0" fillId="10" borderId="2" xfId="0" applyFill="1" applyBorder="1" applyAlignment="1" applyProtection="1">
      <alignment horizontal="center" wrapText="1"/>
      <protection locked="0"/>
    </xf>
    <xf numFmtId="0" fontId="0" fillId="10" borderId="18" xfId="0" applyFill="1" applyBorder="1" applyAlignment="1" applyProtection="1">
      <alignment horizontal="center" wrapText="1"/>
      <protection locked="0"/>
    </xf>
    <xf numFmtId="0" fontId="0" fillId="10" borderId="3" xfId="0"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10" fillId="10" borderId="15" xfId="0" applyFont="1" applyFill="1" applyBorder="1" applyAlignment="1">
      <alignment horizontal="right"/>
    </xf>
    <xf numFmtId="0" fontId="10" fillId="10" borderId="16" xfId="0" applyFont="1" applyFill="1" applyBorder="1" applyAlignment="1">
      <alignment horizontal="right"/>
    </xf>
    <xf numFmtId="0" fontId="10" fillId="10" borderId="17" xfId="0" applyFont="1" applyFill="1" applyBorder="1" applyAlignment="1">
      <alignment horizontal="right"/>
    </xf>
    <xf numFmtId="0" fontId="2" fillId="0" borderId="0" xfId="0" applyFont="1" applyAlignment="1">
      <alignment horizontal="left"/>
    </xf>
    <xf numFmtId="0" fontId="4" fillId="3" borderId="0" xfId="0" applyFont="1" applyFill="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0" fillId="0" borderId="9" xfId="0" applyBorder="1" applyAlignment="1">
      <alignment horizontal="left" vertical="top" wrapText="1"/>
    </xf>
    <xf numFmtId="0" fontId="0" fillId="0" borderId="11" xfId="0" applyBorder="1" applyAlignment="1">
      <alignment horizontal="left" vertical="top" wrapText="1"/>
    </xf>
    <xf numFmtId="0" fontId="0" fillId="0" borderId="14" xfId="0" applyBorder="1" applyAlignment="1">
      <alignment horizontal="left" vertical="top" wrapText="1"/>
    </xf>
    <xf numFmtId="0" fontId="3" fillId="0" borderId="13" xfId="0" applyFont="1" applyBorder="1" applyAlignment="1">
      <alignment horizontal="left"/>
    </xf>
    <xf numFmtId="0" fontId="8" fillId="0" borderId="0" xfId="0" applyFont="1" applyAlignment="1">
      <alignment horizontal="center"/>
    </xf>
    <xf numFmtId="0" fontId="3" fillId="0" borderId="0" xfId="0" applyFont="1" applyAlignment="1">
      <alignment horizontal="left"/>
    </xf>
    <xf numFmtId="0" fontId="1" fillId="0" borderId="0" xfId="0" applyFont="1" applyAlignment="1">
      <alignment horizontal="center" vertical="center" wrapText="1"/>
    </xf>
    <xf numFmtId="0" fontId="13" fillId="12" borderId="0" xfId="1" applyFont="1" applyFill="1" applyAlignment="1" applyProtection="1"/>
    <xf numFmtId="0" fontId="16" fillId="12" borderId="0" xfId="2" applyFont="1" applyFill="1" applyAlignment="1" applyProtection="1">
      <alignment horizontal="left"/>
    </xf>
    <xf numFmtId="0" fontId="12" fillId="12" borderId="0" xfId="1" applyFont="1" applyFill="1" applyAlignment="1" applyProtection="1">
      <alignment horizontal="right"/>
    </xf>
    <xf numFmtId="0" fontId="12" fillId="12" borderId="28" xfId="1" applyFont="1" applyFill="1" applyBorder="1" applyAlignment="1" applyProtection="1">
      <alignment horizontal="right"/>
    </xf>
    <xf numFmtId="0" fontId="12" fillId="0" borderId="2" xfId="1" applyFont="1" applyFill="1" applyBorder="1" applyAlignment="1" applyProtection="1">
      <alignment horizontal="center"/>
    </xf>
    <xf numFmtId="0" fontId="12" fillId="0" borderId="18" xfId="1" applyFont="1" applyFill="1" applyBorder="1" applyAlignment="1" applyProtection="1">
      <alignment horizontal="center"/>
    </xf>
    <xf numFmtId="0" fontId="12" fillId="0" borderId="3" xfId="1" applyFont="1" applyFill="1" applyBorder="1" applyAlignment="1" applyProtection="1">
      <alignment horizontal="center"/>
    </xf>
    <xf numFmtId="1" fontId="19" fillId="0" borderId="0" xfId="1" applyNumberFormat="1" applyFont="1" applyAlignment="1" applyProtection="1">
      <alignment horizontal="left" vertical="top" wrapText="1"/>
    </xf>
    <xf numFmtId="165" fontId="25" fillId="13" borderId="0" xfId="1" applyNumberFormat="1" applyFont="1" applyFill="1" applyBorder="1" applyAlignment="1" applyProtection="1">
      <alignment horizontal="center" vertical="center"/>
    </xf>
    <xf numFmtId="165" fontId="18" fillId="13" borderId="0" xfId="1" applyNumberFormat="1" applyFont="1" applyFill="1" applyBorder="1" applyAlignment="1" applyProtection="1">
      <alignment vertical="center"/>
    </xf>
    <xf numFmtId="166" fontId="26" fillId="14" borderId="21" xfId="1" applyNumberFormat="1" applyFont="1" applyFill="1" applyBorder="1" applyAlignment="1" applyProtection="1">
      <alignment horizontal="left" vertical="center"/>
    </xf>
    <xf numFmtId="0" fontId="28" fillId="19" borderId="0" xfId="1" applyFont="1" applyFill="1" applyBorder="1" applyAlignment="1" applyProtection="1">
      <alignment horizontal="center" vertical="center"/>
    </xf>
    <xf numFmtId="1" fontId="28" fillId="15" borderId="0" xfId="1" applyNumberFormat="1" applyFont="1" applyFill="1" applyBorder="1" applyAlignment="1" applyProtection="1">
      <alignment horizontal="center"/>
    </xf>
    <xf numFmtId="0" fontId="20" fillId="12" borderId="19" xfId="1" applyFont="1" applyFill="1" applyBorder="1" applyAlignment="1" applyProtection="1">
      <alignment horizontal="left"/>
    </xf>
    <xf numFmtId="0" fontId="20" fillId="12" borderId="0" xfId="1" applyFont="1" applyFill="1" applyAlignment="1" applyProtection="1">
      <alignment horizontal="left"/>
    </xf>
    <xf numFmtId="0" fontId="22" fillId="0" borderId="0" xfId="1" applyFont="1" applyFill="1" applyBorder="1" applyAlignment="1" applyProtection="1">
      <alignment horizontal="center" vertical="center"/>
    </xf>
    <xf numFmtId="0" fontId="28" fillId="17" borderId="0" xfId="1" applyFont="1" applyFill="1" applyBorder="1" applyAlignment="1" applyProtection="1">
      <alignment horizontal="center" vertical="center" shrinkToFit="1"/>
    </xf>
    <xf numFmtId="0" fontId="29" fillId="0" borderId="0" xfId="1" applyFont="1" applyAlignment="1" applyProtection="1">
      <alignment horizontal="left" vertical="center" wrapText="1"/>
    </xf>
  </cellXfs>
  <cellStyles count="4">
    <cellStyle name="Comma 2" xfId="3" xr:uid="{00000000-0005-0000-0000-000000000000}"/>
    <cellStyle name="Hyperlink" xfId="2" builtinId="8"/>
    <cellStyle name="Normal" xfId="0" builtinId="0"/>
    <cellStyle name="Normal 2" xfId="1" xr:uid="{00000000-0005-0000-0000-000004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ADF5F3"/>
      <color rgb="FFED6F9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B0971E00-B5CF-4A0C-BFC9-7DF83001D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brooke\AppData\Local\Microsoft\Windows\INetCache\Content.Outlook\TW9TWE2Z\DRAFT%2020-21%20Perkins%20Local%20Application%2011.6.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Background"/>
      <sheetName val="Narrative"/>
      <sheetName val="Budget Detail &amp; Amendments"/>
      <sheetName val="Budget Roll-Up"/>
      <sheetName val="Project Roll-Up"/>
      <sheetName val="Improvement Plan"/>
      <sheetName val="Program Assurances"/>
      <sheetName val="20-21 Calendar"/>
      <sheetName val="Do Not Edit"/>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anet.drinkwalter@msubillings.edu" TargetMode="External"/><Relationship Id="rId3" Type="http://schemas.openxmlformats.org/officeDocument/2006/relationships/hyperlink" Target="mailto:sydney.donaldson@msubillings.edu" TargetMode="External"/><Relationship Id="rId7" Type="http://schemas.openxmlformats.org/officeDocument/2006/relationships/hyperlink" Target="mailto:vicki.trier@msubillings.ed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cbell@msubillings.edu" TargetMode="External"/><Relationship Id="rId5" Type="http://schemas.openxmlformats.org/officeDocument/2006/relationships/hyperlink" Target="mailto:sydney.donaldson@msubillings.edu" TargetMode="External"/><Relationship Id="rId4" Type="http://schemas.openxmlformats.org/officeDocument/2006/relationships/hyperlink" Target="mailto:dhanson@msubillings.edu" TargetMode="External"/><Relationship Id="rId9"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www.vertex42.com/calendars/school-calendar.html" TargetMode="External"/><Relationship Id="rId1" Type="http://schemas.openxmlformats.org/officeDocument/2006/relationships/printerSettings" Target="../printerSettings/printerSettings17.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7"/>
  <sheetViews>
    <sheetView view="pageBreakPreview" topLeftCell="A7" zoomScaleNormal="100" zoomScaleSheetLayoutView="100" workbookViewId="0">
      <selection activeCell="I23" sqref="I23"/>
    </sheetView>
  </sheetViews>
  <sheetFormatPr defaultColWidth="8.5703125" defaultRowHeight="15"/>
  <cols>
    <col min="1" max="1" width="4.42578125" style="147" customWidth="1"/>
    <col min="2" max="2" width="6.42578125" style="147" customWidth="1"/>
    <col min="3" max="3" width="9.42578125" style="147" customWidth="1"/>
    <col min="4" max="4" width="10.42578125" style="157" bestFit="1" customWidth="1"/>
    <col min="5" max="5" width="6.85546875" style="147" customWidth="1"/>
    <col min="6" max="6" width="11.42578125" style="147" customWidth="1"/>
    <col min="7" max="7" width="11.140625" style="147" customWidth="1"/>
    <col min="8" max="8" width="11.140625" style="147" bestFit="1" customWidth="1"/>
    <col min="9" max="9" width="10.5703125" style="147" customWidth="1"/>
    <col min="10" max="16384" width="8.5703125" style="147"/>
  </cols>
  <sheetData>
    <row r="1" spans="1:9" ht="21">
      <c r="A1" s="146" t="s">
        <v>0</v>
      </c>
      <c r="B1" s="146"/>
      <c r="C1" s="146"/>
      <c r="D1" s="355"/>
    </row>
    <row r="3" spans="1:9">
      <c r="A3" s="376" t="s">
        <v>1</v>
      </c>
      <c r="B3" s="376"/>
      <c r="C3" s="376"/>
      <c r="D3" s="376"/>
      <c r="E3" s="376"/>
      <c r="F3" s="376"/>
      <c r="G3" s="376"/>
      <c r="H3" s="376"/>
    </row>
    <row r="5" spans="1:9">
      <c r="A5" s="376" t="s">
        <v>2</v>
      </c>
      <c r="B5" s="376"/>
      <c r="C5" s="376"/>
      <c r="D5" s="376"/>
      <c r="E5" s="376"/>
      <c r="F5" s="376"/>
    </row>
    <row r="6" spans="1:9">
      <c r="A6" s="376" t="s">
        <v>3</v>
      </c>
      <c r="B6" s="376"/>
      <c r="C6" s="376"/>
      <c r="D6" s="355"/>
    </row>
    <row r="7" spans="1:9">
      <c r="A7" s="376" t="s">
        <v>4</v>
      </c>
      <c r="B7" s="376"/>
      <c r="C7" s="376"/>
      <c r="D7" s="376"/>
      <c r="E7" s="376"/>
    </row>
    <row r="9" spans="1:9">
      <c r="A9" s="170" t="s">
        <v>5</v>
      </c>
      <c r="B9" s="170"/>
      <c r="C9" s="170"/>
      <c r="D9" s="170"/>
    </row>
    <row r="10" spans="1:9" ht="15.75" thickBot="1">
      <c r="D10" s="355"/>
    </row>
    <row r="11" spans="1:9" ht="15.75" thickBot="1">
      <c r="A11" s="148" t="s">
        <v>6</v>
      </c>
      <c r="B11" s="164"/>
      <c r="C11" s="370" t="s">
        <v>7</v>
      </c>
      <c r="D11" s="371"/>
      <c r="E11" s="371"/>
      <c r="F11" s="372"/>
      <c r="G11" s="171" t="s">
        <v>8</v>
      </c>
      <c r="H11" s="150" t="s">
        <v>9</v>
      </c>
    </row>
    <row r="14" spans="1:9" ht="16.5" thickBot="1">
      <c r="A14" s="156" t="s">
        <v>10</v>
      </c>
      <c r="B14" s="156"/>
      <c r="C14" s="156"/>
      <c r="D14" s="167"/>
      <c r="E14" s="156"/>
    </row>
    <row r="15" spans="1:9" ht="15.75" thickBot="1">
      <c r="A15" s="366" t="s">
        <v>11</v>
      </c>
      <c r="B15" s="367"/>
      <c r="C15" s="367"/>
      <c r="D15" s="367"/>
      <c r="E15" s="368"/>
      <c r="F15" s="366" t="s">
        <v>12</v>
      </c>
      <c r="G15" s="367"/>
      <c r="H15" s="367"/>
      <c r="I15" s="368"/>
    </row>
    <row r="16" spans="1:9">
      <c r="A16" s="149" t="s">
        <v>13</v>
      </c>
      <c r="B16" s="153"/>
      <c r="C16" s="153"/>
      <c r="D16" s="158"/>
      <c r="E16" s="153"/>
      <c r="F16" s="149" t="s">
        <v>14</v>
      </c>
      <c r="G16" s="153"/>
      <c r="H16" s="153"/>
      <c r="I16" s="153"/>
    </row>
    <row r="17" spans="1:9" ht="15.75" thickBot="1">
      <c r="D17" s="355"/>
    </row>
    <row r="18" spans="1:9" ht="15.75" thickBot="1">
      <c r="A18" s="366" t="s">
        <v>15</v>
      </c>
      <c r="B18" s="367"/>
      <c r="C18" s="367"/>
      <c r="D18" s="367"/>
      <c r="E18" s="367"/>
      <c r="F18" s="367"/>
      <c r="G18" s="367"/>
      <c r="H18" s="367"/>
      <c r="I18" s="368"/>
    </row>
    <row r="19" spans="1:9">
      <c r="A19" s="149" t="s">
        <v>16</v>
      </c>
      <c r="B19" s="161"/>
      <c r="C19" s="161"/>
      <c r="D19" s="168"/>
      <c r="E19" s="161"/>
      <c r="F19" s="161"/>
      <c r="G19" s="161"/>
      <c r="H19" s="161"/>
      <c r="I19" s="161"/>
    </row>
    <row r="20" spans="1:9" ht="15.75" thickBot="1">
      <c r="D20" s="355"/>
    </row>
    <row r="21" spans="1:9" ht="15.75" thickBot="1">
      <c r="A21" s="373" t="s">
        <v>17</v>
      </c>
      <c r="B21" s="374"/>
      <c r="C21" s="374"/>
      <c r="D21" s="375"/>
      <c r="E21" s="162" t="s">
        <v>18</v>
      </c>
      <c r="F21" s="366">
        <v>59102</v>
      </c>
      <c r="G21" s="368"/>
      <c r="H21" s="153"/>
      <c r="I21" s="153"/>
    </row>
    <row r="22" spans="1:9">
      <c r="A22" s="149" t="s">
        <v>19</v>
      </c>
      <c r="D22" s="355"/>
      <c r="E22" s="149" t="s">
        <v>20</v>
      </c>
      <c r="F22" s="154" t="s">
        <v>21</v>
      </c>
    </row>
    <row r="23" spans="1:9" ht="15.75" thickBot="1">
      <c r="A23" s="149"/>
      <c r="D23" s="355"/>
    </row>
    <row r="24" spans="1:9" ht="15.75" thickBot="1">
      <c r="A24" s="160"/>
      <c r="B24" s="151" t="s">
        <v>22</v>
      </c>
      <c r="C24" s="152"/>
      <c r="D24" s="150"/>
      <c r="E24" s="366" t="s">
        <v>23</v>
      </c>
      <c r="F24" s="368"/>
      <c r="H24" s="153"/>
      <c r="I24" s="153"/>
    </row>
    <row r="25" spans="1:9">
      <c r="A25" s="149" t="s">
        <v>24</v>
      </c>
      <c r="D25" s="166" t="s">
        <v>25</v>
      </c>
      <c r="E25" s="166" t="s">
        <v>26</v>
      </c>
    </row>
    <row r="26" spans="1:9" ht="15.75" thickBot="1">
      <c r="D26" s="355"/>
    </row>
    <row r="27" spans="1:9" ht="15.75" thickBot="1">
      <c r="A27" s="369" t="s">
        <v>27</v>
      </c>
      <c r="B27" s="367"/>
      <c r="C27" s="367"/>
      <c r="D27" s="367"/>
      <c r="E27" s="367"/>
      <c r="F27" s="368"/>
    </row>
    <row r="28" spans="1:9" s="149" customFormat="1">
      <c r="A28" s="149" t="s">
        <v>28</v>
      </c>
      <c r="D28" s="169"/>
    </row>
    <row r="30" spans="1:9" ht="16.5" thickBot="1">
      <c r="A30" s="156" t="s">
        <v>29</v>
      </c>
      <c r="B30" s="156"/>
      <c r="D30" s="355"/>
    </row>
    <row r="31" spans="1:9" ht="15.75" thickBot="1">
      <c r="A31" s="366" t="s">
        <v>30</v>
      </c>
      <c r="B31" s="367"/>
      <c r="C31" s="367"/>
      <c r="D31" s="367"/>
      <c r="E31" s="368"/>
      <c r="F31" s="366" t="s">
        <v>31</v>
      </c>
      <c r="G31" s="367"/>
      <c r="H31" s="367"/>
      <c r="I31" s="368"/>
    </row>
    <row r="32" spans="1:9">
      <c r="A32" s="149" t="s">
        <v>13</v>
      </c>
      <c r="B32" s="153"/>
      <c r="C32" s="153"/>
      <c r="D32" s="158"/>
      <c r="E32" s="153"/>
      <c r="F32" s="149" t="s">
        <v>14</v>
      </c>
      <c r="G32" s="153"/>
      <c r="H32" s="153"/>
      <c r="I32" s="153"/>
    </row>
    <row r="33" spans="1:9" ht="15.75" thickBot="1">
      <c r="D33" s="355"/>
    </row>
    <row r="34" spans="1:9" ht="15.75" thickBot="1">
      <c r="A34" s="366" t="s">
        <v>32</v>
      </c>
      <c r="B34" s="367"/>
      <c r="C34" s="367"/>
      <c r="D34" s="367"/>
      <c r="E34" s="367"/>
      <c r="F34" s="367"/>
      <c r="G34" s="367"/>
      <c r="H34" s="367"/>
      <c r="I34" s="368"/>
    </row>
    <row r="35" spans="1:9">
      <c r="A35" s="149" t="s">
        <v>16</v>
      </c>
      <c r="B35" s="161"/>
      <c r="C35" s="161"/>
      <c r="D35" s="168"/>
      <c r="E35" s="161"/>
      <c r="F35" s="161"/>
      <c r="G35" s="161"/>
      <c r="H35" s="161"/>
      <c r="I35" s="161"/>
    </row>
    <row r="36" spans="1:9" ht="15.75" thickBot="1">
      <c r="D36" s="355"/>
    </row>
    <row r="37" spans="1:9" ht="15.75" thickBot="1">
      <c r="A37" s="373" t="s">
        <v>17</v>
      </c>
      <c r="B37" s="374"/>
      <c r="C37" s="374"/>
      <c r="D37" s="375"/>
      <c r="E37" s="162" t="s">
        <v>18</v>
      </c>
      <c r="F37" s="366">
        <v>59101</v>
      </c>
      <c r="G37" s="368"/>
      <c r="H37" s="153"/>
      <c r="I37" s="153"/>
    </row>
    <row r="38" spans="1:9">
      <c r="A38" s="149" t="s">
        <v>19</v>
      </c>
      <c r="D38" s="355"/>
      <c r="E38" s="149" t="s">
        <v>20</v>
      </c>
      <c r="F38" s="154" t="s">
        <v>21</v>
      </c>
    </row>
    <row r="39" spans="1:9" ht="15.75" thickBot="1">
      <c r="A39" s="149"/>
      <c r="D39" s="355"/>
    </row>
    <row r="40" spans="1:9" ht="15.75" thickBot="1">
      <c r="A40" s="366" t="s">
        <v>33</v>
      </c>
      <c r="B40" s="367"/>
      <c r="C40" s="368"/>
      <c r="D40" s="150"/>
      <c r="E40" s="366" t="s">
        <v>34</v>
      </c>
      <c r="F40" s="368"/>
      <c r="H40" s="153"/>
      <c r="I40" s="153"/>
    </row>
    <row r="41" spans="1:9">
      <c r="A41" s="149" t="s">
        <v>24</v>
      </c>
      <c r="D41" s="166" t="s">
        <v>25</v>
      </c>
      <c r="E41" s="163" t="s">
        <v>26</v>
      </c>
    </row>
    <row r="42" spans="1:9" ht="15.75" thickBot="1">
      <c r="D42" s="355"/>
    </row>
    <row r="43" spans="1:9" ht="15.75" thickBot="1">
      <c r="A43" s="369" t="s">
        <v>35</v>
      </c>
      <c r="B43" s="367"/>
      <c r="C43" s="367"/>
      <c r="D43" s="367"/>
      <c r="E43" s="367"/>
      <c r="F43" s="368"/>
    </row>
    <row r="44" spans="1:9" s="149" customFormat="1">
      <c r="A44" s="149" t="s">
        <v>28</v>
      </c>
      <c r="D44" s="169"/>
    </row>
    <row r="45" spans="1:9" s="149" customFormat="1">
      <c r="D45" s="169"/>
    </row>
    <row r="46" spans="1:9" ht="31.5" customHeight="1">
      <c r="A46" s="377" t="s">
        <v>36</v>
      </c>
      <c r="B46" s="377"/>
      <c r="C46" s="377"/>
      <c r="D46" s="377"/>
      <c r="E46" s="377"/>
      <c r="F46" s="377"/>
      <c r="G46" s="377"/>
      <c r="H46" s="377"/>
      <c r="I46" s="377"/>
    </row>
    <row r="47" spans="1:9" ht="15.75" thickBot="1">
      <c r="D47" s="355"/>
    </row>
    <row r="48" spans="1:9" ht="15.75" thickBot="1">
      <c r="A48" s="366" t="s">
        <v>11</v>
      </c>
      <c r="B48" s="367"/>
      <c r="C48" s="367"/>
      <c r="D48" s="367"/>
      <c r="E48" s="368"/>
      <c r="F48" s="366" t="s">
        <v>12</v>
      </c>
      <c r="G48" s="367"/>
      <c r="H48" s="367"/>
      <c r="I48" s="368"/>
    </row>
    <row r="49" spans="1:14">
      <c r="A49" s="149" t="s">
        <v>13</v>
      </c>
      <c r="B49" s="153"/>
      <c r="C49" s="153"/>
      <c r="D49" s="158"/>
      <c r="E49" s="153"/>
      <c r="F49" s="149" t="s">
        <v>14</v>
      </c>
      <c r="G49" s="153"/>
      <c r="H49" s="153"/>
      <c r="I49" s="153"/>
    </row>
    <row r="50" spans="1:14" ht="15.75" thickBot="1">
      <c r="A50" s="149"/>
      <c r="B50" s="153"/>
      <c r="C50" s="153"/>
      <c r="D50" s="158"/>
      <c r="E50" s="153"/>
      <c r="F50" s="149"/>
      <c r="G50" s="153"/>
      <c r="H50" s="153"/>
      <c r="I50" s="153"/>
    </row>
    <row r="51" spans="1:14" ht="15.75" thickBot="1">
      <c r="A51" s="366" t="s">
        <v>22</v>
      </c>
      <c r="B51" s="367"/>
      <c r="C51" s="368"/>
      <c r="D51" s="150"/>
      <c r="E51" s="366" t="s">
        <v>23</v>
      </c>
      <c r="F51" s="368"/>
      <c r="H51" s="153"/>
      <c r="I51" s="153"/>
    </row>
    <row r="52" spans="1:14">
      <c r="A52" s="149" t="s">
        <v>24</v>
      </c>
      <c r="D52" s="166" t="s">
        <v>25</v>
      </c>
      <c r="E52" s="163" t="s">
        <v>26</v>
      </c>
    </row>
    <row r="53" spans="1:14" ht="15.75" thickBot="1">
      <c r="D53" s="355"/>
    </row>
    <row r="54" spans="1:14" ht="15.75" thickBot="1">
      <c r="A54" s="369" t="s">
        <v>37</v>
      </c>
      <c r="B54" s="367"/>
      <c r="C54" s="367"/>
      <c r="D54" s="367"/>
      <c r="E54" s="367"/>
      <c r="F54" s="368"/>
    </row>
    <row r="55" spans="1:14" s="149" customFormat="1">
      <c r="A55" s="149" t="s">
        <v>28</v>
      </c>
      <c r="D55" s="169"/>
    </row>
    <row r="57" spans="1:14">
      <c r="A57" s="376" t="s">
        <v>38</v>
      </c>
      <c r="B57" s="376"/>
      <c r="C57" s="376"/>
      <c r="D57" s="376"/>
      <c r="E57" s="376"/>
      <c r="F57" s="376"/>
      <c r="G57" s="376"/>
      <c r="H57" s="376"/>
      <c r="I57" s="376"/>
      <c r="J57" s="376"/>
    </row>
    <row r="58" spans="1:14">
      <c r="A58" s="355"/>
      <c r="C58" s="355"/>
      <c r="D58" s="355"/>
      <c r="E58" s="355"/>
      <c r="F58" s="355"/>
      <c r="G58" s="355"/>
      <c r="H58" s="355"/>
    </row>
    <row r="59" spans="1:14" ht="15.75" thickBot="1">
      <c r="B59" s="149" t="s">
        <v>39</v>
      </c>
      <c r="C59" s="158"/>
      <c r="D59" s="158"/>
      <c r="F59" s="149"/>
      <c r="G59" s="149" t="s">
        <v>40</v>
      </c>
      <c r="J59" s="149"/>
    </row>
    <row r="60" spans="1:14" ht="15.75" thickBot="1">
      <c r="A60" s="159">
        <v>1</v>
      </c>
      <c r="B60" s="366" t="s">
        <v>41</v>
      </c>
      <c r="C60" s="367"/>
      <c r="D60" s="367"/>
      <c r="E60" s="367"/>
      <c r="F60" s="368"/>
      <c r="G60" s="369" t="s">
        <v>42</v>
      </c>
      <c r="H60" s="367"/>
      <c r="I60" s="367"/>
      <c r="J60" s="368"/>
      <c r="K60" s="165"/>
      <c r="L60" s="165"/>
      <c r="M60" s="165"/>
      <c r="N60" s="165"/>
    </row>
    <row r="61" spans="1:14" ht="15.75" thickBot="1">
      <c r="A61" s="159">
        <v>2</v>
      </c>
      <c r="B61" s="366" t="s">
        <v>43</v>
      </c>
      <c r="C61" s="367"/>
      <c r="D61" s="367"/>
      <c r="E61" s="367"/>
      <c r="F61" s="368"/>
      <c r="G61" s="369" t="s">
        <v>44</v>
      </c>
      <c r="H61" s="367"/>
      <c r="I61" s="367"/>
      <c r="J61" s="368"/>
      <c r="K61" s="165"/>
      <c r="L61" s="165"/>
      <c r="M61" s="165"/>
      <c r="N61" s="165"/>
    </row>
    <row r="62" spans="1:14" ht="15.75" thickBot="1">
      <c r="A62" s="159">
        <v>3</v>
      </c>
      <c r="B62" s="366" t="s">
        <v>45</v>
      </c>
      <c r="C62" s="367"/>
      <c r="D62" s="367"/>
      <c r="E62" s="367"/>
      <c r="F62" s="368"/>
      <c r="G62" s="369" t="s">
        <v>46</v>
      </c>
      <c r="H62" s="367"/>
      <c r="I62" s="367"/>
      <c r="J62" s="368"/>
      <c r="K62" s="165"/>
      <c r="L62" s="165"/>
      <c r="M62" s="165"/>
      <c r="N62" s="165"/>
    </row>
    <row r="63" spans="1:14" ht="15.75" thickBot="1">
      <c r="A63" s="159">
        <v>4</v>
      </c>
      <c r="B63" s="366"/>
      <c r="C63" s="367"/>
      <c r="D63" s="367"/>
      <c r="E63" s="367"/>
      <c r="F63" s="368"/>
      <c r="G63" s="366"/>
      <c r="H63" s="367"/>
      <c r="I63" s="367"/>
      <c r="J63" s="368"/>
      <c r="K63" s="165"/>
      <c r="L63" s="165"/>
      <c r="M63" s="165"/>
      <c r="N63" s="165"/>
    </row>
    <row r="64" spans="1:14" ht="15.75" thickBot="1">
      <c r="A64" s="159">
        <v>5</v>
      </c>
      <c r="B64" s="366"/>
      <c r="C64" s="367"/>
      <c r="D64" s="367"/>
      <c r="E64" s="367"/>
      <c r="F64" s="368"/>
      <c r="G64" s="366"/>
      <c r="H64" s="367"/>
      <c r="I64" s="367"/>
      <c r="J64" s="368"/>
      <c r="K64" s="165"/>
      <c r="L64" s="165"/>
      <c r="M64" s="165"/>
      <c r="N64" s="165"/>
    </row>
    <row r="65" spans="1:14" ht="15.75" thickBot="1">
      <c r="A65" s="159">
        <v>6</v>
      </c>
      <c r="B65" s="366"/>
      <c r="C65" s="367"/>
      <c r="D65" s="367"/>
      <c r="E65" s="367"/>
      <c r="F65" s="368"/>
      <c r="G65" s="366"/>
      <c r="H65" s="367"/>
      <c r="I65" s="367"/>
      <c r="J65" s="368"/>
      <c r="K65" s="165"/>
      <c r="L65" s="165"/>
      <c r="M65" s="165"/>
      <c r="N65" s="165"/>
    </row>
    <row r="66" spans="1:14" ht="15.75" thickBot="1">
      <c r="A66" s="159">
        <v>7</v>
      </c>
      <c r="B66" s="366"/>
      <c r="C66" s="367"/>
      <c r="D66" s="367"/>
      <c r="E66" s="367"/>
      <c r="F66" s="368"/>
      <c r="G66" s="366"/>
      <c r="H66" s="367"/>
      <c r="I66" s="367"/>
      <c r="J66" s="368"/>
      <c r="K66" s="165"/>
      <c r="L66" s="165"/>
      <c r="M66" s="165"/>
      <c r="N66" s="165"/>
    </row>
    <row r="67" spans="1:14" ht="15.75" thickBot="1">
      <c r="A67" s="159">
        <v>8</v>
      </c>
      <c r="B67" s="366"/>
      <c r="C67" s="367"/>
      <c r="D67" s="367"/>
      <c r="E67" s="367"/>
      <c r="F67" s="368"/>
      <c r="G67" s="366"/>
      <c r="H67" s="367"/>
      <c r="I67" s="367"/>
      <c r="J67" s="368"/>
      <c r="K67" s="165"/>
      <c r="L67" s="165"/>
      <c r="M67" s="165"/>
      <c r="N67" s="165"/>
    </row>
  </sheetData>
  <customSheetViews>
    <customSheetView guid="{350610BE-E33E-45EF-97EC-9E2830199A90}" showPageBreaks="1" printArea="1" view="pageBreakPreview">
      <selection activeCell="C14" sqref="C14"/>
      <pageMargins left="0" right="0" top="0" bottom="0" header="0" footer="0"/>
      <pageSetup orientation="portrait" r:id="rId1"/>
    </customSheetView>
    <customSheetView guid="{08C97B7F-67EE-4463-AA3D-5024C5CFCC42}" topLeftCell="A28">
      <selection activeCell="J12" sqref="J12"/>
      <pageMargins left="0" right="0" top="0" bottom="0" header="0" footer="0"/>
      <pageSetup orientation="portrait" verticalDpi="0" r:id="rId2"/>
    </customSheetView>
  </customSheetViews>
  <mergeCells count="43">
    <mergeCell ref="B67:F67"/>
    <mergeCell ref="G67:J67"/>
    <mergeCell ref="A5:F5"/>
    <mergeCell ref="A7:E7"/>
    <mergeCell ref="B64:F64"/>
    <mergeCell ref="G64:J64"/>
    <mergeCell ref="B65:F65"/>
    <mergeCell ref="G65:J65"/>
    <mergeCell ref="B66:F66"/>
    <mergeCell ref="G66:J66"/>
    <mergeCell ref="B61:F61"/>
    <mergeCell ref="G61:J61"/>
    <mergeCell ref="B62:F62"/>
    <mergeCell ref="G62:J62"/>
    <mergeCell ref="B63:F63"/>
    <mergeCell ref="G63:J63"/>
    <mergeCell ref="G60:J60"/>
    <mergeCell ref="A3:H3"/>
    <mergeCell ref="A6:C6"/>
    <mergeCell ref="A15:E15"/>
    <mergeCell ref="F15:I15"/>
    <mergeCell ref="A57:J57"/>
    <mergeCell ref="A31:E31"/>
    <mergeCell ref="F31:I31"/>
    <mergeCell ref="A34:I34"/>
    <mergeCell ref="A37:D37"/>
    <mergeCell ref="F37:G37"/>
    <mergeCell ref="B60:F60"/>
    <mergeCell ref="E40:F40"/>
    <mergeCell ref="A43:F43"/>
    <mergeCell ref="A46:I46"/>
    <mergeCell ref="A40:C40"/>
    <mergeCell ref="A48:E48"/>
    <mergeCell ref="F48:I48"/>
    <mergeCell ref="E51:F51"/>
    <mergeCell ref="A54:F54"/>
    <mergeCell ref="C11:F11"/>
    <mergeCell ref="A18:I18"/>
    <mergeCell ref="A21:D21"/>
    <mergeCell ref="F21:G21"/>
    <mergeCell ref="E24:F24"/>
    <mergeCell ref="A27:F27"/>
    <mergeCell ref="A51:C51"/>
  </mergeCells>
  <hyperlinks>
    <hyperlink ref="A27" r:id="rId3" xr:uid="{235B248A-7C6B-184F-AF50-840E257198B4}"/>
    <hyperlink ref="A43" r:id="rId4" xr:uid="{9D62D795-BF70-6D4D-8BB2-6BBF7BC587C8}"/>
    <hyperlink ref="A54" r:id="rId5" xr:uid="{8BC33CC2-171D-E74C-89B2-E489B6494E37}"/>
    <hyperlink ref="G60" r:id="rId6" xr:uid="{6B0FE67B-EABA-3840-8751-EE29071F0E1E}"/>
    <hyperlink ref="G61" r:id="rId7" xr:uid="{E177D61C-6393-5040-B2F6-7E63C42A8077}"/>
    <hyperlink ref="G62" r:id="rId8" xr:uid="{411A8DBF-FB29-3E49-9DB6-481EA00B3C3D}"/>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38A3A-D1BF-42E1-9835-D5EC218E3B7F}">
  <dimension ref="A1:A20"/>
  <sheetViews>
    <sheetView zoomScale="130" zoomScaleNormal="130" zoomScaleSheetLayoutView="100" workbookViewId="0">
      <selection activeCell="A2" sqref="A2"/>
    </sheetView>
  </sheetViews>
  <sheetFormatPr defaultColWidth="8.85546875" defaultRowHeight="15"/>
  <cols>
    <col min="1" max="1" width="107.42578125" style="10" customWidth="1"/>
  </cols>
  <sheetData>
    <row r="1" spans="1:1" ht="136.5" customHeight="1" thickBot="1">
      <c r="A1" s="303" t="s">
        <v>47</v>
      </c>
    </row>
    <row r="2" spans="1:1" ht="126" customHeight="1" thickBot="1">
      <c r="A2" s="304" t="s">
        <v>48</v>
      </c>
    </row>
    <row r="3" spans="1:1" ht="90" customHeight="1" thickBot="1">
      <c r="A3" s="308" t="s">
        <v>49</v>
      </c>
    </row>
    <row r="4" spans="1:1" ht="409.5" customHeight="1">
      <c r="A4" s="378" t="s">
        <v>50</v>
      </c>
    </row>
    <row r="5" spans="1:1" ht="204" customHeight="1" thickBot="1">
      <c r="A5" s="379"/>
    </row>
    <row r="6" spans="1:1" ht="33" customHeight="1" thickBot="1">
      <c r="A6" s="308" t="s">
        <v>51</v>
      </c>
    </row>
    <row r="7" spans="1:1" ht="151.35" customHeight="1" thickBot="1">
      <c r="A7" s="305" t="s">
        <v>52</v>
      </c>
    </row>
    <row r="8" spans="1:1" ht="93" customHeight="1" thickBot="1">
      <c r="A8" s="308" t="s">
        <v>53</v>
      </c>
    </row>
    <row r="9" spans="1:1" ht="404.25" customHeight="1">
      <c r="A9" s="380" t="s">
        <v>54</v>
      </c>
    </row>
    <row r="10" spans="1:1" ht="81" customHeight="1" thickBot="1">
      <c r="A10" s="381"/>
    </row>
    <row r="11" spans="1:1" ht="30.75" thickBot="1">
      <c r="A11" s="308" t="s">
        <v>55</v>
      </c>
    </row>
    <row r="12" spans="1:1" ht="177" customHeight="1" thickBot="1">
      <c r="A12" s="306" t="s">
        <v>56</v>
      </c>
    </row>
    <row r="13" spans="1:1" ht="30.75" thickBot="1">
      <c r="A13" s="308" t="s">
        <v>57</v>
      </c>
    </row>
    <row r="14" spans="1:1" ht="234" customHeight="1" thickBot="1">
      <c r="A14" s="305" t="s">
        <v>58</v>
      </c>
    </row>
    <row r="15" spans="1:1" ht="30.75" thickBot="1">
      <c r="A15" s="308" t="s">
        <v>59</v>
      </c>
    </row>
    <row r="16" spans="1:1" ht="155.25" customHeight="1" thickBot="1">
      <c r="A16" s="305" t="s">
        <v>60</v>
      </c>
    </row>
    <row r="17" spans="1:1" ht="45.75" thickBot="1">
      <c r="A17" s="308" t="s">
        <v>61</v>
      </c>
    </row>
    <row r="18" spans="1:1" ht="289.35000000000002" customHeight="1" thickBot="1">
      <c r="A18" s="307" t="s">
        <v>62</v>
      </c>
    </row>
    <row r="19" spans="1:1" ht="60.75" thickBot="1">
      <c r="A19" s="309" t="s">
        <v>63</v>
      </c>
    </row>
    <row r="20" spans="1:1" ht="117" customHeight="1" thickBot="1">
      <c r="A20" s="304" t="s">
        <v>64</v>
      </c>
    </row>
  </sheetData>
  <mergeCells count="2">
    <mergeCell ref="A4:A5"/>
    <mergeCell ref="A9:A10"/>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873DE-BD84-431F-9861-BBA3AF90E49A}">
  <dimension ref="A1:Y1201"/>
  <sheetViews>
    <sheetView topLeftCell="A77" zoomScale="120" zoomScaleNormal="120" zoomScaleSheetLayoutView="100" workbookViewId="0">
      <selection activeCell="R19" sqref="R19"/>
    </sheetView>
  </sheetViews>
  <sheetFormatPr defaultColWidth="8.85546875" defaultRowHeight="15"/>
  <cols>
    <col min="3" max="3" width="9.42578125" customWidth="1"/>
    <col min="4" max="4" width="10.42578125" customWidth="1"/>
    <col min="5" max="5" width="5.85546875" customWidth="1"/>
    <col min="8" max="8" width="9.5703125" customWidth="1"/>
    <col min="9" max="9" width="10.5703125" customWidth="1"/>
    <col min="10" max="10" width="8.85546875" style="296"/>
    <col min="11" max="11" width="52.42578125" style="184" customWidth="1"/>
    <col min="12" max="25" width="8.5703125" style="147"/>
  </cols>
  <sheetData>
    <row r="1" spans="1:11" ht="19.5" thickBot="1">
      <c r="A1" s="412" t="s">
        <v>65</v>
      </c>
      <c r="B1" s="412"/>
      <c r="C1" s="412"/>
      <c r="D1" s="412"/>
      <c r="E1" s="412"/>
      <c r="F1" s="412"/>
      <c r="G1" s="412"/>
      <c r="H1" s="412"/>
      <c r="I1" s="412"/>
      <c r="J1" s="413"/>
      <c r="K1" s="313" t="s">
        <v>66</v>
      </c>
    </row>
    <row r="2" spans="1:11" ht="15.75" thickBot="1">
      <c r="A2" s="414"/>
      <c r="B2" s="414"/>
      <c r="C2" s="414"/>
      <c r="D2" s="414"/>
      <c r="E2" s="414"/>
      <c r="F2" s="414"/>
      <c r="G2" s="414"/>
      <c r="H2" s="414"/>
      <c r="I2" s="414"/>
      <c r="J2" s="414"/>
      <c r="K2" s="315"/>
    </row>
    <row r="3" spans="1:11" ht="16.5" thickBot="1">
      <c r="A3" s="416" t="s">
        <v>67</v>
      </c>
      <c r="B3" s="416"/>
      <c r="C3" s="436" t="s">
        <v>68</v>
      </c>
      <c r="D3" s="437"/>
      <c r="E3" s="437"/>
      <c r="F3" s="437"/>
      <c r="G3" s="437"/>
      <c r="H3" s="437"/>
      <c r="I3" s="437"/>
      <c r="J3" s="437"/>
      <c r="K3" s="316"/>
    </row>
    <row r="4" spans="1:11" ht="15.75" thickBot="1">
      <c r="A4" s="396"/>
      <c r="B4" s="396"/>
      <c r="C4" s="396"/>
      <c r="D4" s="396"/>
      <c r="E4" s="396"/>
      <c r="F4" s="396"/>
      <c r="G4" s="396"/>
      <c r="H4" s="396"/>
      <c r="I4" s="396"/>
      <c r="J4" s="396"/>
      <c r="K4" s="316"/>
    </row>
    <row r="5" spans="1:11" ht="15.75" thickBot="1">
      <c r="A5" s="420" t="s">
        <v>69</v>
      </c>
      <c r="B5" s="420"/>
      <c r="C5" s="421"/>
      <c r="D5" s="172" t="s">
        <v>70</v>
      </c>
      <c r="E5" s="12"/>
      <c r="F5" s="422" t="s">
        <v>71</v>
      </c>
      <c r="G5" s="422"/>
      <c r="H5" s="423"/>
      <c r="I5" s="172" t="s">
        <v>72</v>
      </c>
      <c r="J5" s="12"/>
      <c r="K5" s="316"/>
    </row>
    <row r="6" spans="1:11">
      <c r="A6" s="396"/>
      <c r="B6" s="396"/>
      <c r="C6" s="396"/>
      <c r="D6" s="396"/>
      <c r="E6" s="396"/>
      <c r="F6" s="396"/>
      <c r="G6" s="396"/>
      <c r="H6" s="396"/>
      <c r="I6" s="396"/>
      <c r="J6" s="396"/>
      <c r="K6" s="316"/>
    </row>
    <row r="7" spans="1:11" ht="16.5" thickBot="1">
      <c r="A7" s="398" t="s">
        <v>73</v>
      </c>
      <c r="B7" s="398"/>
      <c r="C7" s="398"/>
      <c r="D7" s="398"/>
      <c r="E7" s="398"/>
      <c r="F7" s="398"/>
      <c r="G7" s="398"/>
      <c r="H7" s="398"/>
      <c r="I7" s="398"/>
      <c r="J7" s="398"/>
      <c r="K7" s="316"/>
    </row>
    <row r="8" spans="1:11" ht="15" customHeight="1">
      <c r="A8" s="430" t="s">
        <v>74</v>
      </c>
      <c r="B8" s="431"/>
      <c r="C8" s="431"/>
      <c r="D8" s="431"/>
      <c r="E8" s="431"/>
      <c r="F8" s="431"/>
      <c r="G8" s="431"/>
      <c r="H8" s="431"/>
      <c r="I8" s="431"/>
      <c r="J8" s="431"/>
      <c r="K8" s="316"/>
    </row>
    <row r="9" spans="1:11">
      <c r="A9" s="432"/>
      <c r="B9" s="433"/>
      <c r="C9" s="433"/>
      <c r="D9" s="433"/>
      <c r="E9" s="433"/>
      <c r="F9" s="433"/>
      <c r="G9" s="433"/>
      <c r="H9" s="433"/>
      <c r="I9" s="433"/>
      <c r="J9" s="433"/>
      <c r="K9" s="316"/>
    </row>
    <row r="10" spans="1:11" ht="30" customHeight="1" thickBot="1">
      <c r="A10" s="432"/>
      <c r="B10" s="433"/>
      <c r="C10" s="433"/>
      <c r="D10" s="433"/>
      <c r="E10" s="433"/>
      <c r="F10" s="433"/>
      <c r="G10" s="433"/>
      <c r="H10" s="433"/>
      <c r="I10" s="433"/>
      <c r="J10" s="433"/>
      <c r="K10" s="316"/>
    </row>
    <row r="11" spans="1:11" ht="16.350000000000001" hidden="1" customHeight="1" thickBot="1">
      <c r="A11" s="432"/>
      <c r="B11" s="433"/>
      <c r="C11" s="433"/>
      <c r="D11" s="433"/>
      <c r="E11" s="433"/>
      <c r="F11" s="433"/>
      <c r="G11" s="433"/>
      <c r="H11" s="433"/>
      <c r="I11" s="433"/>
      <c r="J11" s="433"/>
      <c r="K11" s="316"/>
    </row>
    <row r="12" spans="1:11" ht="1.35" hidden="1" customHeight="1" thickBot="1">
      <c r="A12" s="432"/>
      <c r="B12" s="433"/>
      <c r="C12" s="433"/>
      <c r="D12" s="433"/>
      <c r="E12" s="433"/>
      <c r="F12" s="433"/>
      <c r="G12" s="433"/>
      <c r="H12" s="433"/>
      <c r="I12" s="433"/>
      <c r="J12" s="433"/>
      <c r="K12" s="316"/>
    </row>
    <row r="13" spans="1:11" ht="16.350000000000001" hidden="1" customHeight="1" thickBot="1">
      <c r="A13" s="432"/>
      <c r="B13" s="433"/>
      <c r="C13" s="433"/>
      <c r="D13" s="433"/>
      <c r="E13" s="433"/>
      <c r="F13" s="433"/>
      <c r="G13" s="433"/>
      <c r="H13" s="433"/>
      <c r="I13" s="433"/>
      <c r="J13" s="433"/>
      <c r="K13" s="316"/>
    </row>
    <row r="14" spans="1:11" ht="16.350000000000001" hidden="1" customHeight="1" thickBot="1">
      <c r="A14" s="432"/>
      <c r="B14" s="433"/>
      <c r="C14" s="433"/>
      <c r="D14" s="433"/>
      <c r="E14" s="433"/>
      <c r="F14" s="433"/>
      <c r="G14" s="433"/>
      <c r="H14" s="433"/>
      <c r="I14" s="433"/>
      <c r="J14" s="433"/>
      <c r="K14" s="316"/>
    </row>
    <row r="15" spans="1:11" ht="16.350000000000001" hidden="1" customHeight="1" thickBot="1">
      <c r="A15" s="432"/>
      <c r="B15" s="433"/>
      <c r="C15" s="433"/>
      <c r="D15" s="433"/>
      <c r="E15" s="433"/>
      <c r="F15" s="433"/>
      <c r="G15" s="433"/>
      <c r="H15" s="433"/>
      <c r="I15" s="433"/>
      <c r="J15" s="433"/>
      <c r="K15" s="316"/>
    </row>
    <row r="16" spans="1:11" ht="16.350000000000001" hidden="1" customHeight="1" thickBot="1">
      <c r="A16" s="432"/>
      <c r="B16" s="433"/>
      <c r="C16" s="433"/>
      <c r="D16" s="433"/>
      <c r="E16" s="433"/>
      <c r="F16" s="433"/>
      <c r="G16" s="433"/>
      <c r="H16" s="433"/>
      <c r="I16" s="433"/>
      <c r="J16" s="433"/>
      <c r="K16" s="316"/>
    </row>
    <row r="17" spans="1:25" ht="16.350000000000001" hidden="1" customHeight="1" thickBot="1">
      <c r="A17" s="434"/>
      <c r="B17" s="435"/>
      <c r="C17" s="435"/>
      <c r="D17" s="435"/>
      <c r="E17" s="435"/>
      <c r="F17" s="435"/>
      <c r="G17" s="435"/>
      <c r="H17" s="435"/>
      <c r="I17" s="435"/>
      <c r="J17" s="435"/>
      <c r="K17" s="316"/>
    </row>
    <row r="18" spans="1:25">
      <c r="A18" s="382"/>
      <c r="B18" s="382"/>
      <c r="C18" s="382"/>
      <c r="D18" s="382"/>
      <c r="E18" s="382"/>
      <c r="F18" s="382"/>
      <c r="G18" s="382"/>
      <c r="H18" s="382"/>
      <c r="I18" s="382"/>
      <c r="J18" s="382"/>
      <c r="K18" s="316"/>
    </row>
    <row r="19" spans="1:25" ht="16.5" thickBot="1">
      <c r="A19" s="398" t="s">
        <v>75</v>
      </c>
      <c r="B19" s="398"/>
      <c r="C19" s="398"/>
      <c r="D19" s="398"/>
      <c r="E19" s="398"/>
      <c r="F19" s="398"/>
      <c r="G19" s="398"/>
      <c r="H19" s="398"/>
      <c r="I19" s="398"/>
      <c r="J19" s="398"/>
      <c r="K19" s="316"/>
    </row>
    <row r="20" spans="1:25" ht="15" customHeight="1">
      <c r="A20" s="430" t="s">
        <v>76</v>
      </c>
      <c r="B20" s="431"/>
      <c r="C20" s="431"/>
      <c r="D20" s="431"/>
      <c r="E20" s="431"/>
      <c r="F20" s="431"/>
      <c r="G20" s="431"/>
      <c r="H20" s="431"/>
      <c r="I20" s="431"/>
      <c r="J20" s="431"/>
      <c r="K20" s="316"/>
    </row>
    <row r="21" spans="1:25" ht="13.5" customHeight="1">
      <c r="A21" s="432"/>
      <c r="B21" s="433"/>
      <c r="C21" s="433"/>
      <c r="D21" s="433"/>
      <c r="E21" s="433"/>
      <c r="F21" s="433"/>
      <c r="G21" s="433"/>
      <c r="H21" s="433"/>
      <c r="I21" s="433"/>
      <c r="J21" s="433"/>
      <c r="K21" s="316"/>
    </row>
    <row r="22" spans="1:25" ht="15.75" thickBot="1">
      <c r="A22" s="434"/>
      <c r="B22" s="435"/>
      <c r="C22" s="435"/>
      <c r="D22" s="435"/>
      <c r="E22" s="435"/>
      <c r="F22" s="435"/>
      <c r="G22" s="435"/>
      <c r="H22" s="435"/>
      <c r="I22" s="435"/>
      <c r="J22" s="435"/>
      <c r="K22" s="316"/>
    </row>
    <row r="23" spans="1:25">
      <c r="A23" s="382"/>
      <c r="B23" s="382"/>
      <c r="C23" s="382"/>
      <c r="D23" s="382"/>
      <c r="E23" s="382"/>
      <c r="F23" s="382"/>
      <c r="G23" s="382"/>
      <c r="H23" s="382"/>
      <c r="I23" s="382"/>
      <c r="J23" s="382"/>
      <c r="K23" s="316"/>
    </row>
    <row r="24" spans="1:25" ht="16.5" thickBot="1">
      <c r="A24" s="398" t="s">
        <v>77</v>
      </c>
      <c r="B24" s="398"/>
      <c r="C24" s="398"/>
      <c r="D24" s="398"/>
      <c r="E24" s="398"/>
      <c r="F24" s="398"/>
      <c r="G24" s="398"/>
      <c r="H24" s="398"/>
      <c r="I24" s="398"/>
      <c r="J24" s="398"/>
      <c r="K24" s="316"/>
    </row>
    <row r="25" spans="1:25" ht="16.350000000000001" customHeight="1" thickBot="1">
      <c r="A25" s="427" t="s">
        <v>78</v>
      </c>
      <c r="B25" s="428"/>
      <c r="C25" s="428"/>
      <c r="D25" s="428"/>
      <c r="E25" s="428"/>
      <c r="F25" s="428"/>
      <c r="G25" s="428"/>
      <c r="H25" s="428"/>
      <c r="I25" s="428"/>
      <c r="J25" s="428"/>
      <c r="K25" s="316"/>
    </row>
    <row r="26" spans="1:25">
      <c r="A26" s="382"/>
      <c r="B26" s="382"/>
      <c r="C26" s="382"/>
      <c r="D26" s="382"/>
      <c r="E26" s="382"/>
      <c r="F26" s="382"/>
      <c r="G26" s="382"/>
      <c r="H26" s="382"/>
      <c r="I26" s="382"/>
      <c r="J26" s="382"/>
      <c r="K26" s="316"/>
    </row>
    <row r="27" spans="1:25" s="173" customFormat="1" ht="57" customHeight="1" thickBot="1">
      <c r="A27" s="384" t="s">
        <v>79</v>
      </c>
      <c r="B27" s="384"/>
      <c r="C27" s="384"/>
      <c r="D27" s="384"/>
      <c r="E27" s="384"/>
      <c r="F27" s="384"/>
      <c r="G27" s="384"/>
      <c r="H27" s="384"/>
      <c r="I27" s="384"/>
      <c r="J27" s="384"/>
      <c r="K27" s="316"/>
      <c r="L27" s="147"/>
      <c r="M27" s="147"/>
      <c r="N27" s="147"/>
      <c r="O27" s="147"/>
      <c r="P27" s="147"/>
      <c r="Q27" s="147"/>
      <c r="R27" s="147"/>
      <c r="S27" s="147"/>
      <c r="T27" s="147"/>
      <c r="U27" s="147"/>
      <c r="V27" s="147"/>
      <c r="W27" s="147"/>
      <c r="X27" s="147"/>
      <c r="Y27" s="147"/>
    </row>
    <row r="28" spans="1:25" ht="15" customHeight="1">
      <c r="A28" s="438" t="s">
        <v>80</v>
      </c>
      <c r="B28" s="439"/>
      <c r="C28" s="439"/>
      <c r="D28" s="439"/>
      <c r="E28" s="439"/>
      <c r="F28" s="439"/>
      <c r="G28" s="439"/>
      <c r="H28" s="439"/>
      <c r="I28" s="439"/>
      <c r="J28" s="439"/>
      <c r="K28" s="316"/>
    </row>
    <row r="29" spans="1:25" ht="29.25" customHeight="1">
      <c r="A29" s="440"/>
      <c r="B29" s="441"/>
      <c r="C29" s="441"/>
      <c r="D29" s="441"/>
      <c r="E29" s="441"/>
      <c r="F29" s="441"/>
      <c r="G29" s="441"/>
      <c r="H29" s="441"/>
      <c r="I29" s="441"/>
      <c r="J29" s="441"/>
      <c r="K29" s="316"/>
    </row>
    <row r="30" spans="1:25" ht="16.350000000000001" hidden="1" customHeight="1" thickBot="1">
      <c r="A30" s="440"/>
      <c r="B30" s="441"/>
      <c r="C30" s="441"/>
      <c r="D30" s="441"/>
      <c r="E30" s="441"/>
      <c r="F30" s="441"/>
      <c r="G30" s="441"/>
      <c r="H30" s="441"/>
      <c r="I30" s="441"/>
      <c r="J30" s="441"/>
      <c r="K30" s="316"/>
    </row>
    <row r="31" spans="1:25" ht="16.350000000000001" hidden="1" customHeight="1" thickBot="1">
      <c r="A31" s="440"/>
      <c r="B31" s="441"/>
      <c r="C31" s="441"/>
      <c r="D31" s="441"/>
      <c r="E31" s="441"/>
      <c r="F31" s="441"/>
      <c r="G31" s="441"/>
      <c r="H31" s="441"/>
      <c r="I31" s="441"/>
      <c r="J31" s="441"/>
      <c r="K31" s="316"/>
    </row>
    <row r="32" spans="1:25" ht="16.350000000000001" hidden="1" customHeight="1" thickBot="1">
      <c r="A32" s="440"/>
      <c r="B32" s="441"/>
      <c r="C32" s="441"/>
      <c r="D32" s="441"/>
      <c r="E32" s="441"/>
      <c r="F32" s="441"/>
      <c r="G32" s="441"/>
      <c r="H32" s="441"/>
      <c r="I32" s="441"/>
      <c r="J32" s="441"/>
      <c r="K32" s="316"/>
    </row>
    <row r="33" spans="1:11" ht="15" hidden="1" customHeight="1">
      <c r="A33" s="440"/>
      <c r="B33" s="441"/>
      <c r="C33" s="441"/>
      <c r="D33" s="441"/>
      <c r="E33" s="441"/>
      <c r="F33" s="441"/>
      <c r="G33" s="441"/>
      <c r="H33" s="441"/>
      <c r="I33" s="441"/>
      <c r="J33" s="441"/>
      <c r="K33" s="316"/>
    </row>
    <row r="34" spans="1:11" ht="15.75" thickBot="1">
      <c r="A34" s="442"/>
      <c r="B34" s="443"/>
      <c r="C34" s="443"/>
      <c r="D34" s="443"/>
      <c r="E34" s="443"/>
      <c r="F34" s="443"/>
      <c r="G34" s="443"/>
      <c r="H34" s="443"/>
      <c r="I34" s="443"/>
      <c r="J34" s="443"/>
      <c r="K34" s="316"/>
    </row>
    <row r="35" spans="1:11" ht="15.75" thickBot="1">
      <c r="A35" s="393"/>
      <c r="B35" s="394"/>
      <c r="C35" s="394"/>
      <c r="D35" s="394"/>
      <c r="E35" s="394"/>
      <c r="F35" s="394"/>
      <c r="G35" s="394"/>
      <c r="H35" s="394"/>
      <c r="I35" s="394"/>
      <c r="J35" s="394"/>
      <c r="K35" s="316"/>
    </row>
    <row r="36" spans="1:11" ht="18.75">
      <c r="A36" s="424" t="s">
        <v>81</v>
      </c>
      <c r="B36" s="424"/>
      <c r="C36" s="424"/>
      <c r="D36" s="424"/>
      <c r="E36" s="424"/>
      <c r="F36" s="424"/>
      <c r="G36" s="424"/>
      <c r="H36" s="424"/>
      <c r="I36" s="424"/>
      <c r="J36" s="424"/>
      <c r="K36" s="316"/>
    </row>
    <row r="37" spans="1:11" ht="15.75" thickBot="1">
      <c r="A37" s="414"/>
      <c r="B37" s="414"/>
      <c r="C37" s="414"/>
      <c r="D37" s="414"/>
      <c r="E37" s="414"/>
      <c r="F37" s="414"/>
      <c r="G37" s="414"/>
      <c r="H37" s="414"/>
      <c r="I37" s="414"/>
      <c r="J37" s="414"/>
      <c r="K37" s="316"/>
    </row>
    <row r="38" spans="1:11" ht="16.5" thickBot="1">
      <c r="A38" s="416" t="s">
        <v>67</v>
      </c>
      <c r="B38" s="416"/>
      <c r="C38" s="436" t="s">
        <v>82</v>
      </c>
      <c r="D38" s="437"/>
      <c r="E38" s="437"/>
      <c r="F38" s="437"/>
      <c r="G38" s="437"/>
      <c r="H38" s="437"/>
      <c r="I38" s="437"/>
      <c r="J38" s="437"/>
      <c r="K38" s="316"/>
    </row>
    <row r="39" spans="1:11" ht="15.75" thickBot="1">
      <c r="A39" s="396"/>
      <c r="B39" s="396"/>
      <c r="C39" s="396"/>
      <c r="D39" s="396"/>
      <c r="E39" s="396"/>
      <c r="F39" s="396"/>
      <c r="G39" s="396"/>
      <c r="H39" s="396"/>
      <c r="I39" s="396"/>
      <c r="J39" s="396"/>
      <c r="K39" s="316"/>
    </row>
    <row r="40" spans="1:11" ht="15.75" thickBot="1">
      <c r="A40" s="420" t="s">
        <v>69</v>
      </c>
      <c r="B40" s="420"/>
      <c r="C40" s="421"/>
      <c r="D40" s="172" t="s">
        <v>70</v>
      </c>
      <c r="E40" s="12"/>
      <c r="F40" s="422" t="s">
        <v>71</v>
      </c>
      <c r="G40" s="422"/>
      <c r="H40" s="423"/>
      <c r="I40" s="172" t="s">
        <v>72</v>
      </c>
      <c r="J40" s="12"/>
      <c r="K40" s="316"/>
    </row>
    <row r="41" spans="1:11">
      <c r="A41" s="396"/>
      <c r="B41" s="396"/>
      <c r="C41" s="396"/>
      <c r="D41" s="396"/>
      <c r="E41" s="396"/>
      <c r="F41" s="396"/>
      <c r="G41" s="396"/>
      <c r="H41" s="396"/>
      <c r="I41" s="396"/>
      <c r="J41" s="396"/>
      <c r="K41" s="316"/>
    </row>
    <row r="42" spans="1:11" ht="16.5" thickBot="1">
      <c r="A42" s="398" t="s">
        <v>73</v>
      </c>
      <c r="B42" s="398"/>
      <c r="C42" s="398"/>
      <c r="D42" s="398"/>
      <c r="E42" s="398"/>
      <c r="F42" s="398"/>
      <c r="G42" s="398"/>
      <c r="H42" s="398"/>
      <c r="I42" s="398"/>
      <c r="J42" s="398"/>
      <c r="K42" s="316"/>
    </row>
    <row r="43" spans="1:11">
      <c r="A43" s="400" t="s">
        <v>83</v>
      </c>
      <c r="B43" s="401"/>
      <c r="C43" s="401"/>
      <c r="D43" s="401"/>
      <c r="E43" s="401"/>
      <c r="F43" s="401"/>
      <c r="G43" s="401"/>
      <c r="H43" s="401"/>
      <c r="I43" s="401"/>
      <c r="J43" s="401"/>
      <c r="K43" s="316"/>
    </row>
    <row r="44" spans="1:11">
      <c r="A44" s="403"/>
      <c r="B44" s="404"/>
      <c r="C44" s="404"/>
      <c r="D44" s="404"/>
      <c r="E44" s="404"/>
      <c r="F44" s="404"/>
      <c r="G44" s="404"/>
      <c r="H44" s="404"/>
      <c r="I44" s="404"/>
      <c r="J44" s="404"/>
      <c r="K44" s="316"/>
    </row>
    <row r="45" spans="1:11">
      <c r="A45" s="403"/>
      <c r="B45" s="404"/>
      <c r="C45" s="404"/>
      <c r="D45" s="404"/>
      <c r="E45" s="404"/>
      <c r="F45" s="404"/>
      <c r="G45" s="404"/>
      <c r="H45" s="404"/>
      <c r="I45" s="404"/>
      <c r="J45" s="404"/>
      <c r="K45" s="316"/>
    </row>
    <row r="46" spans="1:11">
      <c r="A46" s="403"/>
      <c r="B46" s="404"/>
      <c r="C46" s="404"/>
      <c r="D46" s="404"/>
      <c r="E46" s="404"/>
      <c r="F46" s="404"/>
      <c r="G46" s="404"/>
      <c r="H46" s="404"/>
      <c r="I46" s="404"/>
      <c r="J46" s="404"/>
      <c r="K46" s="316"/>
    </row>
    <row r="47" spans="1:11" hidden="1">
      <c r="A47" s="403"/>
      <c r="B47" s="404"/>
      <c r="C47" s="404"/>
      <c r="D47" s="404"/>
      <c r="E47" s="404"/>
      <c r="F47" s="404"/>
      <c r="G47" s="404"/>
      <c r="H47" s="404"/>
      <c r="I47" s="404"/>
      <c r="J47" s="404"/>
      <c r="K47" s="316"/>
    </row>
    <row r="48" spans="1:11" hidden="1">
      <c r="A48" s="403"/>
      <c r="B48" s="404"/>
      <c r="C48" s="404"/>
      <c r="D48" s="404"/>
      <c r="E48" s="404"/>
      <c r="F48" s="404"/>
      <c r="G48" s="404"/>
      <c r="H48" s="404"/>
      <c r="I48" s="404"/>
      <c r="J48" s="404"/>
      <c r="K48" s="316"/>
    </row>
    <row r="49" spans="1:11" hidden="1">
      <c r="A49" s="403"/>
      <c r="B49" s="404"/>
      <c r="C49" s="404"/>
      <c r="D49" s="404"/>
      <c r="E49" s="404"/>
      <c r="F49" s="404"/>
      <c r="G49" s="404"/>
      <c r="H49" s="404"/>
      <c r="I49" s="404"/>
      <c r="J49" s="404"/>
      <c r="K49" s="316"/>
    </row>
    <row r="50" spans="1:11" hidden="1">
      <c r="A50" s="403"/>
      <c r="B50" s="404"/>
      <c r="C50" s="404"/>
      <c r="D50" s="404"/>
      <c r="E50" s="404"/>
      <c r="F50" s="404"/>
      <c r="G50" s="404"/>
      <c r="H50" s="404"/>
      <c r="I50" s="404"/>
      <c r="J50" s="404"/>
      <c r="K50" s="316"/>
    </row>
    <row r="51" spans="1:11" hidden="1">
      <c r="A51" s="403"/>
      <c r="B51" s="404"/>
      <c r="C51" s="404"/>
      <c r="D51" s="404"/>
      <c r="E51" s="404"/>
      <c r="F51" s="404"/>
      <c r="G51" s="404"/>
      <c r="H51" s="404"/>
      <c r="I51" s="404"/>
      <c r="J51" s="404"/>
      <c r="K51" s="316"/>
    </row>
    <row r="52" spans="1:11" ht="6" customHeight="1" thickBot="1">
      <c r="A52" s="406"/>
      <c r="B52" s="407"/>
      <c r="C52" s="407"/>
      <c r="D52" s="407"/>
      <c r="E52" s="407"/>
      <c r="F52" s="407"/>
      <c r="G52" s="407"/>
      <c r="H52" s="407"/>
      <c r="I52" s="407"/>
      <c r="J52" s="407"/>
      <c r="K52" s="316"/>
    </row>
    <row r="53" spans="1:11">
      <c r="A53" s="382"/>
      <c r="B53" s="382"/>
      <c r="C53" s="382"/>
      <c r="D53" s="382"/>
      <c r="E53" s="382"/>
      <c r="F53" s="382"/>
      <c r="G53" s="382"/>
      <c r="H53" s="382"/>
      <c r="I53" s="382"/>
      <c r="J53" s="382"/>
      <c r="K53" s="316"/>
    </row>
    <row r="54" spans="1:11" ht="16.5" thickBot="1">
      <c r="A54" s="398" t="s">
        <v>75</v>
      </c>
      <c r="B54" s="398"/>
      <c r="C54" s="398"/>
      <c r="D54" s="398"/>
      <c r="E54" s="398"/>
      <c r="F54" s="398"/>
      <c r="G54" s="398"/>
      <c r="H54" s="398"/>
      <c r="I54" s="398"/>
      <c r="J54" s="398"/>
      <c r="K54" s="316"/>
    </row>
    <row r="55" spans="1:11">
      <c r="A55" s="400" t="s">
        <v>84</v>
      </c>
      <c r="B55" s="401"/>
      <c r="C55" s="401"/>
      <c r="D55" s="401"/>
      <c r="E55" s="401"/>
      <c r="F55" s="401"/>
      <c r="G55" s="401"/>
      <c r="H55" s="401"/>
      <c r="I55" s="401"/>
      <c r="J55" s="401"/>
      <c r="K55" s="316"/>
    </row>
    <row r="56" spans="1:11">
      <c r="A56" s="403"/>
      <c r="B56" s="404"/>
      <c r="C56" s="404"/>
      <c r="D56" s="404"/>
      <c r="E56" s="404"/>
      <c r="F56" s="404"/>
      <c r="G56" s="404"/>
      <c r="H56" s="404"/>
      <c r="I56" s="404"/>
      <c r="J56" s="404"/>
      <c r="K56" s="316"/>
    </row>
    <row r="57" spans="1:11" ht="9" customHeight="1" thickBot="1">
      <c r="A57" s="403"/>
      <c r="B57" s="404"/>
      <c r="C57" s="404"/>
      <c r="D57" s="404"/>
      <c r="E57" s="404"/>
      <c r="F57" s="404"/>
      <c r="G57" s="404"/>
      <c r="H57" s="404"/>
      <c r="I57" s="404"/>
      <c r="J57" s="404"/>
      <c r="K57" s="316"/>
    </row>
    <row r="58" spans="1:11" ht="15.75" hidden="1" thickBot="1">
      <c r="A58" s="403"/>
      <c r="B58" s="404"/>
      <c r="C58" s="404"/>
      <c r="D58" s="404"/>
      <c r="E58" s="404"/>
      <c r="F58" s="404"/>
      <c r="G58" s="404"/>
      <c r="H58" s="404"/>
      <c r="I58" s="404"/>
      <c r="J58" s="404"/>
      <c r="K58" s="316"/>
    </row>
    <row r="59" spans="1:11" ht="15.75" hidden="1" thickBot="1">
      <c r="A59" s="406"/>
      <c r="B59" s="407"/>
      <c r="C59" s="407"/>
      <c r="D59" s="407"/>
      <c r="E59" s="407"/>
      <c r="F59" s="407"/>
      <c r="G59" s="407"/>
      <c r="H59" s="407"/>
      <c r="I59" s="407"/>
      <c r="J59" s="407"/>
      <c r="K59" s="316"/>
    </row>
    <row r="60" spans="1:11">
      <c r="A60" s="382"/>
      <c r="B60" s="382"/>
      <c r="C60" s="382"/>
      <c r="D60" s="382"/>
      <c r="E60" s="382"/>
      <c r="F60" s="382"/>
      <c r="G60" s="382"/>
      <c r="H60" s="382"/>
      <c r="I60" s="382"/>
      <c r="J60" s="382"/>
      <c r="K60" s="316"/>
    </row>
    <row r="61" spans="1:11" ht="16.5" thickBot="1">
      <c r="A61" s="398" t="s">
        <v>77</v>
      </c>
      <c r="B61" s="398"/>
      <c r="C61" s="398"/>
      <c r="D61" s="398"/>
      <c r="E61" s="398"/>
      <c r="F61" s="398"/>
      <c r="G61" s="398"/>
      <c r="H61" s="398"/>
      <c r="I61" s="398"/>
      <c r="J61" s="398"/>
      <c r="K61" s="316"/>
    </row>
    <row r="62" spans="1:11" ht="16.350000000000001" customHeight="1" thickBot="1">
      <c r="A62" s="444" t="s">
        <v>85</v>
      </c>
      <c r="B62" s="445"/>
      <c r="C62" s="445"/>
      <c r="D62" s="445"/>
      <c r="E62" s="445"/>
      <c r="F62" s="445"/>
      <c r="G62" s="445"/>
      <c r="H62" s="445"/>
      <c r="I62" s="445"/>
      <c r="J62" s="445"/>
      <c r="K62" s="316"/>
    </row>
    <row r="63" spans="1:11">
      <c r="A63" s="382"/>
      <c r="B63" s="382"/>
      <c r="C63" s="382"/>
      <c r="D63" s="382"/>
      <c r="E63" s="382"/>
      <c r="F63" s="382"/>
      <c r="G63" s="382"/>
      <c r="H63" s="382"/>
      <c r="I63" s="382"/>
      <c r="J63" s="382"/>
      <c r="K63" s="316"/>
    </row>
    <row r="64" spans="1:11" ht="47.85" customHeight="1" thickBot="1">
      <c r="A64" s="384" t="s">
        <v>79</v>
      </c>
      <c r="B64" s="384"/>
      <c r="C64" s="384"/>
      <c r="D64" s="384"/>
      <c r="E64" s="384"/>
      <c r="F64" s="384"/>
      <c r="G64" s="384"/>
      <c r="H64" s="384"/>
      <c r="I64" s="384"/>
      <c r="J64" s="384"/>
      <c r="K64" s="316"/>
    </row>
    <row r="65" spans="1:11" ht="15" customHeight="1">
      <c r="A65" s="438" t="s">
        <v>86</v>
      </c>
      <c r="B65" s="439"/>
      <c r="C65" s="439"/>
      <c r="D65" s="439"/>
      <c r="E65" s="439"/>
      <c r="F65" s="439"/>
      <c r="G65" s="439"/>
      <c r="H65" s="439"/>
      <c r="I65" s="439"/>
      <c r="J65" s="439"/>
      <c r="K65" s="316"/>
    </row>
    <row r="66" spans="1:11" ht="15" customHeight="1">
      <c r="A66" s="440"/>
      <c r="B66" s="441"/>
      <c r="C66" s="441"/>
      <c r="D66" s="441"/>
      <c r="E66" s="441"/>
      <c r="F66" s="441"/>
      <c r="G66" s="441"/>
      <c r="H66" s="441"/>
      <c r="I66" s="441"/>
      <c r="J66" s="441"/>
      <c r="K66" s="316"/>
    </row>
    <row r="67" spans="1:11" ht="15" customHeight="1">
      <c r="A67" s="440"/>
      <c r="B67" s="441"/>
      <c r="C67" s="441"/>
      <c r="D67" s="441"/>
      <c r="E67" s="441"/>
      <c r="F67" s="441"/>
      <c r="G67" s="441"/>
      <c r="H67" s="441"/>
      <c r="I67" s="441"/>
      <c r="J67" s="441"/>
      <c r="K67" s="316"/>
    </row>
    <row r="68" spans="1:11" ht="15" customHeight="1">
      <c r="A68" s="440"/>
      <c r="B68" s="441"/>
      <c r="C68" s="441"/>
      <c r="D68" s="441"/>
      <c r="E68" s="441"/>
      <c r="F68" s="441"/>
      <c r="G68" s="441"/>
      <c r="H68" s="441"/>
      <c r="I68" s="441"/>
      <c r="J68" s="441"/>
      <c r="K68" s="316"/>
    </row>
    <row r="69" spans="1:11" ht="14.25" customHeight="1">
      <c r="A69" s="440"/>
      <c r="B69" s="441"/>
      <c r="C69" s="441"/>
      <c r="D69" s="441"/>
      <c r="E69" s="441"/>
      <c r="F69" s="441"/>
      <c r="G69" s="441"/>
      <c r="H69" s="441"/>
      <c r="I69" s="441"/>
      <c r="J69" s="441"/>
      <c r="K69" s="316"/>
    </row>
    <row r="70" spans="1:11" ht="6" hidden="1" customHeight="1">
      <c r="A70" s="440"/>
      <c r="B70" s="441"/>
      <c r="C70" s="441"/>
      <c r="D70" s="441"/>
      <c r="E70" s="441"/>
      <c r="F70" s="441"/>
      <c r="G70" s="441"/>
      <c r="H70" s="441"/>
      <c r="I70" s="441"/>
      <c r="J70" s="441"/>
      <c r="K70" s="316"/>
    </row>
    <row r="71" spans="1:11" ht="1.35" hidden="1" customHeight="1">
      <c r="A71" s="440"/>
      <c r="B71" s="441"/>
      <c r="C71" s="441"/>
      <c r="D71" s="441"/>
      <c r="E71" s="441"/>
      <c r="F71" s="441"/>
      <c r="G71" s="441"/>
      <c r="H71" s="441"/>
      <c r="I71" s="441"/>
      <c r="J71" s="441"/>
      <c r="K71" s="316"/>
    </row>
    <row r="72" spans="1:11" ht="1.35" hidden="1" customHeight="1">
      <c r="A72" s="440"/>
      <c r="B72" s="441"/>
      <c r="C72" s="441"/>
      <c r="D72" s="441"/>
      <c r="E72" s="441"/>
      <c r="F72" s="441"/>
      <c r="G72" s="441"/>
      <c r="H72" s="441"/>
      <c r="I72" s="441"/>
      <c r="J72" s="441"/>
      <c r="K72" s="316"/>
    </row>
    <row r="73" spans="1:11" hidden="1">
      <c r="A73" s="440"/>
      <c r="B73" s="441"/>
      <c r="C73" s="441"/>
      <c r="D73" s="441"/>
      <c r="E73" s="441"/>
      <c r="F73" s="441"/>
      <c r="G73" s="441"/>
      <c r="H73" s="441"/>
      <c r="I73" s="441"/>
      <c r="J73" s="441"/>
      <c r="K73" s="316"/>
    </row>
    <row r="74" spans="1:11" ht="1.35" hidden="1" customHeight="1">
      <c r="A74" s="440"/>
      <c r="B74" s="441"/>
      <c r="C74" s="441"/>
      <c r="D74" s="441"/>
      <c r="E74" s="441"/>
      <c r="F74" s="441"/>
      <c r="G74" s="441"/>
      <c r="H74" s="441"/>
      <c r="I74" s="441"/>
      <c r="J74" s="441"/>
      <c r="K74" s="316"/>
    </row>
    <row r="75" spans="1:11" ht="3" customHeight="1">
      <c r="A75" s="440"/>
      <c r="B75" s="441"/>
      <c r="C75" s="441"/>
      <c r="D75" s="441"/>
      <c r="E75" s="441"/>
      <c r="F75" s="441"/>
      <c r="G75" s="441"/>
      <c r="H75" s="441"/>
      <c r="I75" s="441"/>
      <c r="J75" s="441"/>
      <c r="K75" s="316"/>
    </row>
    <row r="76" spans="1:11" ht="14.25" customHeight="1" thickBot="1">
      <c r="A76" s="442"/>
      <c r="B76" s="443"/>
      <c r="C76" s="443"/>
      <c r="D76" s="443"/>
      <c r="E76" s="443"/>
      <c r="F76" s="443"/>
      <c r="G76" s="443"/>
      <c r="H76" s="443"/>
      <c r="I76" s="443"/>
      <c r="J76" s="443"/>
      <c r="K76" s="316"/>
    </row>
    <row r="77" spans="1:11" ht="15.75" thickBot="1">
      <c r="A77" s="393"/>
      <c r="B77" s="394"/>
      <c r="C77" s="394"/>
      <c r="D77" s="394"/>
      <c r="E77" s="394"/>
      <c r="F77" s="394"/>
      <c r="G77" s="394"/>
      <c r="H77" s="394"/>
      <c r="I77" s="394"/>
      <c r="J77" s="394"/>
      <c r="K77" s="316"/>
    </row>
    <row r="78" spans="1:11" ht="18.75">
      <c r="A78" s="412" t="s">
        <v>87</v>
      </c>
      <c r="B78" s="412"/>
      <c r="C78" s="412"/>
      <c r="D78" s="412"/>
      <c r="E78" s="412"/>
      <c r="F78" s="412"/>
      <c r="G78" s="412"/>
      <c r="H78" s="412"/>
      <c r="I78" s="412"/>
      <c r="J78" s="412"/>
      <c r="K78" s="316"/>
    </row>
    <row r="79" spans="1:11" ht="15.75" thickBot="1">
      <c r="A79" s="414"/>
      <c r="B79" s="414"/>
      <c r="C79" s="414"/>
      <c r="D79" s="414"/>
      <c r="E79" s="414"/>
      <c r="F79" s="414"/>
      <c r="G79" s="414"/>
      <c r="H79" s="414"/>
      <c r="I79" s="414"/>
      <c r="J79" s="414"/>
      <c r="K79" s="316"/>
    </row>
    <row r="80" spans="1:11" ht="16.5" thickBot="1">
      <c r="A80" s="416" t="s">
        <v>67</v>
      </c>
      <c r="B80" s="416"/>
      <c r="C80" s="417" t="s">
        <v>88</v>
      </c>
      <c r="D80" s="418"/>
      <c r="E80" s="418"/>
      <c r="F80" s="418"/>
      <c r="G80" s="418"/>
      <c r="H80" s="418"/>
      <c r="I80" s="418"/>
      <c r="J80" s="418"/>
      <c r="K80" s="316"/>
    </row>
    <row r="81" spans="1:11" ht="15.75" thickBot="1">
      <c r="A81" s="396"/>
      <c r="B81" s="396"/>
      <c r="C81" s="396"/>
      <c r="D81" s="396"/>
      <c r="E81" s="396"/>
      <c r="F81" s="396"/>
      <c r="G81" s="396"/>
      <c r="H81" s="396"/>
      <c r="I81" s="396"/>
      <c r="J81" s="396"/>
      <c r="K81" s="316"/>
    </row>
    <row r="82" spans="1:11" ht="15.75" thickBot="1">
      <c r="A82" s="420" t="s">
        <v>69</v>
      </c>
      <c r="B82" s="420"/>
      <c r="C82" s="421"/>
      <c r="D82" s="172" t="s">
        <v>70</v>
      </c>
      <c r="E82" s="12"/>
      <c r="F82" s="422" t="s">
        <v>71</v>
      </c>
      <c r="G82" s="422"/>
      <c r="H82" s="423"/>
      <c r="I82" s="172" t="s">
        <v>72</v>
      </c>
      <c r="J82" s="12"/>
      <c r="K82" s="316"/>
    </row>
    <row r="83" spans="1:11">
      <c r="A83" s="396"/>
      <c r="B83" s="396"/>
      <c r="C83" s="396"/>
      <c r="D83" s="396"/>
      <c r="E83" s="396"/>
      <c r="F83" s="396"/>
      <c r="G83" s="396"/>
      <c r="H83" s="396"/>
      <c r="I83" s="396"/>
      <c r="J83" s="396"/>
      <c r="K83" s="316"/>
    </row>
    <row r="84" spans="1:11" ht="16.5" thickBot="1">
      <c r="A84" s="398" t="s">
        <v>73</v>
      </c>
      <c r="B84" s="398"/>
      <c r="C84" s="398"/>
      <c r="D84" s="398"/>
      <c r="E84" s="398"/>
      <c r="F84" s="398"/>
      <c r="G84" s="398"/>
      <c r="H84" s="398"/>
      <c r="I84" s="398"/>
      <c r="J84" s="398"/>
      <c r="K84" s="316"/>
    </row>
    <row r="85" spans="1:11">
      <c r="A85" s="400" t="s">
        <v>89</v>
      </c>
      <c r="B85" s="401"/>
      <c r="C85" s="401"/>
      <c r="D85" s="401"/>
      <c r="E85" s="401"/>
      <c r="F85" s="401"/>
      <c r="G85" s="401"/>
      <c r="H85" s="401"/>
      <c r="I85" s="401"/>
      <c r="J85" s="401"/>
      <c r="K85" s="316"/>
    </row>
    <row r="86" spans="1:11">
      <c r="A86" s="403"/>
      <c r="B86" s="404"/>
      <c r="C86" s="404"/>
      <c r="D86" s="404"/>
      <c r="E86" s="404"/>
      <c r="F86" s="404"/>
      <c r="G86" s="404"/>
      <c r="H86" s="404"/>
      <c r="I86" s="404"/>
      <c r="J86" s="404"/>
      <c r="K86" s="316"/>
    </row>
    <row r="87" spans="1:11">
      <c r="A87" s="403"/>
      <c r="B87" s="404"/>
      <c r="C87" s="404"/>
      <c r="D87" s="404"/>
      <c r="E87" s="404"/>
      <c r="F87" s="404"/>
      <c r="G87" s="404"/>
      <c r="H87" s="404"/>
      <c r="I87" s="404"/>
      <c r="J87" s="404"/>
      <c r="K87" s="316"/>
    </row>
    <row r="88" spans="1:11">
      <c r="A88" s="403"/>
      <c r="B88" s="404"/>
      <c r="C88" s="404"/>
      <c r="D88" s="404"/>
      <c r="E88" s="404"/>
      <c r="F88" s="404"/>
      <c r="G88" s="404"/>
      <c r="H88" s="404"/>
      <c r="I88" s="404"/>
      <c r="J88" s="404"/>
      <c r="K88" s="316"/>
    </row>
    <row r="89" spans="1:11" ht="3" customHeight="1" thickBot="1">
      <c r="A89" s="403"/>
      <c r="B89" s="404"/>
      <c r="C89" s="404"/>
      <c r="D89" s="404"/>
      <c r="E89" s="404"/>
      <c r="F89" s="404"/>
      <c r="G89" s="404"/>
      <c r="H89" s="404"/>
      <c r="I89" s="404"/>
      <c r="J89" s="404"/>
      <c r="K89" s="316"/>
    </row>
    <row r="90" spans="1:11" ht="15.75" hidden="1" thickBot="1">
      <c r="A90" s="403"/>
      <c r="B90" s="404"/>
      <c r="C90" s="404"/>
      <c r="D90" s="404"/>
      <c r="E90" s="404"/>
      <c r="F90" s="404"/>
      <c r="G90" s="404"/>
      <c r="H90" s="404"/>
      <c r="I90" s="404"/>
      <c r="J90" s="404"/>
      <c r="K90" s="316"/>
    </row>
    <row r="91" spans="1:11" ht="15.75" hidden="1" thickBot="1">
      <c r="A91" s="403"/>
      <c r="B91" s="404"/>
      <c r="C91" s="404"/>
      <c r="D91" s="404"/>
      <c r="E91" s="404"/>
      <c r="F91" s="404"/>
      <c r="G91" s="404"/>
      <c r="H91" s="404"/>
      <c r="I91" s="404"/>
      <c r="J91" s="404"/>
      <c r="K91" s="316"/>
    </row>
    <row r="92" spans="1:11" ht="15.75" hidden="1" thickBot="1">
      <c r="A92" s="403"/>
      <c r="B92" s="404"/>
      <c r="C92" s="404"/>
      <c r="D92" s="404"/>
      <c r="E92" s="404"/>
      <c r="F92" s="404"/>
      <c r="G92" s="404"/>
      <c r="H92" s="404"/>
      <c r="I92" s="404"/>
      <c r="J92" s="404"/>
      <c r="K92" s="316"/>
    </row>
    <row r="93" spans="1:11" ht="15.75" hidden="1" thickBot="1">
      <c r="A93" s="406"/>
      <c r="B93" s="407"/>
      <c r="C93" s="407"/>
      <c r="D93" s="407"/>
      <c r="E93" s="407"/>
      <c r="F93" s="407"/>
      <c r="G93" s="407"/>
      <c r="H93" s="407"/>
      <c r="I93" s="407"/>
      <c r="J93" s="407"/>
      <c r="K93" s="316"/>
    </row>
    <row r="94" spans="1:11">
      <c r="A94" s="382"/>
      <c r="B94" s="382"/>
      <c r="C94" s="382"/>
      <c r="D94" s="382"/>
      <c r="E94" s="382"/>
      <c r="F94" s="382"/>
      <c r="G94" s="382"/>
      <c r="H94" s="382"/>
      <c r="I94" s="382"/>
      <c r="J94" s="382"/>
      <c r="K94" s="316"/>
    </row>
    <row r="95" spans="1:11" ht="16.5" thickBot="1">
      <c r="A95" s="398" t="s">
        <v>75</v>
      </c>
      <c r="B95" s="398"/>
      <c r="C95" s="398"/>
      <c r="D95" s="398"/>
      <c r="E95" s="398"/>
      <c r="F95" s="398"/>
      <c r="G95" s="398"/>
      <c r="H95" s="398"/>
      <c r="I95" s="398"/>
      <c r="J95" s="398"/>
      <c r="K95" s="316"/>
    </row>
    <row r="96" spans="1:11">
      <c r="A96" s="446" t="s">
        <v>90</v>
      </c>
      <c r="B96" s="447"/>
      <c r="C96" s="447"/>
      <c r="D96" s="447"/>
      <c r="E96" s="447"/>
      <c r="F96" s="447"/>
      <c r="G96" s="447"/>
      <c r="H96" s="447"/>
      <c r="I96" s="447"/>
      <c r="J96" s="447"/>
      <c r="K96" s="316"/>
    </row>
    <row r="97" spans="1:11">
      <c r="A97" s="448"/>
      <c r="B97" s="449"/>
      <c r="C97" s="449"/>
      <c r="D97" s="449"/>
      <c r="E97" s="449"/>
      <c r="F97" s="449"/>
      <c r="G97" s="449"/>
      <c r="H97" s="449"/>
      <c r="I97" s="449"/>
      <c r="J97" s="449"/>
      <c r="K97" s="316"/>
    </row>
    <row r="98" spans="1:11">
      <c r="A98" s="448"/>
      <c r="B98" s="449"/>
      <c r="C98" s="449"/>
      <c r="D98" s="449"/>
      <c r="E98" s="449"/>
      <c r="F98" s="449"/>
      <c r="G98" s="449"/>
      <c r="H98" s="449"/>
      <c r="I98" s="449"/>
      <c r="J98" s="449"/>
      <c r="K98" s="316"/>
    </row>
    <row r="99" spans="1:11">
      <c r="A99" s="448"/>
      <c r="B99" s="449"/>
      <c r="C99" s="449"/>
      <c r="D99" s="449"/>
      <c r="E99" s="449"/>
      <c r="F99" s="449"/>
      <c r="G99" s="449"/>
      <c r="H99" s="449"/>
      <c r="I99" s="449"/>
      <c r="J99" s="449"/>
      <c r="K99" s="316"/>
    </row>
    <row r="100" spans="1:11" ht="47.25" customHeight="1" thickBot="1">
      <c r="A100" s="450"/>
      <c r="B100" s="451"/>
      <c r="C100" s="451"/>
      <c r="D100" s="451"/>
      <c r="E100" s="451"/>
      <c r="F100" s="451"/>
      <c r="G100" s="451"/>
      <c r="H100" s="451"/>
      <c r="I100" s="451"/>
      <c r="J100" s="451"/>
      <c r="K100" s="316"/>
    </row>
    <row r="101" spans="1:11">
      <c r="A101" s="382"/>
      <c r="B101" s="382"/>
      <c r="C101" s="382"/>
      <c r="D101" s="382"/>
      <c r="E101" s="382"/>
      <c r="F101" s="382"/>
      <c r="G101" s="382"/>
      <c r="H101" s="382"/>
      <c r="I101" s="382"/>
      <c r="J101" s="382"/>
      <c r="K101" s="316"/>
    </row>
    <row r="102" spans="1:11" ht="16.5" thickBot="1">
      <c r="A102" s="398" t="s">
        <v>77</v>
      </c>
      <c r="B102" s="398"/>
      <c r="C102" s="398"/>
      <c r="D102" s="398"/>
      <c r="E102" s="398"/>
      <c r="F102" s="398"/>
      <c r="G102" s="398"/>
      <c r="H102" s="398"/>
      <c r="I102" s="398"/>
      <c r="J102" s="398"/>
      <c r="K102" s="316"/>
    </row>
    <row r="103" spans="1:11" ht="15.75" thickBot="1">
      <c r="A103" s="427" t="s">
        <v>91</v>
      </c>
      <c r="B103" s="428"/>
      <c r="C103" s="428"/>
      <c r="D103" s="428"/>
      <c r="E103" s="428"/>
      <c r="F103" s="428"/>
      <c r="G103" s="428"/>
      <c r="H103" s="428"/>
      <c r="I103" s="428"/>
      <c r="J103" s="428"/>
      <c r="K103" s="316"/>
    </row>
    <row r="104" spans="1:11">
      <c r="A104" s="382"/>
      <c r="B104" s="382"/>
      <c r="C104" s="382"/>
      <c r="D104" s="382"/>
      <c r="E104" s="382"/>
      <c r="F104" s="382"/>
      <c r="G104" s="382"/>
      <c r="H104" s="382"/>
      <c r="I104" s="382"/>
      <c r="J104" s="382"/>
      <c r="K104" s="316"/>
    </row>
    <row r="105" spans="1:11" ht="50.85" customHeight="1" thickBot="1">
      <c r="A105" s="384" t="s">
        <v>79</v>
      </c>
      <c r="B105" s="384"/>
      <c r="C105" s="384"/>
      <c r="D105" s="384"/>
      <c r="E105" s="384"/>
      <c r="F105" s="384"/>
      <c r="G105" s="384"/>
      <c r="H105" s="384"/>
      <c r="I105" s="384"/>
      <c r="J105" s="384"/>
      <c r="K105" s="316"/>
    </row>
    <row r="106" spans="1:11">
      <c r="A106" s="438" t="s">
        <v>92</v>
      </c>
      <c r="B106" s="439"/>
      <c r="C106" s="439"/>
      <c r="D106" s="439"/>
      <c r="E106" s="439"/>
      <c r="F106" s="439"/>
      <c r="G106" s="439"/>
      <c r="H106" s="439"/>
      <c r="I106" s="439"/>
      <c r="J106" s="439"/>
      <c r="K106" s="316"/>
    </row>
    <row r="107" spans="1:11">
      <c r="A107" s="440"/>
      <c r="B107" s="441"/>
      <c r="C107" s="441"/>
      <c r="D107" s="441"/>
      <c r="E107" s="441"/>
      <c r="F107" s="441"/>
      <c r="G107" s="441"/>
      <c r="H107" s="441"/>
      <c r="I107" s="441"/>
      <c r="J107" s="441"/>
      <c r="K107" s="316"/>
    </row>
    <row r="108" spans="1:11">
      <c r="A108" s="440"/>
      <c r="B108" s="441"/>
      <c r="C108" s="441"/>
      <c r="D108" s="441"/>
      <c r="E108" s="441"/>
      <c r="F108" s="441"/>
      <c r="G108" s="441"/>
      <c r="H108" s="441"/>
      <c r="I108" s="441"/>
      <c r="J108" s="441"/>
      <c r="K108" s="316"/>
    </row>
    <row r="109" spans="1:11" ht="23.25" customHeight="1" thickBot="1">
      <c r="A109" s="440"/>
      <c r="B109" s="441"/>
      <c r="C109" s="441"/>
      <c r="D109" s="441"/>
      <c r="E109" s="441"/>
      <c r="F109" s="441"/>
      <c r="G109" s="441"/>
      <c r="H109" s="441"/>
      <c r="I109" s="441"/>
      <c r="J109" s="441"/>
      <c r="K109" s="316"/>
    </row>
    <row r="110" spans="1:11" ht="15.75" thickBot="1">
      <c r="A110" s="393"/>
      <c r="B110" s="394"/>
      <c r="C110" s="394"/>
      <c r="D110" s="394"/>
      <c r="E110" s="394"/>
      <c r="F110" s="394"/>
      <c r="G110" s="394"/>
      <c r="H110" s="394"/>
      <c r="I110" s="394"/>
      <c r="J110" s="394"/>
      <c r="K110" s="316"/>
    </row>
    <row r="111" spans="1:11" ht="18.75">
      <c r="A111" s="412" t="s">
        <v>93</v>
      </c>
      <c r="B111" s="412"/>
      <c r="C111" s="412"/>
      <c r="D111" s="412"/>
      <c r="E111" s="412"/>
      <c r="F111" s="412"/>
      <c r="G111" s="412"/>
      <c r="H111" s="412"/>
      <c r="I111" s="412"/>
      <c r="J111" s="412"/>
      <c r="K111" s="316"/>
    </row>
    <row r="112" spans="1:11" ht="15.75" thickBot="1">
      <c r="A112" s="414"/>
      <c r="B112" s="414"/>
      <c r="C112" s="414"/>
      <c r="D112" s="414"/>
      <c r="E112" s="414"/>
      <c r="F112" s="414"/>
      <c r="G112" s="414"/>
      <c r="H112" s="414"/>
      <c r="I112" s="414"/>
      <c r="J112" s="414"/>
      <c r="K112" s="316"/>
    </row>
    <row r="113" spans="1:11" ht="16.5" thickBot="1">
      <c r="A113" s="416" t="s">
        <v>67</v>
      </c>
      <c r="B113" s="416"/>
      <c r="C113" s="417" t="s">
        <v>94</v>
      </c>
      <c r="D113" s="418"/>
      <c r="E113" s="418"/>
      <c r="F113" s="418"/>
      <c r="G113" s="418"/>
      <c r="H113" s="418"/>
      <c r="I113" s="418"/>
      <c r="J113" s="418"/>
      <c r="K113" s="316"/>
    </row>
    <row r="114" spans="1:11" ht="15.75" thickBot="1">
      <c r="A114" s="396"/>
      <c r="B114" s="396"/>
      <c r="C114" s="396"/>
      <c r="D114" s="396"/>
      <c r="E114" s="396"/>
      <c r="F114" s="396"/>
      <c r="G114" s="396"/>
      <c r="H114" s="396"/>
      <c r="I114" s="396"/>
      <c r="J114" s="396"/>
      <c r="K114" s="316"/>
    </row>
    <row r="115" spans="1:11" ht="15.75" thickBot="1">
      <c r="A115" s="420" t="s">
        <v>69</v>
      </c>
      <c r="B115" s="420"/>
      <c r="C115" s="421"/>
      <c r="D115" s="172" t="s">
        <v>70</v>
      </c>
      <c r="E115" s="12"/>
      <c r="F115" s="422" t="s">
        <v>71</v>
      </c>
      <c r="G115" s="422"/>
      <c r="H115" s="423"/>
      <c r="I115" s="172" t="s">
        <v>72</v>
      </c>
      <c r="J115" s="12"/>
      <c r="K115" s="316"/>
    </row>
    <row r="116" spans="1:11">
      <c r="A116" s="396"/>
      <c r="B116" s="396"/>
      <c r="C116" s="396"/>
      <c r="D116" s="396"/>
      <c r="E116" s="396"/>
      <c r="F116" s="396"/>
      <c r="G116" s="396"/>
      <c r="H116" s="396"/>
      <c r="I116" s="396"/>
      <c r="J116" s="396"/>
      <c r="K116" s="316"/>
    </row>
    <row r="117" spans="1:11" ht="16.5" thickBot="1">
      <c r="A117" s="398" t="s">
        <v>73</v>
      </c>
      <c r="B117" s="398"/>
      <c r="C117" s="398"/>
      <c r="D117" s="398"/>
      <c r="E117" s="398"/>
      <c r="F117" s="398"/>
      <c r="G117" s="398"/>
      <c r="H117" s="398"/>
      <c r="I117" s="398"/>
      <c r="J117" s="398"/>
      <c r="K117" s="316"/>
    </row>
    <row r="118" spans="1:11">
      <c r="A118" s="452" t="s">
        <v>95</v>
      </c>
      <c r="B118" s="453"/>
      <c r="C118" s="453"/>
      <c r="D118" s="453"/>
      <c r="E118" s="453"/>
      <c r="F118" s="453"/>
      <c r="G118" s="453"/>
      <c r="H118" s="453"/>
      <c r="I118" s="453"/>
      <c r="J118" s="453"/>
      <c r="K118" s="316"/>
    </row>
    <row r="119" spans="1:11">
      <c r="A119" s="454"/>
      <c r="B119" s="455"/>
      <c r="C119" s="455"/>
      <c r="D119" s="455"/>
      <c r="E119" s="455"/>
      <c r="F119" s="455"/>
      <c r="G119" s="455"/>
      <c r="H119" s="455"/>
      <c r="I119" s="455"/>
      <c r="J119" s="455"/>
      <c r="K119" s="316"/>
    </row>
    <row r="120" spans="1:11" hidden="1">
      <c r="A120" s="454"/>
      <c r="B120" s="455"/>
      <c r="C120" s="455"/>
      <c r="D120" s="455"/>
      <c r="E120" s="455"/>
      <c r="F120" s="455"/>
      <c r="G120" s="455"/>
      <c r="H120" s="455"/>
      <c r="I120" s="455"/>
      <c r="J120" s="455"/>
      <c r="K120" s="316"/>
    </row>
    <row r="121" spans="1:11" ht="1.35" hidden="1" customHeight="1" thickBot="1">
      <c r="A121" s="454"/>
      <c r="B121" s="455"/>
      <c r="C121" s="455"/>
      <c r="D121" s="455"/>
      <c r="E121" s="455"/>
      <c r="F121" s="455"/>
      <c r="G121" s="455"/>
      <c r="H121" s="455"/>
      <c r="I121" s="455"/>
      <c r="J121" s="455"/>
      <c r="K121" s="316"/>
    </row>
    <row r="122" spans="1:11" hidden="1">
      <c r="A122" s="454"/>
      <c r="B122" s="455"/>
      <c r="C122" s="455"/>
      <c r="D122" s="455"/>
      <c r="E122" s="455"/>
      <c r="F122" s="455"/>
      <c r="G122" s="455"/>
      <c r="H122" s="455"/>
      <c r="I122" s="455"/>
      <c r="J122" s="455"/>
      <c r="K122" s="316"/>
    </row>
    <row r="123" spans="1:11" hidden="1">
      <c r="A123" s="454"/>
      <c r="B123" s="455"/>
      <c r="C123" s="455"/>
      <c r="D123" s="455"/>
      <c r="E123" s="455"/>
      <c r="F123" s="455"/>
      <c r="G123" s="455"/>
      <c r="H123" s="455"/>
      <c r="I123" s="455"/>
      <c r="J123" s="455"/>
      <c r="K123" s="316"/>
    </row>
    <row r="124" spans="1:11" hidden="1">
      <c r="A124" s="454"/>
      <c r="B124" s="455"/>
      <c r="C124" s="455"/>
      <c r="D124" s="455"/>
      <c r="E124" s="455"/>
      <c r="F124" s="455"/>
      <c r="G124" s="455"/>
      <c r="H124" s="455"/>
      <c r="I124" s="455"/>
      <c r="J124" s="455"/>
      <c r="K124" s="316"/>
    </row>
    <row r="125" spans="1:11" ht="15.75" thickBot="1">
      <c r="A125" s="456"/>
      <c r="B125" s="457"/>
      <c r="C125" s="457"/>
      <c r="D125" s="457"/>
      <c r="E125" s="457"/>
      <c r="F125" s="457"/>
      <c r="G125" s="457"/>
      <c r="H125" s="457"/>
      <c r="I125" s="457"/>
      <c r="J125" s="457"/>
      <c r="K125" s="316"/>
    </row>
    <row r="126" spans="1:11">
      <c r="A126" s="382"/>
      <c r="B126" s="382"/>
      <c r="C126" s="382"/>
      <c r="D126" s="382"/>
      <c r="E126" s="382"/>
      <c r="F126" s="382"/>
      <c r="G126" s="382"/>
      <c r="H126" s="382"/>
      <c r="I126" s="382"/>
      <c r="J126" s="382"/>
      <c r="K126" s="316"/>
    </row>
    <row r="127" spans="1:11" ht="16.5" thickBot="1">
      <c r="A127" s="398" t="s">
        <v>75</v>
      </c>
      <c r="B127" s="398"/>
      <c r="C127" s="398"/>
      <c r="D127" s="398"/>
      <c r="E127" s="398"/>
      <c r="F127" s="398"/>
      <c r="G127" s="398"/>
      <c r="H127" s="398"/>
      <c r="I127" s="398"/>
      <c r="J127" s="398"/>
      <c r="K127" s="316"/>
    </row>
    <row r="128" spans="1:11">
      <c r="A128" s="400" t="s">
        <v>96</v>
      </c>
      <c r="B128" s="401"/>
      <c r="C128" s="401"/>
      <c r="D128" s="401"/>
      <c r="E128" s="401"/>
      <c r="F128" s="401"/>
      <c r="G128" s="401"/>
      <c r="H128" s="401"/>
      <c r="I128" s="401"/>
      <c r="J128" s="401"/>
      <c r="K128" s="316"/>
    </row>
    <row r="129" spans="1:11">
      <c r="A129" s="403"/>
      <c r="B129" s="404"/>
      <c r="C129" s="404"/>
      <c r="D129" s="404"/>
      <c r="E129" s="404"/>
      <c r="F129" s="404"/>
      <c r="G129" s="404"/>
      <c r="H129" s="404"/>
      <c r="I129" s="404"/>
      <c r="J129" s="404"/>
      <c r="K129" s="316"/>
    </row>
    <row r="130" spans="1:11">
      <c r="A130" s="403"/>
      <c r="B130" s="404"/>
      <c r="C130" s="404"/>
      <c r="D130" s="404"/>
      <c r="E130" s="404"/>
      <c r="F130" s="404"/>
      <c r="G130" s="404"/>
      <c r="H130" s="404"/>
      <c r="I130" s="404"/>
      <c r="J130" s="404"/>
      <c r="K130" s="316"/>
    </row>
    <row r="131" spans="1:11">
      <c r="A131" s="403"/>
      <c r="B131" s="404"/>
      <c r="C131" s="404"/>
      <c r="D131" s="404"/>
      <c r="E131" s="404"/>
      <c r="F131" s="404"/>
      <c r="G131" s="404"/>
      <c r="H131" s="404"/>
      <c r="I131" s="404"/>
      <c r="J131" s="404"/>
      <c r="K131" s="316"/>
    </row>
    <row r="132" spans="1:11" ht="15.75" thickBot="1">
      <c r="A132" s="406"/>
      <c r="B132" s="407"/>
      <c r="C132" s="407"/>
      <c r="D132" s="407"/>
      <c r="E132" s="407"/>
      <c r="F132" s="407"/>
      <c r="G132" s="407"/>
      <c r="H132" s="407"/>
      <c r="I132" s="407"/>
      <c r="J132" s="407"/>
      <c r="K132" s="316"/>
    </row>
    <row r="133" spans="1:11">
      <c r="A133" s="382"/>
      <c r="B133" s="382"/>
      <c r="C133" s="382"/>
      <c r="D133" s="382"/>
      <c r="E133" s="382"/>
      <c r="F133" s="382"/>
      <c r="G133" s="382"/>
      <c r="H133" s="382"/>
      <c r="I133" s="382"/>
      <c r="J133" s="382"/>
      <c r="K133" s="316"/>
    </row>
    <row r="134" spans="1:11" ht="16.5" thickBot="1">
      <c r="A134" s="398" t="s">
        <v>77</v>
      </c>
      <c r="B134" s="398"/>
      <c r="C134" s="398"/>
      <c r="D134" s="398"/>
      <c r="E134" s="398"/>
      <c r="F134" s="398"/>
      <c r="G134" s="398"/>
      <c r="H134" s="398"/>
      <c r="I134" s="398"/>
      <c r="J134" s="398"/>
      <c r="K134" s="316"/>
    </row>
    <row r="135" spans="1:11" ht="15.75" thickBot="1">
      <c r="A135" s="427" t="s">
        <v>97</v>
      </c>
      <c r="B135" s="428"/>
      <c r="C135" s="428"/>
      <c r="D135" s="428"/>
      <c r="E135" s="428"/>
      <c r="F135" s="428"/>
      <c r="G135" s="428"/>
      <c r="H135" s="428"/>
      <c r="I135" s="428"/>
      <c r="J135" s="428"/>
      <c r="K135" s="316"/>
    </row>
    <row r="136" spans="1:11">
      <c r="A136" s="382"/>
      <c r="B136" s="382"/>
      <c r="C136" s="382"/>
      <c r="D136" s="382"/>
      <c r="E136" s="382"/>
      <c r="F136" s="382"/>
      <c r="G136" s="382"/>
      <c r="H136" s="382"/>
      <c r="I136" s="382"/>
      <c r="J136" s="382"/>
      <c r="K136" s="316"/>
    </row>
    <row r="137" spans="1:11" ht="63" customHeight="1" thickBot="1">
      <c r="A137" s="384" t="s">
        <v>79</v>
      </c>
      <c r="B137" s="384"/>
      <c r="C137" s="384"/>
      <c r="D137" s="384"/>
      <c r="E137" s="384"/>
      <c r="F137" s="384"/>
      <c r="G137" s="384"/>
      <c r="H137" s="384"/>
      <c r="I137" s="384"/>
      <c r="J137" s="384"/>
      <c r="K137" s="316"/>
    </row>
    <row r="138" spans="1:11" ht="56.25" customHeight="1" thickBot="1">
      <c r="A138" s="438" t="s">
        <v>98</v>
      </c>
      <c r="B138" s="439"/>
      <c r="C138" s="439"/>
      <c r="D138" s="439"/>
      <c r="E138" s="439"/>
      <c r="F138" s="439"/>
      <c r="G138" s="439"/>
      <c r="H138" s="439"/>
      <c r="I138" s="439"/>
      <c r="J138" s="439"/>
      <c r="K138" s="316"/>
    </row>
    <row r="139" spans="1:11" ht="17.25" customHeight="1" thickBot="1">
      <c r="A139" s="393"/>
      <c r="B139" s="394"/>
      <c r="C139" s="394"/>
      <c r="D139" s="394"/>
      <c r="E139" s="394"/>
      <c r="F139" s="394"/>
      <c r="G139" s="394"/>
      <c r="H139" s="394"/>
      <c r="I139" s="394"/>
      <c r="J139" s="394"/>
      <c r="K139" s="316"/>
    </row>
    <row r="140" spans="1:11" ht="18.75">
      <c r="A140" s="412" t="s">
        <v>99</v>
      </c>
      <c r="B140" s="412"/>
      <c r="C140" s="412"/>
      <c r="D140" s="412"/>
      <c r="E140" s="412"/>
      <c r="F140" s="412"/>
      <c r="G140" s="412"/>
      <c r="H140" s="412"/>
      <c r="I140" s="412"/>
      <c r="J140" s="412"/>
      <c r="K140" s="316"/>
    </row>
    <row r="141" spans="1:11" ht="15.75" thickBot="1">
      <c r="A141" s="414"/>
      <c r="B141" s="414"/>
      <c r="C141" s="414"/>
      <c r="D141" s="414"/>
      <c r="E141" s="414"/>
      <c r="F141" s="414"/>
      <c r="G141" s="414"/>
      <c r="H141" s="414"/>
      <c r="I141" s="414"/>
      <c r="J141" s="414"/>
      <c r="K141" s="316"/>
    </row>
    <row r="142" spans="1:11" ht="16.5" thickBot="1">
      <c r="A142" s="416" t="s">
        <v>67</v>
      </c>
      <c r="B142" s="416"/>
      <c r="C142" s="417" t="s">
        <v>100</v>
      </c>
      <c r="D142" s="418"/>
      <c r="E142" s="418"/>
      <c r="F142" s="418"/>
      <c r="G142" s="418"/>
      <c r="H142" s="418"/>
      <c r="I142" s="418"/>
      <c r="J142" s="418"/>
      <c r="K142" s="316"/>
    </row>
    <row r="143" spans="1:11" ht="15.75" thickBot="1">
      <c r="A143" s="396"/>
      <c r="B143" s="396"/>
      <c r="C143" s="396"/>
      <c r="D143" s="396"/>
      <c r="E143" s="396"/>
      <c r="F143" s="396"/>
      <c r="G143" s="396"/>
      <c r="H143" s="396"/>
      <c r="I143" s="396"/>
      <c r="J143" s="396"/>
      <c r="K143" s="316"/>
    </row>
    <row r="144" spans="1:11" ht="15.75" thickBot="1">
      <c r="A144" s="420" t="s">
        <v>69</v>
      </c>
      <c r="B144" s="420"/>
      <c r="C144" s="421"/>
      <c r="D144" s="172" t="s">
        <v>70</v>
      </c>
      <c r="E144" s="12"/>
      <c r="F144" s="422" t="s">
        <v>71</v>
      </c>
      <c r="G144" s="422"/>
      <c r="H144" s="423"/>
      <c r="I144" s="172" t="s">
        <v>72</v>
      </c>
      <c r="J144" s="12"/>
      <c r="K144" s="316"/>
    </row>
    <row r="145" spans="1:11">
      <c r="A145" s="396"/>
      <c r="B145" s="396"/>
      <c r="C145" s="396"/>
      <c r="D145" s="396"/>
      <c r="E145" s="396"/>
      <c r="F145" s="396"/>
      <c r="G145" s="396"/>
      <c r="H145" s="396"/>
      <c r="I145" s="396"/>
      <c r="J145" s="396"/>
      <c r="K145" s="316"/>
    </row>
    <row r="146" spans="1:11" ht="16.5" thickBot="1">
      <c r="A146" s="398" t="s">
        <v>73</v>
      </c>
      <c r="B146" s="398"/>
      <c r="C146" s="398"/>
      <c r="D146" s="398"/>
      <c r="E146" s="398"/>
      <c r="F146" s="398"/>
      <c r="G146" s="398"/>
      <c r="H146" s="398"/>
      <c r="I146" s="398"/>
      <c r="J146" s="398"/>
      <c r="K146" s="316"/>
    </row>
    <row r="147" spans="1:11">
      <c r="A147" s="446" t="s">
        <v>101</v>
      </c>
      <c r="B147" s="447"/>
      <c r="C147" s="447"/>
      <c r="D147" s="447"/>
      <c r="E147" s="447"/>
      <c r="F147" s="447"/>
      <c r="G147" s="447"/>
      <c r="H147" s="447"/>
      <c r="I147" s="447"/>
      <c r="J147" s="447"/>
      <c r="K147" s="316"/>
    </row>
    <row r="148" spans="1:11">
      <c r="A148" s="448"/>
      <c r="B148" s="449"/>
      <c r="C148" s="449"/>
      <c r="D148" s="449"/>
      <c r="E148" s="449"/>
      <c r="F148" s="449"/>
      <c r="G148" s="449"/>
      <c r="H148" s="449"/>
      <c r="I148" s="449"/>
      <c r="J148" s="449"/>
      <c r="K148" s="316"/>
    </row>
    <row r="149" spans="1:11">
      <c r="A149" s="448"/>
      <c r="B149" s="449"/>
      <c r="C149" s="449"/>
      <c r="D149" s="449"/>
      <c r="E149" s="449"/>
      <c r="F149" s="449"/>
      <c r="G149" s="449"/>
      <c r="H149" s="449"/>
      <c r="I149" s="449"/>
      <c r="J149" s="449"/>
      <c r="K149" s="316"/>
    </row>
    <row r="150" spans="1:11">
      <c r="A150" s="448"/>
      <c r="B150" s="449"/>
      <c r="C150" s="449"/>
      <c r="D150" s="449"/>
      <c r="E150" s="449"/>
      <c r="F150" s="449"/>
      <c r="G150" s="449"/>
      <c r="H150" s="449"/>
      <c r="I150" s="449"/>
      <c r="J150" s="449"/>
      <c r="K150" s="316"/>
    </row>
    <row r="151" spans="1:11" ht="12" customHeight="1" thickBot="1">
      <c r="A151" s="448"/>
      <c r="B151" s="449"/>
      <c r="C151" s="449"/>
      <c r="D151" s="449"/>
      <c r="E151" s="449"/>
      <c r="F151" s="449"/>
      <c r="G151" s="449"/>
      <c r="H151" s="449"/>
      <c r="I151" s="449"/>
      <c r="J151" s="449"/>
      <c r="K151" s="316"/>
    </row>
    <row r="152" spans="1:11" ht="15.75" hidden="1" thickBot="1">
      <c r="A152" s="448"/>
      <c r="B152" s="449"/>
      <c r="C152" s="449"/>
      <c r="D152" s="449"/>
      <c r="E152" s="449"/>
      <c r="F152" s="449"/>
      <c r="G152" s="449"/>
      <c r="H152" s="449"/>
      <c r="I152" s="449"/>
      <c r="J152" s="449"/>
      <c r="K152" s="316"/>
    </row>
    <row r="153" spans="1:11" ht="15.75" hidden="1" thickBot="1">
      <c r="A153" s="448"/>
      <c r="B153" s="449"/>
      <c r="C153" s="449"/>
      <c r="D153" s="449"/>
      <c r="E153" s="449"/>
      <c r="F153" s="449"/>
      <c r="G153" s="449"/>
      <c r="H153" s="449"/>
      <c r="I153" s="449"/>
      <c r="J153" s="449"/>
      <c r="K153" s="316"/>
    </row>
    <row r="154" spans="1:11" ht="15.75" hidden="1" thickBot="1">
      <c r="A154" s="448"/>
      <c r="B154" s="449"/>
      <c r="C154" s="449"/>
      <c r="D154" s="449"/>
      <c r="E154" s="449"/>
      <c r="F154" s="449"/>
      <c r="G154" s="449"/>
      <c r="H154" s="449"/>
      <c r="I154" s="449"/>
      <c r="J154" s="449"/>
      <c r="K154" s="316"/>
    </row>
    <row r="155" spans="1:11" ht="15.75" hidden="1" thickBot="1">
      <c r="A155" s="450"/>
      <c r="B155" s="451"/>
      <c r="C155" s="451"/>
      <c r="D155" s="451"/>
      <c r="E155" s="451"/>
      <c r="F155" s="451"/>
      <c r="G155" s="451"/>
      <c r="H155" s="451"/>
      <c r="I155" s="451"/>
      <c r="J155" s="451"/>
      <c r="K155" s="316"/>
    </row>
    <row r="156" spans="1:11">
      <c r="A156" s="382"/>
      <c r="B156" s="382"/>
      <c r="C156" s="382"/>
      <c r="D156" s="382"/>
      <c r="E156" s="382"/>
      <c r="F156" s="382"/>
      <c r="G156" s="382"/>
      <c r="H156" s="382"/>
      <c r="I156" s="382"/>
      <c r="J156" s="382"/>
      <c r="K156" s="316"/>
    </row>
    <row r="157" spans="1:11" ht="16.5" thickBot="1">
      <c r="A157" s="398" t="s">
        <v>75</v>
      </c>
      <c r="B157" s="398"/>
      <c r="C157" s="398"/>
      <c r="D157" s="398"/>
      <c r="E157" s="398"/>
      <c r="F157" s="398"/>
      <c r="G157" s="398"/>
      <c r="H157" s="398"/>
      <c r="I157" s="398"/>
      <c r="J157" s="398"/>
      <c r="K157" s="316"/>
    </row>
    <row r="158" spans="1:11">
      <c r="A158" s="446" t="s">
        <v>102</v>
      </c>
      <c r="B158" s="447"/>
      <c r="C158" s="447"/>
      <c r="D158" s="447"/>
      <c r="E158" s="447"/>
      <c r="F158" s="447"/>
      <c r="G158" s="447"/>
      <c r="H158" s="447"/>
      <c r="I158" s="447"/>
      <c r="J158" s="447"/>
      <c r="K158" s="316"/>
    </row>
    <row r="159" spans="1:11">
      <c r="A159" s="448"/>
      <c r="B159" s="449"/>
      <c r="C159" s="449"/>
      <c r="D159" s="449"/>
      <c r="E159" s="449"/>
      <c r="F159" s="449"/>
      <c r="G159" s="449"/>
      <c r="H159" s="449"/>
      <c r="I159" s="449"/>
      <c r="J159" s="449"/>
      <c r="K159" s="316"/>
    </row>
    <row r="160" spans="1:11">
      <c r="A160" s="448"/>
      <c r="B160" s="449"/>
      <c r="C160" s="449"/>
      <c r="D160" s="449"/>
      <c r="E160" s="449"/>
      <c r="F160" s="449"/>
      <c r="G160" s="449"/>
      <c r="H160" s="449"/>
      <c r="I160" s="449"/>
      <c r="J160" s="449"/>
      <c r="K160" s="316"/>
    </row>
    <row r="161" spans="1:11">
      <c r="A161" s="448"/>
      <c r="B161" s="449"/>
      <c r="C161" s="449"/>
      <c r="D161" s="449"/>
      <c r="E161" s="449"/>
      <c r="F161" s="449"/>
      <c r="G161" s="449"/>
      <c r="H161" s="449"/>
      <c r="I161" s="449"/>
      <c r="J161" s="449"/>
      <c r="K161" s="316"/>
    </row>
    <row r="162" spans="1:11" ht="15.75" thickBot="1">
      <c r="A162" s="450"/>
      <c r="B162" s="451"/>
      <c r="C162" s="451"/>
      <c r="D162" s="451"/>
      <c r="E162" s="451"/>
      <c r="F162" s="451"/>
      <c r="G162" s="451"/>
      <c r="H162" s="451"/>
      <c r="I162" s="451"/>
      <c r="J162" s="451"/>
      <c r="K162" s="316"/>
    </row>
    <row r="163" spans="1:11">
      <c r="A163" s="382"/>
      <c r="B163" s="382"/>
      <c r="C163" s="382"/>
      <c r="D163" s="382"/>
      <c r="E163" s="382"/>
      <c r="F163" s="382"/>
      <c r="G163" s="382"/>
      <c r="H163" s="382"/>
      <c r="I163" s="382"/>
      <c r="J163" s="382"/>
      <c r="K163" s="316"/>
    </row>
    <row r="164" spans="1:11" ht="16.5" thickBot="1">
      <c r="A164" s="398" t="s">
        <v>77</v>
      </c>
      <c r="B164" s="398"/>
      <c r="C164" s="398"/>
      <c r="D164" s="398"/>
      <c r="E164" s="398"/>
      <c r="F164" s="398"/>
      <c r="G164" s="398"/>
      <c r="H164" s="398"/>
      <c r="I164" s="398"/>
      <c r="J164" s="398"/>
      <c r="K164" s="316"/>
    </row>
    <row r="165" spans="1:11" ht="15.75" thickBot="1">
      <c r="A165" s="458" t="s">
        <v>97</v>
      </c>
      <c r="B165" s="459"/>
      <c r="C165" s="459"/>
      <c r="D165" s="459"/>
      <c r="E165" s="459"/>
      <c r="F165" s="459"/>
      <c r="G165" s="459"/>
      <c r="H165" s="459"/>
      <c r="I165" s="459"/>
      <c r="J165" s="459"/>
      <c r="K165" s="316"/>
    </row>
    <row r="166" spans="1:11">
      <c r="A166" s="382"/>
      <c r="B166" s="382"/>
      <c r="C166" s="382"/>
      <c r="D166" s="382"/>
      <c r="E166" s="382"/>
      <c r="F166" s="382"/>
      <c r="G166" s="382"/>
      <c r="H166" s="382"/>
      <c r="I166" s="382"/>
      <c r="J166" s="382"/>
      <c r="K166" s="316"/>
    </row>
    <row r="167" spans="1:11" ht="46.35" customHeight="1" thickBot="1">
      <c r="A167" s="384" t="s">
        <v>79</v>
      </c>
      <c r="B167" s="384"/>
      <c r="C167" s="384"/>
      <c r="D167" s="384"/>
      <c r="E167" s="384"/>
      <c r="F167" s="384"/>
      <c r="G167" s="384"/>
      <c r="H167" s="384"/>
      <c r="I167" s="384"/>
      <c r="J167" s="384"/>
      <c r="K167" s="316"/>
    </row>
    <row r="168" spans="1:11" ht="15" customHeight="1">
      <c r="A168" s="446" t="s">
        <v>103</v>
      </c>
      <c r="B168" s="447"/>
      <c r="C168" s="447"/>
      <c r="D168" s="447"/>
      <c r="E168" s="447"/>
      <c r="F168" s="447"/>
      <c r="G168" s="447"/>
      <c r="H168" s="447"/>
      <c r="I168" s="447"/>
      <c r="J168" s="447"/>
      <c r="K168" s="316"/>
    </row>
    <row r="169" spans="1:11" ht="15" customHeight="1">
      <c r="A169" s="448"/>
      <c r="B169" s="449"/>
      <c r="C169" s="449"/>
      <c r="D169" s="449"/>
      <c r="E169" s="449"/>
      <c r="F169" s="449"/>
      <c r="G169" s="449"/>
      <c r="H169" s="449"/>
      <c r="I169" s="449"/>
      <c r="J169" s="449"/>
      <c r="K169" s="316"/>
    </row>
    <row r="170" spans="1:11" ht="27" customHeight="1">
      <c r="A170" s="448"/>
      <c r="B170" s="449"/>
      <c r="C170" s="449"/>
      <c r="D170" s="449"/>
      <c r="E170" s="449"/>
      <c r="F170" s="449"/>
      <c r="G170" s="449"/>
      <c r="H170" s="449"/>
      <c r="I170" s="449"/>
      <c r="J170" s="449"/>
      <c r="K170" s="316"/>
    </row>
    <row r="171" spans="1:11" ht="8.25" hidden="1" customHeight="1">
      <c r="A171" s="448"/>
      <c r="B171" s="449"/>
      <c r="C171" s="449"/>
      <c r="D171" s="449"/>
      <c r="E171" s="449"/>
      <c r="F171" s="449"/>
      <c r="G171" s="449"/>
      <c r="H171" s="449"/>
      <c r="I171" s="449"/>
      <c r="J171" s="449"/>
      <c r="K171" s="316"/>
    </row>
    <row r="172" spans="1:11" ht="29.25" hidden="1" customHeight="1" thickBot="1">
      <c r="A172" s="450"/>
      <c r="B172" s="451"/>
      <c r="C172" s="451"/>
      <c r="D172" s="451"/>
      <c r="E172" s="451"/>
      <c r="F172" s="451"/>
      <c r="G172" s="451"/>
      <c r="H172" s="451"/>
      <c r="I172" s="451"/>
      <c r="J172" s="451"/>
      <c r="K172" s="316"/>
    </row>
    <row r="173" spans="1:11" ht="15" hidden="1" customHeight="1">
      <c r="A173" s="400"/>
      <c r="B173" s="401"/>
      <c r="C173" s="401"/>
      <c r="D173" s="401"/>
      <c r="E173" s="401"/>
      <c r="F173" s="401"/>
      <c r="G173" s="401"/>
      <c r="H173" s="401"/>
      <c r="I173" s="401"/>
      <c r="J173" s="401"/>
      <c r="K173" s="316"/>
    </row>
    <row r="174" spans="1:11" ht="15" hidden="1" customHeight="1">
      <c r="A174" s="403"/>
      <c r="B174" s="404"/>
      <c r="C174" s="404"/>
      <c r="D174" s="404"/>
      <c r="E174" s="404"/>
      <c r="F174" s="404"/>
      <c r="G174" s="404"/>
      <c r="H174" s="404"/>
      <c r="I174" s="404"/>
      <c r="J174" s="404"/>
      <c r="K174" s="316"/>
    </row>
    <row r="175" spans="1:11" ht="15" hidden="1" customHeight="1">
      <c r="A175" s="403"/>
      <c r="B175" s="404"/>
      <c r="C175" s="404"/>
      <c r="D175" s="404"/>
      <c r="E175" s="404"/>
      <c r="F175" s="404"/>
      <c r="G175" s="404"/>
      <c r="H175" s="404"/>
      <c r="I175" s="404"/>
      <c r="J175" s="404"/>
      <c r="K175" s="316"/>
    </row>
    <row r="176" spans="1:11" ht="3" customHeight="1" thickBot="1">
      <c r="A176" s="403"/>
      <c r="B176" s="404"/>
      <c r="C176" s="404"/>
      <c r="D176" s="404"/>
      <c r="E176" s="404"/>
      <c r="F176" s="404"/>
      <c r="G176" s="404"/>
      <c r="H176" s="404"/>
      <c r="I176" s="404"/>
      <c r="J176" s="404"/>
      <c r="K176" s="316"/>
    </row>
    <row r="177" spans="1:11" ht="16.350000000000001" hidden="1" customHeight="1" thickBot="1">
      <c r="A177" s="406"/>
      <c r="B177" s="407"/>
      <c r="C177" s="407"/>
      <c r="D177" s="407"/>
      <c r="E177" s="407"/>
      <c r="F177" s="407"/>
      <c r="G177" s="407"/>
      <c r="H177" s="407"/>
      <c r="I177" s="407"/>
      <c r="J177" s="407"/>
      <c r="K177" s="316"/>
    </row>
    <row r="178" spans="1:11" ht="16.350000000000001" hidden="1" customHeight="1" thickBot="1">
      <c r="A178" s="400"/>
      <c r="B178" s="401"/>
      <c r="C178" s="401"/>
      <c r="D178" s="401"/>
      <c r="E178" s="401"/>
      <c r="F178" s="401"/>
      <c r="G178" s="401"/>
      <c r="H178" s="401"/>
      <c r="I178" s="401"/>
      <c r="J178" s="401"/>
      <c r="K178" s="316"/>
    </row>
    <row r="179" spans="1:11" ht="16.350000000000001" hidden="1" customHeight="1" thickBot="1">
      <c r="A179" s="403"/>
      <c r="B179" s="404"/>
      <c r="C179" s="404"/>
      <c r="D179" s="404"/>
      <c r="E179" s="404"/>
      <c r="F179" s="404"/>
      <c r="G179" s="404"/>
      <c r="H179" s="404"/>
      <c r="I179" s="404"/>
      <c r="J179" s="404"/>
      <c r="K179" s="316"/>
    </row>
    <row r="180" spans="1:11" ht="15.75" thickBot="1">
      <c r="A180" s="393"/>
      <c r="B180" s="394"/>
      <c r="C180" s="394"/>
      <c r="D180" s="394"/>
      <c r="E180" s="394"/>
      <c r="F180" s="394"/>
      <c r="G180" s="394"/>
      <c r="H180" s="394"/>
      <c r="I180" s="394"/>
      <c r="J180" s="394"/>
      <c r="K180" s="316"/>
    </row>
    <row r="181" spans="1:11" ht="18.75">
      <c r="A181" s="412" t="s">
        <v>104</v>
      </c>
      <c r="B181" s="412"/>
      <c r="C181" s="412"/>
      <c r="D181" s="412"/>
      <c r="E181" s="412"/>
      <c r="F181" s="412"/>
      <c r="G181" s="412"/>
      <c r="H181" s="412"/>
      <c r="I181" s="412"/>
      <c r="J181" s="412"/>
      <c r="K181" s="316"/>
    </row>
    <row r="182" spans="1:11" ht="15.75" thickBot="1">
      <c r="A182" s="414"/>
      <c r="B182" s="414"/>
      <c r="C182" s="414"/>
      <c r="D182" s="414"/>
      <c r="E182" s="414"/>
      <c r="F182" s="414"/>
      <c r="G182" s="414"/>
      <c r="H182" s="414"/>
      <c r="I182" s="414"/>
      <c r="J182" s="414"/>
      <c r="K182" s="316"/>
    </row>
    <row r="183" spans="1:11" ht="16.5" thickBot="1">
      <c r="A183" s="416" t="s">
        <v>67</v>
      </c>
      <c r="B183" s="416"/>
      <c r="C183" s="417" t="s">
        <v>105</v>
      </c>
      <c r="D183" s="418"/>
      <c r="E183" s="418"/>
      <c r="F183" s="418"/>
      <c r="G183" s="418"/>
      <c r="H183" s="418"/>
      <c r="I183" s="418"/>
      <c r="J183" s="418"/>
      <c r="K183" s="316"/>
    </row>
    <row r="184" spans="1:11" ht="15.75" thickBot="1">
      <c r="A184" s="396"/>
      <c r="B184" s="396"/>
      <c r="C184" s="396"/>
      <c r="D184" s="396"/>
      <c r="E184" s="396"/>
      <c r="F184" s="396"/>
      <c r="G184" s="396"/>
      <c r="H184" s="396"/>
      <c r="I184" s="396"/>
      <c r="J184" s="396"/>
      <c r="K184" s="316"/>
    </row>
    <row r="185" spans="1:11" ht="15.75" thickBot="1">
      <c r="A185" s="420" t="s">
        <v>69</v>
      </c>
      <c r="B185" s="420"/>
      <c r="C185" s="421"/>
      <c r="D185" s="172" t="s">
        <v>106</v>
      </c>
      <c r="E185" s="12"/>
      <c r="F185" s="422" t="s">
        <v>71</v>
      </c>
      <c r="G185" s="422"/>
      <c r="H185" s="423"/>
      <c r="I185" s="172" t="s">
        <v>72</v>
      </c>
      <c r="J185" s="12"/>
      <c r="K185" s="316"/>
    </row>
    <row r="186" spans="1:11">
      <c r="A186" s="396"/>
      <c r="B186" s="396"/>
      <c r="C186" s="396"/>
      <c r="D186" s="396"/>
      <c r="E186" s="396"/>
      <c r="F186" s="396"/>
      <c r="G186" s="396"/>
      <c r="H186" s="396"/>
      <c r="I186" s="396"/>
      <c r="J186" s="396"/>
      <c r="K186" s="316"/>
    </row>
    <row r="187" spans="1:11" ht="16.5" thickBot="1">
      <c r="A187" s="398" t="s">
        <v>73</v>
      </c>
      <c r="B187" s="398"/>
      <c r="C187" s="398"/>
      <c r="D187" s="398"/>
      <c r="E187" s="398"/>
      <c r="F187" s="398"/>
      <c r="G187" s="398"/>
      <c r="H187" s="398"/>
      <c r="I187" s="398"/>
      <c r="J187" s="398"/>
      <c r="K187" s="316"/>
    </row>
    <row r="188" spans="1:11">
      <c r="A188" s="446" t="s">
        <v>107</v>
      </c>
      <c r="B188" s="447"/>
      <c r="C188" s="447"/>
      <c r="D188" s="447"/>
      <c r="E188" s="447"/>
      <c r="F188" s="447"/>
      <c r="G188" s="447"/>
      <c r="H188" s="447"/>
      <c r="I188" s="447"/>
      <c r="J188" s="447"/>
      <c r="K188" s="316"/>
    </row>
    <row r="189" spans="1:11">
      <c r="A189" s="448"/>
      <c r="B189" s="449"/>
      <c r="C189" s="449"/>
      <c r="D189" s="449"/>
      <c r="E189" s="449"/>
      <c r="F189" s="449"/>
      <c r="G189" s="449"/>
      <c r="H189" s="449"/>
      <c r="I189" s="449"/>
      <c r="J189" s="449"/>
      <c r="K189" s="316"/>
    </row>
    <row r="190" spans="1:11">
      <c r="A190" s="448"/>
      <c r="B190" s="449"/>
      <c r="C190" s="449"/>
      <c r="D190" s="449"/>
      <c r="E190" s="449"/>
      <c r="F190" s="449"/>
      <c r="G190" s="449"/>
      <c r="H190" s="449"/>
      <c r="I190" s="449"/>
      <c r="J190" s="449"/>
      <c r="K190" s="316"/>
    </row>
    <row r="191" spans="1:11">
      <c r="A191" s="448"/>
      <c r="B191" s="449"/>
      <c r="C191" s="449"/>
      <c r="D191" s="449"/>
      <c r="E191" s="449"/>
      <c r="F191" s="449"/>
      <c r="G191" s="449"/>
      <c r="H191" s="449"/>
      <c r="I191" s="449"/>
      <c r="J191" s="449"/>
      <c r="K191" s="316"/>
    </row>
    <row r="192" spans="1:11" ht="4.3499999999999996" customHeight="1" thickBot="1">
      <c r="A192" s="448"/>
      <c r="B192" s="449"/>
      <c r="C192" s="449"/>
      <c r="D192" s="449"/>
      <c r="E192" s="449"/>
      <c r="F192" s="449"/>
      <c r="G192" s="449"/>
      <c r="H192" s="449"/>
      <c r="I192" s="449"/>
      <c r="J192" s="449"/>
      <c r="K192" s="316"/>
    </row>
    <row r="193" spans="1:11" ht="1.35" hidden="1" customHeight="1" thickBot="1">
      <c r="A193" s="448"/>
      <c r="B193" s="449"/>
      <c r="C193" s="449"/>
      <c r="D193" s="449"/>
      <c r="E193" s="449"/>
      <c r="F193" s="449"/>
      <c r="G193" s="449"/>
      <c r="H193" s="449"/>
      <c r="I193" s="449"/>
      <c r="J193" s="449"/>
      <c r="K193" s="316"/>
    </row>
    <row r="194" spans="1:11" ht="15.75" hidden="1" thickBot="1">
      <c r="A194" s="448"/>
      <c r="B194" s="449"/>
      <c r="C194" s="449"/>
      <c r="D194" s="449"/>
      <c r="E194" s="449"/>
      <c r="F194" s="449"/>
      <c r="G194" s="449"/>
      <c r="H194" s="449"/>
      <c r="I194" s="449"/>
      <c r="J194" s="449"/>
      <c r="K194" s="316"/>
    </row>
    <row r="195" spans="1:11" ht="15.75" hidden="1" thickBot="1">
      <c r="A195" s="448"/>
      <c r="B195" s="449"/>
      <c r="C195" s="449"/>
      <c r="D195" s="449"/>
      <c r="E195" s="449"/>
      <c r="F195" s="449"/>
      <c r="G195" s="449"/>
      <c r="H195" s="449"/>
      <c r="I195" s="449"/>
      <c r="J195" s="449"/>
      <c r="K195" s="316"/>
    </row>
    <row r="196" spans="1:11" ht="15.75" hidden="1" thickBot="1">
      <c r="A196" s="448"/>
      <c r="B196" s="449"/>
      <c r="C196" s="449"/>
      <c r="D196" s="449"/>
      <c r="E196" s="449"/>
      <c r="F196" s="449"/>
      <c r="G196" s="449"/>
      <c r="H196" s="449"/>
      <c r="I196" s="449"/>
      <c r="J196" s="449"/>
      <c r="K196" s="316"/>
    </row>
    <row r="197" spans="1:11" ht="15.75" hidden="1" thickBot="1">
      <c r="A197" s="450"/>
      <c r="B197" s="451"/>
      <c r="C197" s="451"/>
      <c r="D197" s="451"/>
      <c r="E197" s="451"/>
      <c r="F197" s="451"/>
      <c r="G197" s="451"/>
      <c r="H197" s="451"/>
      <c r="I197" s="451"/>
      <c r="J197" s="451"/>
      <c r="K197" s="316"/>
    </row>
    <row r="198" spans="1:11">
      <c r="A198" s="382"/>
      <c r="B198" s="382"/>
      <c r="C198" s="382"/>
      <c r="D198" s="382"/>
      <c r="E198" s="382"/>
      <c r="F198" s="382"/>
      <c r="G198" s="382"/>
      <c r="H198" s="382"/>
      <c r="I198" s="382"/>
      <c r="J198" s="382"/>
      <c r="K198" s="316"/>
    </row>
    <row r="199" spans="1:11" ht="16.5" thickBot="1">
      <c r="A199" s="398" t="s">
        <v>75</v>
      </c>
      <c r="B199" s="398"/>
      <c r="C199" s="398"/>
      <c r="D199" s="398"/>
      <c r="E199" s="398"/>
      <c r="F199" s="398"/>
      <c r="G199" s="398"/>
      <c r="H199" s="398"/>
      <c r="I199" s="398"/>
      <c r="J199" s="398"/>
      <c r="K199" s="316"/>
    </row>
    <row r="200" spans="1:11">
      <c r="A200" s="446" t="s">
        <v>108</v>
      </c>
      <c r="B200" s="447"/>
      <c r="C200" s="447"/>
      <c r="D200" s="447"/>
      <c r="E200" s="447"/>
      <c r="F200" s="447"/>
      <c r="G200" s="447"/>
      <c r="H200" s="447"/>
      <c r="I200" s="447"/>
      <c r="J200" s="447"/>
      <c r="K200" s="317"/>
    </row>
    <row r="201" spans="1:11">
      <c r="A201" s="448"/>
      <c r="B201" s="449"/>
      <c r="C201" s="449"/>
      <c r="D201" s="449"/>
      <c r="E201" s="449"/>
      <c r="F201" s="449"/>
      <c r="G201" s="449"/>
      <c r="H201" s="449"/>
      <c r="I201" s="449"/>
      <c r="J201" s="449"/>
      <c r="K201" s="316"/>
    </row>
    <row r="202" spans="1:11" ht="66.95" customHeight="1" thickBot="1">
      <c r="A202" s="450"/>
      <c r="B202" s="451"/>
      <c r="C202" s="451"/>
      <c r="D202" s="451"/>
      <c r="E202" s="451"/>
      <c r="F202" s="451"/>
      <c r="G202" s="451"/>
      <c r="H202" s="451"/>
      <c r="I202" s="451"/>
      <c r="J202" s="451"/>
      <c r="K202" s="316"/>
    </row>
    <row r="203" spans="1:11">
      <c r="A203" s="382"/>
      <c r="B203" s="382"/>
      <c r="C203" s="382"/>
      <c r="D203" s="382"/>
      <c r="E203" s="382"/>
      <c r="F203" s="382"/>
      <c r="G203" s="382"/>
      <c r="H203" s="382"/>
      <c r="I203" s="382"/>
      <c r="J203" s="382"/>
      <c r="K203" s="316"/>
    </row>
    <row r="204" spans="1:11" ht="16.5" thickBot="1">
      <c r="A204" s="398" t="s">
        <v>77</v>
      </c>
      <c r="B204" s="398"/>
      <c r="C204" s="398"/>
      <c r="D204" s="398"/>
      <c r="E204" s="398"/>
      <c r="F204" s="398"/>
      <c r="G204" s="398"/>
      <c r="H204" s="398"/>
      <c r="I204" s="398"/>
      <c r="J204" s="398"/>
      <c r="K204" s="316"/>
    </row>
    <row r="205" spans="1:11" ht="15.75" thickBot="1">
      <c r="A205" s="427" t="s">
        <v>97</v>
      </c>
      <c r="B205" s="428"/>
      <c r="C205" s="428"/>
      <c r="D205" s="428"/>
      <c r="E205" s="428"/>
      <c r="F205" s="428"/>
      <c r="G205" s="428"/>
      <c r="H205" s="428"/>
      <c r="I205" s="428"/>
      <c r="J205" s="428"/>
      <c r="K205" s="316"/>
    </row>
    <row r="206" spans="1:11">
      <c r="A206" s="382"/>
      <c r="B206" s="382"/>
      <c r="C206" s="382"/>
      <c r="D206" s="382"/>
      <c r="E206" s="382"/>
      <c r="F206" s="382"/>
      <c r="G206" s="382"/>
      <c r="H206" s="382"/>
      <c r="I206" s="382"/>
      <c r="J206" s="382"/>
      <c r="K206" s="316"/>
    </row>
    <row r="207" spans="1:11" ht="48.75" customHeight="1" thickBot="1">
      <c r="A207" s="384" t="s">
        <v>79</v>
      </c>
      <c r="B207" s="384"/>
      <c r="C207" s="384"/>
      <c r="D207" s="384"/>
      <c r="E207" s="384"/>
      <c r="F207" s="384"/>
      <c r="G207" s="384"/>
      <c r="H207" s="384"/>
      <c r="I207" s="384"/>
      <c r="J207" s="384"/>
      <c r="K207" s="316"/>
    </row>
    <row r="208" spans="1:11" ht="73.349999999999994" customHeight="1" thickBot="1">
      <c r="A208" s="438" t="s">
        <v>109</v>
      </c>
      <c r="B208" s="439"/>
      <c r="C208" s="439"/>
      <c r="D208" s="439"/>
      <c r="E208" s="439"/>
      <c r="F208" s="439"/>
      <c r="G208" s="439"/>
      <c r="H208" s="439"/>
      <c r="I208" s="439"/>
      <c r="J208" s="439"/>
      <c r="K208" s="316"/>
    </row>
    <row r="209" spans="1:11" ht="15.75" thickBot="1">
      <c r="A209" s="393"/>
      <c r="B209" s="394"/>
      <c r="C209" s="394"/>
      <c r="D209" s="394"/>
      <c r="E209" s="394"/>
      <c r="F209" s="394"/>
      <c r="G209" s="394"/>
      <c r="H209" s="394"/>
      <c r="I209" s="394"/>
      <c r="J209" s="394"/>
      <c r="K209" s="316"/>
    </row>
    <row r="210" spans="1:11" ht="18.75">
      <c r="A210" s="412" t="s">
        <v>110</v>
      </c>
      <c r="B210" s="412"/>
      <c r="C210" s="412"/>
      <c r="D210" s="412"/>
      <c r="E210" s="412"/>
      <c r="F210" s="412"/>
      <c r="G210" s="412"/>
      <c r="H210" s="412"/>
      <c r="I210" s="412"/>
      <c r="J210" s="412"/>
      <c r="K210" s="316"/>
    </row>
    <row r="211" spans="1:11" ht="15.75" thickBot="1">
      <c r="A211" s="414"/>
      <c r="B211" s="414"/>
      <c r="C211" s="414"/>
      <c r="D211" s="414"/>
      <c r="E211" s="414"/>
      <c r="F211" s="414"/>
      <c r="G211" s="414"/>
      <c r="H211" s="414"/>
      <c r="I211" s="414"/>
      <c r="J211" s="414"/>
      <c r="K211" s="316"/>
    </row>
    <row r="212" spans="1:11" ht="16.5" thickBot="1">
      <c r="A212" s="416" t="s">
        <v>67</v>
      </c>
      <c r="B212" s="416"/>
      <c r="C212" s="417" t="s">
        <v>111</v>
      </c>
      <c r="D212" s="418"/>
      <c r="E212" s="418"/>
      <c r="F212" s="418"/>
      <c r="G212" s="418"/>
      <c r="H212" s="418"/>
      <c r="I212" s="418"/>
      <c r="J212" s="418"/>
      <c r="K212" s="316"/>
    </row>
    <row r="213" spans="1:11" ht="15.75" thickBot="1">
      <c r="A213" s="396"/>
      <c r="B213" s="396"/>
      <c r="C213" s="396"/>
      <c r="D213" s="396"/>
      <c r="E213" s="396"/>
      <c r="F213" s="396"/>
      <c r="G213" s="396"/>
      <c r="H213" s="396"/>
      <c r="I213" s="396"/>
      <c r="J213" s="396"/>
      <c r="K213" s="316"/>
    </row>
    <row r="214" spans="1:11" ht="15.75" thickBot="1">
      <c r="A214" s="420" t="s">
        <v>69</v>
      </c>
      <c r="B214" s="420"/>
      <c r="C214" s="421"/>
      <c r="D214" s="172" t="s">
        <v>70</v>
      </c>
      <c r="E214" s="12"/>
      <c r="F214" s="422" t="s">
        <v>71</v>
      </c>
      <c r="G214" s="422"/>
      <c r="H214" s="423"/>
      <c r="I214" s="172" t="s">
        <v>72</v>
      </c>
      <c r="J214" s="12"/>
      <c r="K214" s="316"/>
    </row>
    <row r="215" spans="1:11">
      <c r="A215" s="396"/>
      <c r="B215" s="396"/>
      <c r="C215" s="396"/>
      <c r="D215" s="396"/>
      <c r="E215" s="396"/>
      <c r="F215" s="396"/>
      <c r="G215" s="396"/>
      <c r="H215" s="396"/>
      <c r="I215" s="396"/>
      <c r="J215" s="396"/>
      <c r="K215" s="316"/>
    </row>
    <row r="216" spans="1:11" ht="16.5" thickBot="1">
      <c r="A216" s="398" t="s">
        <v>73</v>
      </c>
      <c r="B216" s="398"/>
      <c r="C216" s="398"/>
      <c r="D216" s="398"/>
      <c r="E216" s="398"/>
      <c r="F216" s="398"/>
      <c r="G216" s="398"/>
      <c r="H216" s="398"/>
      <c r="I216" s="398"/>
      <c r="J216" s="398"/>
      <c r="K216" s="316"/>
    </row>
    <row r="217" spans="1:11">
      <c r="A217" s="446" t="s">
        <v>112</v>
      </c>
      <c r="B217" s="447"/>
      <c r="C217" s="447"/>
      <c r="D217" s="447"/>
      <c r="E217" s="447"/>
      <c r="F217" s="447"/>
      <c r="G217" s="447"/>
      <c r="H217" s="447"/>
      <c r="I217" s="447"/>
      <c r="J217" s="447"/>
      <c r="K217" s="316"/>
    </row>
    <row r="218" spans="1:11">
      <c r="A218" s="448"/>
      <c r="B218" s="449"/>
      <c r="C218" s="449"/>
      <c r="D218" s="449"/>
      <c r="E218" s="449"/>
      <c r="F218" s="449"/>
      <c r="G218" s="449"/>
      <c r="H218" s="449"/>
      <c r="I218" s="449"/>
      <c r="J218" s="449"/>
      <c r="K218" s="316"/>
    </row>
    <row r="219" spans="1:11">
      <c r="A219" s="448"/>
      <c r="B219" s="449"/>
      <c r="C219" s="449"/>
      <c r="D219" s="449"/>
      <c r="E219" s="449"/>
      <c r="F219" s="449"/>
      <c r="G219" s="449"/>
      <c r="H219" s="449"/>
      <c r="I219" s="449"/>
      <c r="J219" s="449"/>
      <c r="K219" s="316"/>
    </row>
    <row r="220" spans="1:11" ht="47.25" customHeight="1">
      <c r="A220" s="448"/>
      <c r="B220" s="449"/>
      <c r="C220" s="449"/>
      <c r="D220" s="449"/>
      <c r="E220" s="449"/>
      <c r="F220" s="449"/>
      <c r="G220" s="449"/>
      <c r="H220" s="449"/>
      <c r="I220" s="449"/>
      <c r="J220" s="449"/>
      <c r="K220" s="316"/>
    </row>
    <row r="221" spans="1:11" ht="18" customHeight="1">
      <c r="A221" s="460"/>
      <c r="B221" s="461"/>
      <c r="C221" s="461"/>
      <c r="D221" s="461"/>
      <c r="E221" s="461"/>
      <c r="F221" s="461"/>
      <c r="G221" s="461"/>
      <c r="H221" s="461"/>
      <c r="I221" s="461"/>
      <c r="J221" s="461"/>
      <c r="K221" s="316"/>
    </row>
    <row r="222" spans="1:11" ht="28.35" customHeight="1" thickBot="1">
      <c r="A222" s="398" t="s">
        <v>75</v>
      </c>
      <c r="B222" s="398"/>
      <c r="C222" s="398"/>
      <c r="D222" s="398"/>
      <c r="E222" s="398"/>
      <c r="F222" s="398"/>
      <c r="G222" s="398"/>
      <c r="H222" s="398"/>
      <c r="I222" s="398"/>
      <c r="J222" s="398"/>
      <c r="K222" s="316"/>
    </row>
    <row r="223" spans="1:11">
      <c r="A223" s="430" t="s">
        <v>113</v>
      </c>
      <c r="B223" s="431"/>
      <c r="C223" s="431"/>
      <c r="D223" s="431"/>
      <c r="E223" s="431"/>
      <c r="F223" s="431"/>
      <c r="G223" s="431"/>
      <c r="H223" s="431"/>
      <c r="I223" s="431"/>
      <c r="J223" s="431"/>
      <c r="K223" s="316"/>
    </row>
    <row r="224" spans="1:11" ht="13.5" customHeight="1">
      <c r="A224" s="432"/>
      <c r="B224" s="433"/>
      <c r="C224" s="433"/>
      <c r="D224" s="433"/>
      <c r="E224" s="433"/>
      <c r="F224" s="433"/>
      <c r="G224" s="433"/>
      <c r="H224" s="433"/>
      <c r="I224" s="433"/>
      <c r="J224" s="433"/>
      <c r="K224" s="316"/>
    </row>
    <row r="225" spans="1:25" ht="15.75" thickBot="1">
      <c r="A225" s="434"/>
      <c r="B225" s="435"/>
      <c r="C225" s="435"/>
      <c r="D225" s="435"/>
      <c r="E225" s="435"/>
      <c r="F225" s="435"/>
      <c r="G225" s="435"/>
      <c r="H225" s="435"/>
      <c r="I225" s="435"/>
      <c r="J225" s="435"/>
      <c r="K225" s="316"/>
    </row>
    <row r="226" spans="1:25">
      <c r="A226" s="382"/>
      <c r="B226" s="382"/>
      <c r="C226" s="382"/>
      <c r="D226" s="382"/>
      <c r="E226" s="382"/>
      <c r="F226" s="382"/>
      <c r="G226" s="382"/>
      <c r="H226" s="382"/>
      <c r="I226" s="382"/>
      <c r="J226" s="382"/>
      <c r="K226" s="316"/>
    </row>
    <row r="227" spans="1:25" ht="16.5" thickBot="1">
      <c r="A227" s="398" t="s">
        <v>77</v>
      </c>
      <c r="B227" s="398"/>
      <c r="C227" s="398"/>
      <c r="D227" s="398"/>
      <c r="E227" s="398"/>
      <c r="F227" s="398"/>
      <c r="G227" s="398"/>
      <c r="H227" s="398"/>
      <c r="I227" s="398"/>
      <c r="J227" s="398"/>
      <c r="K227" s="316"/>
    </row>
    <row r="228" spans="1:25" ht="15.75" thickBot="1">
      <c r="A228" s="427" t="s">
        <v>85</v>
      </c>
      <c r="B228" s="428"/>
      <c r="C228" s="428"/>
      <c r="D228" s="428"/>
      <c r="E228" s="428"/>
      <c r="F228" s="428"/>
      <c r="G228" s="428"/>
      <c r="H228" s="428"/>
      <c r="I228" s="428"/>
      <c r="J228" s="428"/>
      <c r="K228" s="316"/>
    </row>
    <row r="229" spans="1:25">
      <c r="A229" s="382"/>
      <c r="B229" s="382"/>
      <c r="C229" s="382"/>
      <c r="D229" s="382"/>
      <c r="E229" s="382"/>
      <c r="F229" s="382"/>
      <c r="G229" s="382"/>
      <c r="H229" s="382"/>
      <c r="I229" s="382"/>
      <c r="J229" s="382"/>
      <c r="K229" s="316"/>
    </row>
    <row r="230" spans="1:25" s="173" customFormat="1" ht="48.75" customHeight="1" thickBot="1">
      <c r="A230" s="384" t="s">
        <v>79</v>
      </c>
      <c r="B230" s="384"/>
      <c r="C230" s="384"/>
      <c r="D230" s="384"/>
      <c r="E230" s="384"/>
      <c r="F230" s="384"/>
      <c r="G230" s="384"/>
      <c r="H230" s="384"/>
      <c r="I230" s="384"/>
      <c r="J230" s="384"/>
      <c r="K230" s="316"/>
      <c r="L230" s="147"/>
      <c r="M230" s="147"/>
      <c r="N230" s="147"/>
      <c r="O230" s="147"/>
      <c r="P230" s="147"/>
      <c r="Q230" s="147"/>
      <c r="R230" s="147"/>
      <c r="S230" s="147"/>
      <c r="T230" s="147"/>
      <c r="U230" s="147"/>
      <c r="V230" s="147"/>
      <c r="W230" s="147"/>
      <c r="X230" s="147"/>
      <c r="Y230" s="147"/>
    </row>
    <row r="231" spans="1:25" ht="15" customHeight="1">
      <c r="A231" s="430" t="s">
        <v>114</v>
      </c>
      <c r="B231" s="431"/>
      <c r="C231" s="431"/>
      <c r="D231" s="431"/>
      <c r="E231" s="431"/>
      <c r="F231" s="431"/>
      <c r="G231" s="431"/>
      <c r="H231" s="431"/>
      <c r="I231" s="431"/>
      <c r="J231" s="431"/>
      <c r="K231" s="316"/>
    </row>
    <row r="232" spans="1:25" ht="15" customHeight="1">
      <c r="A232" s="432"/>
      <c r="B232" s="433"/>
      <c r="C232" s="433"/>
      <c r="D232" s="433"/>
      <c r="E232" s="433"/>
      <c r="F232" s="433"/>
      <c r="G232" s="433"/>
      <c r="H232" s="433"/>
      <c r="I232" s="433"/>
      <c r="J232" s="433"/>
      <c r="K232" s="316"/>
    </row>
    <row r="233" spans="1:25" ht="15" customHeight="1">
      <c r="A233" s="432"/>
      <c r="B233" s="433"/>
      <c r="C233" s="433"/>
      <c r="D233" s="433"/>
      <c r="E233" s="433"/>
      <c r="F233" s="433"/>
      <c r="G233" s="433"/>
      <c r="H233" s="433"/>
      <c r="I233" s="433"/>
      <c r="J233" s="433"/>
      <c r="K233" s="316"/>
    </row>
    <row r="234" spans="1:25" ht="27" customHeight="1" thickBot="1">
      <c r="A234" s="432"/>
      <c r="B234" s="433"/>
      <c r="C234" s="433"/>
      <c r="D234" s="433"/>
      <c r="E234" s="433"/>
      <c r="F234" s="433"/>
      <c r="G234" s="433"/>
      <c r="H234" s="433"/>
      <c r="I234" s="433"/>
      <c r="J234" s="433"/>
      <c r="K234" s="316"/>
    </row>
    <row r="235" spans="1:25" ht="15.75" thickBot="1">
      <c r="A235" s="393"/>
      <c r="B235" s="394"/>
      <c r="C235" s="394"/>
      <c r="D235" s="394"/>
      <c r="E235" s="394"/>
      <c r="F235" s="394"/>
      <c r="G235" s="394"/>
      <c r="H235" s="394"/>
      <c r="I235" s="394"/>
      <c r="J235" s="394"/>
      <c r="K235" s="316"/>
    </row>
    <row r="236" spans="1:25" ht="18.75">
      <c r="A236" s="412" t="s">
        <v>115</v>
      </c>
      <c r="B236" s="412"/>
      <c r="C236" s="412"/>
      <c r="D236" s="412"/>
      <c r="E236" s="412"/>
      <c r="F236" s="412"/>
      <c r="G236" s="412"/>
      <c r="H236" s="412"/>
      <c r="I236" s="412"/>
      <c r="J236" s="412"/>
      <c r="K236" s="316"/>
    </row>
    <row r="237" spans="1:25" ht="15.75" thickBot="1">
      <c r="A237" s="414"/>
      <c r="B237" s="414"/>
      <c r="C237" s="414"/>
      <c r="D237" s="414"/>
      <c r="E237" s="414"/>
      <c r="F237" s="414"/>
      <c r="G237" s="414"/>
      <c r="H237" s="414"/>
      <c r="I237" s="414"/>
      <c r="J237" s="414"/>
      <c r="K237" s="316"/>
    </row>
    <row r="238" spans="1:25" ht="16.5" thickBot="1">
      <c r="A238" s="416" t="s">
        <v>67</v>
      </c>
      <c r="B238" s="416"/>
      <c r="C238" s="417"/>
      <c r="D238" s="418"/>
      <c r="E238" s="418"/>
      <c r="F238" s="418"/>
      <c r="G238" s="418"/>
      <c r="H238" s="418"/>
      <c r="I238" s="418"/>
      <c r="J238" s="418"/>
      <c r="K238" s="316"/>
    </row>
    <row r="239" spans="1:25" ht="15.75" thickBot="1">
      <c r="A239" s="396"/>
      <c r="B239" s="396"/>
      <c r="C239" s="396"/>
      <c r="D239" s="396"/>
      <c r="E239" s="396"/>
      <c r="F239" s="396"/>
      <c r="G239" s="396"/>
      <c r="H239" s="396"/>
      <c r="I239" s="396"/>
      <c r="J239" s="396"/>
      <c r="K239" s="316"/>
    </row>
    <row r="240" spans="1:25" ht="15.75" thickBot="1">
      <c r="A240" s="420" t="s">
        <v>69</v>
      </c>
      <c r="B240" s="420"/>
      <c r="C240" s="421"/>
      <c r="D240" s="172"/>
      <c r="E240" s="12"/>
      <c r="F240" s="422" t="s">
        <v>71</v>
      </c>
      <c r="G240" s="422"/>
      <c r="H240" s="423"/>
      <c r="I240" s="172"/>
      <c r="J240" s="12"/>
      <c r="K240" s="316"/>
    </row>
    <row r="241" spans="1:11">
      <c r="A241" s="396"/>
      <c r="B241" s="396"/>
      <c r="C241" s="396"/>
      <c r="D241" s="396"/>
      <c r="E241" s="396"/>
      <c r="F241" s="396"/>
      <c r="G241" s="396"/>
      <c r="H241" s="396"/>
      <c r="I241" s="396"/>
      <c r="J241" s="396"/>
      <c r="K241" s="316"/>
    </row>
    <row r="242" spans="1:11" ht="16.5" thickBot="1">
      <c r="A242" s="398" t="s">
        <v>73</v>
      </c>
      <c r="B242" s="398"/>
      <c r="C242" s="398"/>
      <c r="D242" s="398"/>
      <c r="E242" s="398"/>
      <c r="F242" s="398"/>
      <c r="G242" s="398"/>
      <c r="H242" s="398"/>
      <c r="I242" s="398"/>
      <c r="J242" s="398"/>
      <c r="K242" s="316"/>
    </row>
    <row r="243" spans="1:11">
      <c r="A243" s="400"/>
      <c r="B243" s="401"/>
      <c r="C243" s="401"/>
      <c r="D243" s="401"/>
      <c r="E243" s="401"/>
      <c r="F243" s="401"/>
      <c r="G243" s="401"/>
      <c r="H243" s="401"/>
      <c r="I243" s="401"/>
      <c r="J243" s="401"/>
      <c r="K243" s="316"/>
    </row>
    <row r="244" spans="1:11">
      <c r="A244" s="403"/>
      <c r="B244" s="404"/>
      <c r="C244" s="404"/>
      <c r="D244" s="404"/>
      <c r="E244" s="404"/>
      <c r="F244" s="404"/>
      <c r="G244" s="404"/>
      <c r="H244" s="404"/>
      <c r="I244" s="404"/>
      <c r="J244" s="404"/>
      <c r="K244" s="316"/>
    </row>
    <row r="245" spans="1:11">
      <c r="A245" s="403"/>
      <c r="B245" s="404"/>
      <c r="C245" s="404"/>
      <c r="D245" s="404"/>
      <c r="E245" s="404"/>
      <c r="F245" s="404"/>
      <c r="G245" s="404"/>
      <c r="H245" s="404"/>
      <c r="I245" s="404"/>
      <c r="J245" s="404"/>
      <c r="K245" s="316"/>
    </row>
    <row r="246" spans="1:11">
      <c r="A246" s="403"/>
      <c r="B246" s="404"/>
      <c r="C246" s="404"/>
      <c r="D246" s="404"/>
      <c r="E246" s="404"/>
      <c r="F246" s="404"/>
      <c r="G246" s="404"/>
      <c r="H246" s="404"/>
      <c r="I246" s="404"/>
      <c r="J246" s="404"/>
      <c r="K246" s="316"/>
    </row>
    <row r="247" spans="1:11">
      <c r="A247" s="403"/>
      <c r="B247" s="404"/>
      <c r="C247" s="404"/>
      <c r="D247" s="404"/>
      <c r="E247" s="404"/>
      <c r="F247" s="404"/>
      <c r="G247" s="404"/>
      <c r="H247" s="404"/>
      <c r="I247" s="404"/>
      <c r="J247" s="404"/>
      <c r="K247" s="316"/>
    </row>
    <row r="248" spans="1:11">
      <c r="A248" s="403"/>
      <c r="B248" s="404"/>
      <c r="C248" s="404"/>
      <c r="D248" s="404"/>
      <c r="E248" s="404"/>
      <c r="F248" s="404"/>
      <c r="G248" s="404"/>
      <c r="H248" s="404"/>
      <c r="I248" s="404"/>
      <c r="J248" s="404"/>
      <c r="K248" s="316"/>
    </row>
    <row r="249" spans="1:11">
      <c r="A249" s="403"/>
      <c r="B249" s="404"/>
      <c r="C249" s="404"/>
      <c r="D249" s="404"/>
      <c r="E249" s="404"/>
      <c r="F249" s="404"/>
      <c r="G249" s="404"/>
      <c r="H249" s="404"/>
      <c r="I249" s="404"/>
      <c r="J249" s="404"/>
      <c r="K249" s="316"/>
    </row>
    <row r="250" spans="1:11">
      <c r="A250" s="403"/>
      <c r="B250" s="404"/>
      <c r="C250" s="404"/>
      <c r="D250" s="404"/>
      <c r="E250" s="404"/>
      <c r="F250" s="404"/>
      <c r="G250" s="404"/>
      <c r="H250" s="404"/>
      <c r="I250" s="404"/>
      <c r="J250" s="404"/>
      <c r="K250" s="316"/>
    </row>
    <row r="251" spans="1:11">
      <c r="A251" s="403"/>
      <c r="B251" s="404"/>
      <c r="C251" s="404"/>
      <c r="D251" s="404"/>
      <c r="E251" s="404"/>
      <c r="F251" s="404"/>
      <c r="G251" s="404"/>
      <c r="H251" s="404"/>
      <c r="I251" s="404"/>
      <c r="J251" s="404"/>
      <c r="K251" s="316"/>
    </row>
    <row r="252" spans="1:11" ht="15.75" thickBot="1">
      <c r="A252" s="406"/>
      <c r="B252" s="407"/>
      <c r="C252" s="407"/>
      <c r="D252" s="407"/>
      <c r="E252" s="407"/>
      <c r="F252" s="407"/>
      <c r="G252" s="407"/>
      <c r="H252" s="407"/>
      <c r="I252" s="407"/>
      <c r="J252" s="407"/>
      <c r="K252" s="316"/>
    </row>
    <row r="253" spans="1:11">
      <c r="A253" s="382"/>
      <c r="B253" s="382"/>
      <c r="C253" s="382"/>
      <c r="D253" s="382"/>
      <c r="E253" s="382"/>
      <c r="F253" s="382"/>
      <c r="G253" s="382"/>
      <c r="H253" s="382"/>
      <c r="I253" s="382"/>
      <c r="J253" s="382"/>
      <c r="K253" s="316"/>
    </row>
    <row r="254" spans="1:11" ht="16.5" thickBot="1">
      <c r="A254" s="398" t="s">
        <v>75</v>
      </c>
      <c r="B254" s="398"/>
      <c r="C254" s="398"/>
      <c r="D254" s="398"/>
      <c r="E254" s="398"/>
      <c r="F254" s="398"/>
      <c r="G254" s="398"/>
      <c r="H254" s="398"/>
      <c r="I254" s="398"/>
      <c r="J254" s="398"/>
      <c r="K254" s="316"/>
    </row>
    <row r="255" spans="1:11">
      <c r="A255" s="400"/>
      <c r="B255" s="401"/>
      <c r="C255" s="401"/>
      <c r="D255" s="401"/>
      <c r="E255" s="401"/>
      <c r="F255" s="401"/>
      <c r="G255" s="401"/>
      <c r="H255" s="401"/>
      <c r="I255" s="401"/>
      <c r="J255" s="401"/>
      <c r="K255" s="316"/>
    </row>
    <row r="256" spans="1:11">
      <c r="A256" s="403"/>
      <c r="B256" s="404"/>
      <c r="C256" s="404"/>
      <c r="D256" s="404"/>
      <c r="E256" s="404"/>
      <c r="F256" s="404"/>
      <c r="G256" s="404"/>
      <c r="H256" s="404"/>
      <c r="I256" s="404"/>
      <c r="J256" s="404"/>
      <c r="K256" s="316"/>
    </row>
    <row r="257" spans="1:11">
      <c r="A257" s="403"/>
      <c r="B257" s="404"/>
      <c r="C257" s="404"/>
      <c r="D257" s="404"/>
      <c r="E257" s="404"/>
      <c r="F257" s="404"/>
      <c r="G257" s="404"/>
      <c r="H257" s="404"/>
      <c r="I257" s="404"/>
      <c r="J257" s="404"/>
      <c r="K257" s="316"/>
    </row>
    <row r="258" spans="1:11">
      <c r="A258" s="403"/>
      <c r="B258" s="404"/>
      <c r="C258" s="404"/>
      <c r="D258" s="404"/>
      <c r="E258" s="404"/>
      <c r="F258" s="404"/>
      <c r="G258" s="404"/>
      <c r="H258" s="404"/>
      <c r="I258" s="404"/>
      <c r="J258" s="404"/>
      <c r="K258" s="316"/>
    </row>
    <row r="259" spans="1:11" ht="15.75" thickBot="1">
      <c r="A259" s="406"/>
      <c r="B259" s="407"/>
      <c r="C259" s="407"/>
      <c r="D259" s="407"/>
      <c r="E259" s="407"/>
      <c r="F259" s="407"/>
      <c r="G259" s="407"/>
      <c r="H259" s="407"/>
      <c r="I259" s="407"/>
      <c r="J259" s="407"/>
      <c r="K259" s="316"/>
    </row>
    <row r="260" spans="1:11">
      <c r="A260" s="382"/>
      <c r="B260" s="382"/>
      <c r="C260" s="382"/>
      <c r="D260" s="382"/>
      <c r="E260" s="382"/>
      <c r="F260" s="382"/>
      <c r="G260" s="382"/>
      <c r="H260" s="382"/>
      <c r="I260" s="382"/>
      <c r="J260" s="382"/>
      <c r="K260" s="316"/>
    </row>
    <row r="261" spans="1:11" ht="16.5" thickBot="1">
      <c r="A261" s="398" t="s">
        <v>77</v>
      </c>
      <c r="B261" s="398"/>
      <c r="C261" s="398"/>
      <c r="D261" s="398"/>
      <c r="E261" s="398"/>
      <c r="F261" s="398"/>
      <c r="G261" s="398"/>
      <c r="H261" s="398"/>
      <c r="I261" s="398"/>
      <c r="J261" s="398"/>
      <c r="K261" s="316"/>
    </row>
    <row r="262" spans="1:11" ht="15.75" thickBot="1">
      <c r="A262" s="409"/>
      <c r="B262" s="410"/>
      <c r="C262" s="410"/>
      <c r="D262" s="410"/>
      <c r="E262" s="410"/>
      <c r="F262" s="410"/>
      <c r="G262" s="410"/>
      <c r="H262" s="410"/>
      <c r="I262" s="410"/>
      <c r="J262" s="410"/>
      <c r="K262" s="316"/>
    </row>
    <row r="263" spans="1:11">
      <c r="A263" s="382"/>
      <c r="B263" s="382"/>
      <c r="C263" s="382"/>
      <c r="D263" s="382"/>
      <c r="E263" s="382"/>
      <c r="F263" s="382"/>
      <c r="G263" s="382"/>
      <c r="H263" s="382"/>
      <c r="I263" s="382"/>
      <c r="J263" s="382"/>
      <c r="K263" s="316"/>
    </row>
    <row r="264" spans="1:11" ht="45.75" customHeight="1" thickBot="1">
      <c r="A264" s="384" t="s">
        <v>79</v>
      </c>
      <c r="B264" s="384"/>
      <c r="C264" s="384"/>
      <c r="D264" s="384"/>
      <c r="E264" s="384"/>
      <c r="F264" s="384"/>
      <c r="G264" s="384"/>
      <c r="H264" s="384"/>
      <c r="I264" s="384"/>
      <c r="J264" s="384"/>
      <c r="K264" s="316"/>
    </row>
    <row r="265" spans="1:11">
      <c r="A265" s="386"/>
      <c r="B265" s="387"/>
      <c r="C265" s="387"/>
      <c r="D265" s="387"/>
      <c r="E265" s="387"/>
      <c r="F265" s="387"/>
      <c r="G265" s="387"/>
      <c r="H265" s="387"/>
      <c r="I265" s="387"/>
      <c r="J265" s="387"/>
      <c r="K265" s="316"/>
    </row>
    <row r="266" spans="1:11">
      <c r="A266" s="389"/>
      <c r="B266" s="390"/>
      <c r="C266" s="390"/>
      <c r="D266" s="390"/>
      <c r="E266" s="390"/>
      <c r="F266" s="390"/>
      <c r="G266" s="390"/>
      <c r="H266" s="390"/>
      <c r="I266" s="390"/>
      <c r="J266" s="390"/>
      <c r="K266" s="316"/>
    </row>
    <row r="267" spans="1:11">
      <c r="A267" s="389"/>
      <c r="B267" s="390"/>
      <c r="C267" s="390"/>
      <c r="D267" s="390"/>
      <c r="E267" s="390"/>
      <c r="F267" s="390"/>
      <c r="G267" s="390"/>
      <c r="H267" s="390"/>
      <c r="I267" s="390"/>
      <c r="J267" s="390"/>
      <c r="K267" s="316"/>
    </row>
    <row r="268" spans="1:11">
      <c r="A268" s="389"/>
      <c r="B268" s="390"/>
      <c r="C268" s="390"/>
      <c r="D268" s="390"/>
      <c r="E268" s="390"/>
      <c r="F268" s="390"/>
      <c r="G268" s="390"/>
      <c r="H268" s="390"/>
      <c r="I268" s="390"/>
      <c r="J268" s="390"/>
      <c r="K268" s="316"/>
    </row>
    <row r="269" spans="1:11">
      <c r="A269" s="389"/>
      <c r="B269" s="390"/>
      <c r="C269" s="390"/>
      <c r="D269" s="390"/>
      <c r="E269" s="390"/>
      <c r="F269" s="390"/>
      <c r="G269" s="390"/>
      <c r="H269" s="390"/>
      <c r="I269" s="390"/>
      <c r="J269" s="390"/>
      <c r="K269" s="316"/>
    </row>
    <row r="270" spans="1:11">
      <c r="A270" s="389"/>
      <c r="B270" s="390"/>
      <c r="C270" s="390"/>
      <c r="D270" s="390"/>
      <c r="E270" s="390"/>
      <c r="F270" s="390"/>
      <c r="G270" s="390"/>
      <c r="H270" s="390"/>
      <c r="I270" s="390"/>
      <c r="J270" s="390"/>
      <c r="K270" s="316"/>
    </row>
    <row r="271" spans="1:11">
      <c r="A271" s="389"/>
      <c r="B271" s="390"/>
      <c r="C271" s="390"/>
      <c r="D271" s="390"/>
      <c r="E271" s="390"/>
      <c r="F271" s="390"/>
      <c r="G271" s="390"/>
      <c r="H271" s="390"/>
      <c r="I271" s="390"/>
      <c r="J271" s="390"/>
      <c r="K271" s="316"/>
    </row>
    <row r="272" spans="1:11">
      <c r="A272" s="389"/>
      <c r="B272" s="390"/>
      <c r="C272" s="390"/>
      <c r="D272" s="390"/>
      <c r="E272" s="390"/>
      <c r="F272" s="390"/>
      <c r="G272" s="390"/>
      <c r="H272" s="390"/>
      <c r="I272" s="390"/>
      <c r="J272" s="390"/>
      <c r="K272" s="316"/>
    </row>
    <row r="273" spans="1:11">
      <c r="A273" s="389"/>
      <c r="B273" s="390"/>
      <c r="C273" s="390"/>
      <c r="D273" s="390"/>
      <c r="E273" s="390"/>
      <c r="F273" s="390"/>
      <c r="G273" s="390"/>
      <c r="H273" s="390"/>
      <c r="I273" s="390"/>
      <c r="J273" s="390"/>
      <c r="K273" s="316"/>
    </row>
    <row r="274" spans="1:11">
      <c r="A274" s="389"/>
      <c r="B274" s="390"/>
      <c r="C274" s="390"/>
      <c r="D274" s="390"/>
      <c r="E274" s="390"/>
      <c r="F274" s="390"/>
      <c r="G274" s="390"/>
      <c r="H274" s="390"/>
      <c r="I274" s="390"/>
      <c r="J274" s="390"/>
      <c r="K274" s="316"/>
    </row>
    <row r="275" spans="1:11">
      <c r="A275" s="389"/>
      <c r="B275" s="390"/>
      <c r="C275" s="390"/>
      <c r="D275" s="390"/>
      <c r="E275" s="390"/>
      <c r="F275" s="390"/>
      <c r="G275" s="390"/>
      <c r="H275" s="390"/>
      <c r="I275" s="390"/>
      <c r="J275" s="390"/>
      <c r="K275" s="316"/>
    </row>
    <row r="276" spans="1:11" ht="15.75" thickBot="1">
      <c r="A276" s="392"/>
      <c r="B276" s="384"/>
      <c r="C276" s="384"/>
      <c r="D276" s="384"/>
      <c r="E276" s="384"/>
      <c r="F276" s="384"/>
      <c r="G276" s="384"/>
      <c r="H276" s="384"/>
      <c r="I276" s="384"/>
      <c r="J276" s="384"/>
      <c r="K276" s="316"/>
    </row>
    <row r="277" spans="1:11" ht="15.75" thickBot="1">
      <c r="A277" s="393"/>
      <c r="B277" s="394"/>
      <c r="C277" s="394"/>
      <c r="D277" s="394"/>
      <c r="E277" s="394"/>
      <c r="F277" s="394"/>
      <c r="G277" s="394"/>
      <c r="H277" s="394"/>
      <c r="I277" s="394"/>
      <c r="J277" s="394"/>
      <c r="K277" s="316"/>
    </row>
    <row r="278" spans="1:11" ht="18.75">
      <c r="A278" s="412" t="s">
        <v>116</v>
      </c>
      <c r="B278" s="412"/>
      <c r="C278" s="412"/>
      <c r="D278" s="412"/>
      <c r="E278" s="412"/>
      <c r="F278" s="412"/>
      <c r="G278" s="412"/>
      <c r="H278" s="412"/>
      <c r="I278" s="412"/>
      <c r="J278" s="412"/>
      <c r="K278" s="316"/>
    </row>
    <row r="279" spans="1:11" ht="15.75" thickBot="1">
      <c r="A279" s="414"/>
      <c r="B279" s="414"/>
      <c r="C279" s="414"/>
      <c r="D279" s="414"/>
      <c r="E279" s="414"/>
      <c r="F279" s="414"/>
      <c r="G279" s="414"/>
      <c r="H279" s="414"/>
      <c r="I279" s="414"/>
      <c r="J279" s="414"/>
      <c r="K279" s="316"/>
    </row>
    <row r="280" spans="1:11" ht="16.5" thickBot="1">
      <c r="A280" s="416" t="s">
        <v>67</v>
      </c>
      <c r="B280" s="416"/>
      <c r="C280" s="417"/>
      <c r="D280" s="418"/>
      <c r="E280" s="418"/>
      <c r="F280" s="418"/>
      <c r="G280" s="418"/>
      <c r="H280" s="418"/>
      <c r="I280" s="418"/>
      <c r="J280" s="418"/>
      <c r="K280" s="316"/>
    </row>
    <row r="281" spans="1:11" ht="15.75" thickBot="1">
      <c r="A281" s="396"/>
      <c r="B281" s="396"/>
      <c r="C281" s="396"/>
      <c r="D281" s="396"/>
      <c r="E281" s="396"/>
      <c r="F281" s="396"/>
      <c r="G281" s="396"/>
      <c r="H281" s="396"/>
      <c r="I281" s="396"/>
      <c r="J281" s="396"/>
      <c r="K281" s="316"/>
    </row>
    <row r="282" spans="1:11" ht="15.75" thickBot="1">
      <c r="A282" s="420" t="s">
        <v>69</v>
      </c>
      <c r="B282" s="420"/>
      <c r="C282" s="421"/>
      <c r="D282" s="172"/>
      <c r="E282" s="12"/>
      <c r="F282" s="422" t="s">
        <v>71</v>
      </c>
      <c r="G282" s="422"/>
      <c r="H282" s="423"/>
      <c r="I282" s="172"/>
      <c r="J282" s="12"/>
      <c r="K282" s="316"/>
    </row>
    <row r="283" spans="1:11">
      <c r="A283" s="396"/>
      <c r="B283" s="396"/>
      <c r="C283" s="396"/>
      <c r="D283" s="396"/>
      <c r="E283" s="396"/>
      <c r="F283" s="396"/>
      <c r="G283" s="396"/>
      <c r="H283" s="396"/>
      <c r="I283" s="396"/>
      <c r="J283" s="396"/>
      <c r="K283" s="316"/>
    </row>
    <row r="284" spans="1:11" ht="16.5" thickBot="1">
      <c r="A284" s="398" t="s">
        <v>73</v>
      </c>
      <c r="B284" s="398"/>
      <c r="C284" s="398"/>
      <c r="D284" s="398"/>
      <c r="E284" s="398"/>
      <c r="F284" s="398"/>
      <c r="G284" s="398"/>
      <c r="H284" s="398"/>
      <c r="I284" s="398"/>
      <c r="J284" s="398"/>
      <c r="K284" s="316"/>
    </row>
    <row r="285" spans="1:11">
      <c r="A285" s="400"/>
      <c r="B285" s="401"/>
      <c r="C285" s="401"/>
      <c r="D285" s="401"/>
      <c r="E285" s="401"/>
      <c r="F285" s="401"/>
      <c r="G285" s="401"/>
      <c r="H285" s="401"/>
      <c r="I285" s="401"/>
      <c r="J285" s="401"/>
      <c r="K285" s="316"/>
    </row>
    <row r="286" spans="1:11">
      <c r="A286" s="403"/>
      <c r="B286" s="404"/>
      <c r="C286" s="404"/>
      <c r="D286" s="404"/>
      <c r="E286" s="404"/>
      <c r="F286" s="404"/>
      <c r="G286" s="404"/>
      <c r="H286" s="404"/>
      <c r="I286" s="404"/>
      <c r="J286" s="404"/>
      <c r="K286" s="316"/>
    </row>
    <row r="287" spans="1:11">
      <c r="A287" s="403"/>
      <c r="B287" s="404"/>
      <c r="C287" s="404"/>
      <c r="D287" s="404"/>
      <c r="E287" s="404"/>
      <c r="F287" s="404"/>
      <c r="G287" s="404"/>
      <c r="H287" s="404"/>
      <c r="I287" s="404"/>
      <c r="J287" s="404"/>
      <c r="K287" s="316"/>
    </row>
    <row r="288" spans="1:11">
      <c r="A288" s="403"/>
      <c r="B288" s="404"/>
      <c r="C288" s="404"/>
      <c r="D288" s="404"/>
      <c r="E288" s="404"/>
      <c r="F288" s="404"/>
      <c r="G288" s="404"/>
      <c r="H288" s="404"/>
      <c r="I288" s="404"/>
      <c r="J288" s="404"/>
      <c r="K288" s="316"/>
    </row>
    <row r="289" spans="1:11">
      <c r="A289" s="403"/>
      <c r="B289" s="404"/>
      <c r="C289" s="404"/>
      <c r="D289" s="404"/>
      <c r="E289" s="404"/>
      <c r="F289" s="404"/>
      <c r="G289" s="404"/>
      <c r="H289" s="404"/>
      <c r="I289" s="404"/>
      <c r="J289" s="404"/>
      <c r="K289" s="316"/>
    </row>
    <row r="290" spans="1:11">
      <c r="A290" s="403"/>
      <c r="B290" s="404"/>
      <c r="C290" s="404"/>
      <c r="D290" s="404"/>
      <c r="E290" s="404"/>
      <c r="F290" s="404"/>
      <c r="G290" s="404"/>
      <c r="H290" s="404"/>
      <c r="I290" s="404"/>
      <c r="J290" s="404"/>
      <c r="K290" s="316"/>
    </row>
    <row r="291" spans="1:11">
      <c r="A291" s="403"/>
      <c r="B291" s="404"/>
      <c r="C291" s="404"/>
      <c r="D291" s="404"/>
      <c r="E291" s="404"/>
      <c r="F291" s="404"/>
      <c r="G291" s="404"/>
      <c r="H291" s="404"/>
      <c r="I291" s="404"/>
      <c r="J291" s="404"/>
      <c r="K291" s="316"/>
    </row>
    <row r="292" spans="1:11">
      <c r="A292" s="403"/>
      <c r="B292" s="404"/>
      <c r="C292" s="404"/>
      <c r="D292" s="404"/>
      <c r="E292" s="404"/>
      <c r="F292" s="404"/>
      <c r="G292" s="404"/>
      <c r="H292" s="404"/>
      <c r="I292" s="404"/>
      <c r="J292" s="404"/>
      <c r="K292" s="316"/>
    </row>
    <row r="293" spans="1:11">
      <c r="A293" s="403"/>
      <c r="B293" s="404"/>
      <c r="C293" s="404"/>
      <c r="D293" s="404"/>
      <c r="E293" s="404"/>
      <c r="F293" s="404"/>
      <c r="G293" s="404"/>
      <c r="H293" s="404"/>
      <c r="I293" s="404"/>
      <c r="J293" s="404"/>
      <c r="K293" s="316"/>
    </row>
    <row r="294" spans="1:11" ht="15.75" thickBot="1">
      <c r="A294" s="406"/>
      <c r="B294" s="407"/>
      <c r="C294" s="407"/>
      <c r="D294" s="407"/>
      <c r="E294" s="407"/>
      <c r="F294" s="407"/>
      <c r="G294" s="407"/>
      <c r="H294" s="407"/>
      <c r="I294" s="407"/>
      <c r="J294" s="407"/>
      <c r="K294" s="316"/>
    </row>
    <row r="295" spans="1:11">
      <c r="A295" s="382"/>
      <c r="B295" s="382"/>
      <c r="C295" s="382"/>
      <c r="D295" s="382"/>
      <c r="E295" s="382"/>
      <c r="F295" s="382"/>
      <c r="G295" s="382"/>
      <c r="H295" s="382"/>
      <c r="I295" s="382"/>
      <c r="J295" s="382"/>
      <c r="K295" s="316"/>
    </row>
    <row r="296" spans="1:11" ht="16.5" thickBot="1">
      <c r="A296" s="398" t="s">
        <v>75</v>
      </c>
      <c r="B296" s="398"/>
      <c r="C296" s="398"/>
      <c r="D296" s="398"/>
      <c r="E296" s="398"/>
      <c r="F296" s="398"/>
      <c r="G296" s="398"/>
      <c r="H296" s="398"/>
      <c r="I296" s="398"/>
      <c r="J296" s="398"/>
      <c r="K296" s="316"/>
    </row>
    <row r="297" spans="1:11">
      <c r="A297" s="400"/>
      <c r="B297" s="401"/>
      <c r="C297" s="401"/>
      <c r="D297" s="401"/>
      <c r="E297" s="401"/>
      <c r="F297" s="401"/>
      <c r="G297" s="401"/>
      <c r="H297" s="401"/>
      <c r="I297" s="401"/>
      <c r="J297" s="401"/>
      <c r="K297" s="316"/>
    </row>
    <row r="298" spans="1:11">
      <c r="A298" s="403"/>
      <c r="B298" s="404"/>
      <c r="C298" s="404"/>
      <c r="D298" s="404"/>
      <c r="E298" s="404"/>
      <c r="F298" s="404"/>
      <c r="G298" s="404"/>
      <c r="H298" s="404"/>
      <c r="I298" s="404"/>
      <c r="J298" s="404"/>
      <c r="K298" s="316"/>
    </row>
    <row r="299" spans="1:11">
      <c r="A299" s="403"/>
      <c r="B299" s="404"/>
      <c r="C299" s="404"/>
      <c r="D299" s="404"/>
      <c r="E299" s="404"/>
      <c r="F299" s="404"/>
      <c r="G299" s="404"/>
      <c r="H299" s="404"/>
      <c r="I299" s="404"/>
      <c r="J299" s="404"/>
      <c r="K299" s="316"/>
    </row>
    <row r="300" spans="1:11">
      <c r="A300" s="403"/>
      <c r="B300" s="404"/>
      <c r="C300" s="404"/>
      <c r="D300" s="404"/>
      <c r="E300" s="404"/>
      <c r="F300" s="404"/>
      <c r="G300" s="404"/>
      <c r="H300" s="404"/>
      <c r="I300" s="404"/>
      <c r="J300" s="404"/>
      <c r="K300" s="316"/>
    </row>
    <row r="301" spans="1:11" ht="15.75" thickBot="1">
      <c r="A301" s="406"/>
      <c r="B301" s="407"/>
      <c r="C301" s="407"/>
      <c r="D301" s="407"/>
      <c r="E301" s="407"/>
      <c r="F301" s="407"/>
      <c r="G301" s="407"/>
      <c r="H301" s="407"/>
      <c r="I301" s="407"/>
      <c r="J301" s="407"/>
      <c r="K301" s="316"/>
    </row>
    <row r="302" spans="1:11">
      <c r="A302" s="382"/>
      <c r="B302" s="382"/>
      <c r="C302" s="382"/>
      <c r="D302" s="382"/>
      <c r="E302" s="382"/>
      <c r="F302" s="382"/>
      <c r="G302" s="382"/>
      <c r="H302" s="382"/>
      <c r="I302" s="382"/>
      <c r="J302" s="382"/>
      <c r="K302" s="316"/>
    </row>
    <row r="303" spans="1:11" ht="16.5" thickBot="1">
      <c r="A303" s="398" t="s">
        <v>77</v>
      </c>
      <c r="B303" s="398"/>
      <c r="C303" s="398"/>
      <c r="D303" s="398"/>
      <c r="E303" s="398"/>
      <c r="F303" s="398"/>
      <c r="G303" s="398"/>
      <c r="H303" s="398"/>
      <c r="I303" s="398"/>
      <c r="J303" s="398"/>
      <c r="K303" s="316"/>
    </row>
    <row r="304" spans="1:11" ht="15.75" thickBot="1">
      <c r="A304" s="409"/>
      <c r="B304" s="410"/>
      <c r="C304" s="410"/>
      <c r="D304" s="410"/>
      <c r="E304" s="410"/>
      <c r="F304" s="410"/>
      <c r="G304" s="410"/>
      <c r="H304" s="410"/>
      <c r="I304" s="410"/>
      <c r="J304" s="410"/>
      <c r="K304" s="316"/>
    </row>
    <row r="305" spans="1:11">
      <c r="A305" s="382"/>
      <c r="B305" s="382"/>
      <c r="C305" s="382"/>
      <c r="D305" s="382"/>
      <c r="E305" s="382"/>
      <c r="F305" s="382"/>
      <c r="G305" s="382"/>
      <c r="H305" s="382"/>
      <c r="I305" s="382"/>
      <c r="J305" s="382"/>
      <c r="K305" s="316"/>
    </row>
    <row r="306" spans="1:11" ht="49.5" customHeight="1" thickBot="1">
      <c r="A306" s="384" t="s">
        <v>79</v>
      </c>
      <c r="B306" s="384"/>
      <c r="C306" s="384"/>
      <c r="D306" s="384"/>
      <c r="E306" s="384"/>
      <c r="F306" s="384"/>
      <c r="G306" s="384"/>
      <c r="H306" s="384"/>
      <c r="I306" s="384"/>
      <c r="J306" s="384"/>
      <c r="K306" s="316"/>
    </row>
    <row r="307" spans="1:11">
      <c r="A307" s="386"/>
      <c r="B307" s="387"/>
      <c r="C307" s="387"/>
      <c r="D307" s="387"/>
      <c r="E307" s="387"/>
      <c r="F307" s="387"/>
      <c r="G307" s="387"/>
      <c r="H307" s="387"/>
      <c r="I307" s="387"/>
      <c r="J307" s="387"/>
      <c r="K307" s="316"/>
    </row>
    <row r="308" spans="1:11">
      <c r="A308" s="389"/>
      <c r="B308" s="390"/>
      <c r="C308" s="390"/>
      <c r="D308" s="390"/>
      <c r="E308" s="390"/>
      <c r="F308" s="390"/>
      <c r="G308" s="390"/>
      <c r="H308" s="390"/>
      <c r="I308" s="390"/>
      <c r="J308" s="390"/>
      <c r="K308" s="316"/>
    </row>
    <row r="309" spans="1:11">
      <c r="A309" s="389"/>
      <c r="B309" s="390"/>
      <c r="C309" s="390"/>
      <c r="D309" s="390"/>
      <c r="E309" s="390"/>
      <c r="F309" s="390"/>
      <c r="G309" s="390"/>
      <c r="H309" s="390"/>
      <c r="I309" s="390"/>
      <c r="J309" s="390"/>
      <c r="K309" s="316"/>
    </row>
    <row r="310" spans="1:11">
      <c r="A310" s="389"/>
      <c r="B310" s="390"/>
      <c r="C310" s="390"/>
      <c r="D310" s="390"/>
      <c r="E310" s="390"/>
      <c r="F310" s="390"/>
      <c r="G310" s="390"/>
      <c r="H310" s="390"/>
      <c r="I310" s="390"/>
      <c r="J310" s="390"/>
      <c r="K310" s="316"/>
    </row>
    <row r="311" spans="1:11">
      <c r="A311" s="389"/>
      <c r="B311" s="390"/>
      <c r="C311" s="390"/>
      <c r="D311" s="390"/>
      <c r="E311" s="390"/>
      <c r="F311" s="390"/>
      <c r="G311" s="390"/>
      <c r="H311" s="390"/>
      <c r="I311" s="390"/>
      <c r="J311" s="390"/>
      <c r="K311" s="316"/>
    </row>
    <row r="312" spans="1:11">
      <c r="A312" s="389"/>
      <c r="B312" s="390"/>
      <c r="C312" s="390"/>
      <c r="D312" s="390"/>
      <c r="E312" s="390"/>
      <c r="F312" s="390"/>
      <c r="G312" s="390"/>
      <c r="H312" s="390"/>
      <c r="I312" s="390"/>
      <c r="J312" s="390"/>
      <c r="K312" s="316"/>
    </row>
    <row r="313" spans="1:11">
      <c r="A313" s="389"/>
      <c r="B313" s="390"/>
      <c r="C313" s="390"/>
      <c r="D313" s="390"/>
      <c r="E313" s="390"/>
      <c r="F313" s="390"/>
      <c r="G313" s="390"/>
      <c r="H313" s="390"/>
      <c r="I313" s="390"/>
      <c r="J313" s="390"/>
      <c r="K313" s="316"/>
    </row>
    <row r="314" spans="1:11">
      <c r="A314" s="389"/>
      <c r="B314" s="390"/>
      <c r="C314" s="390"/>
      <c r="D314" s="390"/>
      <c r="E314" s="390"/>
      <c r="F314" s="390"/>
      <c r="G314" s="390"/>
      <c r="H314" s="390"/>
      <c r="I314" s="390"/>
      <c r="J314" s="390"/>
      <c r="K314" s="316"/>
    </row>
    <row r="315" spans="1:11">
      <c r="A315" s="389"/>
      <c r="B315" s="390"/>
      <c r="C315" s="390"/>
      <c r="D315" s="390"/>
      <c r="E315" s="390"/>
      <c r="F315" s="390"/>
      <c r="G315" s="390"/>
      <c r="H315" s="390"/>
      <c r="I315" s="390"/>
      <c r="J315" s="390"/>
      <c r="K315" s="316"/>
    </row>
    <row r="316" spans="1:11">
      <c r="A316" s="389"/>
      <c r="B316" s="390"/>
      <c r="C316" s="390"/>
      <c r="D316" s="390"/>
      <c r="E316" s="390"/>
      <c r="F316" s="390"/>
      <c r="G316" s="390"/>
      <c r="H316" s="390"/>
      <c r="I316" s="390"/>
      <c r="J316" s="390"/>
      <c r="K316" s="316"/>
    </row>
    <row r="317" spans="1:11">
      <c r="A317" s="389"/>
      <c r="B317" s="390"/>
      <c r="C317" s="390"/>
      <c r="D317" s="390"/>
      <c r="E317" s="390"/>
      <c r="F317" s="390"/>
      <c r="G317" s="390"/>
      <c r="H317" s="390"/>
      <c r="I317" s="390"/>
      <c r="J317" s="390"/>
      <c r="K317" s="316"/>
    </row>
    <row r="318" spans="1:11" ht="15.75" thickBot="1">
      <c r="A318" s="392"/>
      <c r="B318" s="384"/>
      <c r="C318" s="384"/>
      <c r="D318" s="384"/>
      <c r="E318" s="384"/>
      <c r="F318" s="384"/>
      <c r="G318" s="384"/>
      <c r="H318" s="384"/>
      <c r="I318" s="384"/>
      <c r="J318" s="384"/>
      <c r="K318" s="316"/>
    </row>
    <row r="319" spans="1:11" ht="15.75" thickBot="1">
      <c r="A319" s="393"/>
      <c r="B319" s="394"/>
      <c r="C319" s="394"/>
      <c r="D319" s="394"/>
      <c r="E319" s="394"/>
      <c r="F319" s="394"/>
      <c r="G319" s="394"/>
      <c r="H319" s="394"/>
      <c r="I319" s="394"/>
      <c r="J319" s="394"/>
      <c r="K319" s="316"/>
    </row>
    <row r="320" spans="1:11" ht="18.75">
      <c r="A320" s="412" t="s">
        <v>117</v>
      </c>
      <c r="B320" s="412"/>
      <c r="C320" s="412"/>
      <c r="D320" s="412"/>
      <c r="E320" s="412"/>
      <c r="F320" s="412"/>
      <c r="G320" s="412"/>
      <c r="H320" s="412"/>
      <c r="I320" s="412"/>
      <c r="J320" s="412"/>
      <c r="K320" s="316"/>
    </row>
    <row r="321" spans="1:11" ht="15.75" thickBot="1">
      <c r="A321" s="414"/>
      <c r="B321" s="414"/>
      <c r="C321" s="414"/>
      <c r="D321" s="414"/>
      <c r="E321" s="414"/>
      <c r="F321" s="414"/>
      <c r="G321" s="414"/>
      <c r="H321" s="414"/>
      <c r="I321" s="414"/>
      <c r="J321" s="414"/>
      <c r="K321" s="316"/>
    </row>
    <row r="322" spans="1:11" ht="16.5" thickBot="1">
      <c r="A322" s="416" t="s">
        <v>67</v>
      </c>
      <c r="B322" s="416"/>
      <c r="C322" s="417"/>
      <c r="D322" s="418"/>
      <c r="E322" s="418"/>
      <c r="F322" s="418"/>
      <c r="G322" s="418"/>
      <c r="H322" s="418"/>
      <c r="I322" s="418"/>
      <c r="J322" s="418"/>
      <c r="K322" s="316"/>
    </row>
    <row r="323" spans="1:11" ht="15.75" thickBot="1">
      <c r="A323" s="396"/>
      <c r="B323" s="396"/>
      <c r="C323" s="396"/>
      <c r="D323" s="396"/>
      <c r="E323" s="396"/>
      <c r="F323" s="396"/>
      <c r="G323" s="396"/>
      <c r="H323" s="396"/>
      <c r="I323" s="396"/>
      <c r="J323" s="396"/>
      <c r="K323" s="316"/>
    </row>
    <row r="324" spans="1:11" ht="15.75" thickBot="1">
      <c r="A324" s="420" t="s">
        <v>69</v>
      </c>
      <c r="B324" s="420"/>
      <c r="C324" s="421"/>
      <c r="D324" s="172"/>
      <c r="E324" s="12"/>
      <c r="F324" s="422" t="s">
        <v>71</v>
      </c>
      <c r="G324" s="422"/>
      <c r="H324" s="423"/>
      <c r="I324" s="172"/>
      <c r="J324" s="12"/>
      <c r="K324" s="316"/>
    </row>
    <row r="325" spans="1:11">
      <c r="A325" s="396"/>
      <c r="B325" s="396"/>
      <c r="C325" s="396"/>
      <c r="D325" s="396"/>
      <c r="E325" s="396"/>
      <c r="F325" s="396"/>
      <c r="G325" s="396"/>
      <c r="H325" s="396"/>
      <c r="I325" s="396"/>
      <c r="J325" s="396"/>
      <c r="K325" s="316"/>
    </row>
    <row r="326" spans="1:11" ht="16.5" thickBot="1">
      <c r="A326" s="398" t="s">
        <v>73</v>
      </c>
      <c r="B326" s="398"/>
      <c r="C326" s="398"/>
      <c r="D326" s="398"/>
      <c r="E326" s="398"/>
      <c r="F326" s="398"/>
      <c r="G326" s="398"/>
      <c r="H326" s="398"/>
      <c r="I326" s="398"/>
      <c r="J326" s="398"/>
      <c r="K326" s="316"/>
    </row>
    <row r="327" spans="1:11">
      <c r="A327" s="400"/>
      <c r="B327" s="401"/>
      <c r="C327" s="401"/>
      <c r="D327" s="401"/>
      <c r="E327" s="401"/>
      <c r="F327" s="401"/>
      <c r="G327" s="401"/>
      <c r="H327" s="401"/>
      <c r="I327" s="401"/>
      <c r="J327" s="401"/>
      <c r="K327" s="316"/>
    </row>
    <row r="328" spans="1:11">
      <c r="A328" s="403"/>
      <c r="B328" s="404"/>
      <c r="C328" s="404"/>
      <c r="D328" s="404"/>
      <c r="E328" s="404"/>
      <c r="F328" s="404"/>
      <c r="G328" s="404"/>
      <c r="H328" s="404"/>
      <c r="I328" s="404"/>
      <c r="J328" s="404"/>
      <c r="K328" s="316"/>
    </row>
    <row r="329" spans="1:11">
      <c r="A329" s="403"/>
      <c r="B329" s="404"/>
      <c r="C329" s="404"/>
      <c r="D329" s="404"/>
      <c r="E329" s="404"/>
      <c r="F329" s="404"/>
      <c r="G329" s="404"/>
      <c r="H329" s="404"/>
      <c r="I329" s="404"/>
      <c r="J329" s="404"/>
      <c r="K329" s="316"/>
    </row>
    <row r="330" spans="1:11">
      <c r="A330" s="403"/>
      <c r="B330" s="404"/>
      <c r="C330" s="404"/>
      <c r="D330" s="404"/>
      <c r="E330" s="404"/>
      <c r="F330" s="404"/>
      <c r="G330" s="404"/>
      <c r="H330" s="404"/>
      <c r="I330" s="404"/>
      <c r="J330" s="404"/>
      <c r="K330" s="316"/>
    </row>
    <row r="331" spans="1:11">
      <c r="A331" s="403"/>
      <c r="B331" s="404"/>
      <c r="C331" s="404"/>
      <c r="D331" s="404"/>
      <c r="E331" s="404"/>
      <c r="F331" s="404"/>
      <c r="G331" s="404"/>
      <c r="H331" s="404"/>
      <c r="I331" s="404"/>
      <c r="J331" s="404"/>
      <c r="K331" s="316"/>
    </row>
    <row r="332" spans="1:11">
      <c r="A332" s="403"/>
      <c r="B332" s="404"/>
      <c r="C332" s="404"/>
      <c r="D332" s="404"/>
      <c r="E332" s="404"/>
      <c r="F332" s="404"/>
      <c r="G332" s="404"/>
      <c r="H332" s="404"/>
      <c r="I332" s="404"/>
      <c r="J332" s="404"/>
      <c r="K332" s="316"/>
    </row>
    <row r="333" spans="1:11">
      <c r="A333" s="403"/>
      <c r="B333" s="404"/>
      <c r="C333" s="404"/>
      <c r="D333" s="404"/>
      <c r="E333" s="404"/>
      <c r="F333" s="404"/>
      <c r="G333" s="404"/>
      <c r="H333" s="404"/>
      <c r="I333" s="404"/>
      <c r="J333" s="404"/>
      <c r="K333" s="316"/>
    </row>
    <row r="334" spans="1:11">
      <c r="A334" s="403"/>
      <c r="B334" s="404"/>
      <c r="C334" s="404"/>
      <c r="D334" s="404"/>
      <c r="E334" s="404"/>
      <c r="F334" s="404"/>
      <c r="G334" s="404"/>
      <c r="H334" s="404"/>
      <c r="I334" s="404"/>
      <c r="J334" s="404"/>
      <c r="K334" s="316"/>
    </row>
    <row r="335" spans="1:11">
      <c r="A335" s="403"/>
      <c r="B335" s="404"/>
      <c r="C335" s="404"/>
      <c r="D335" s="404"/>
      <c r="E335" s="404"/>
      <c r="F335" s="404"/>
      <c r="G335" s="404"/>
      <c r="H335" s="404"/>
      <c r="I335" s="404"/>
      <c r="J335" s="404"/>
      <c r="K335" s="316"/>
    </row>
    <row r="336" spans="1:11" ht="15.75" thickBot="1">
      <c r="A336" s="406"/>
      <c r="B336" s="407"/>
      <c r="C336" s="407"/>
      <c r="D336" s="407"/>
      <c r="E336" s="407"/>
      <c r="F336" s="407"/>
      <c r="G336" s="407"/>
      <c r="H336" s="407"/>
      <c r="I336" s="407"/>
      <c r="J336" s="407"/>
      <c r="K336" s="316"/>
    </row>
    <row r="337" spans="1:11">
      <c r="A337" s="382"/>
      <c r="B337" s="382"/>
      <c r="C337" s="382"/>
      <c r="D337" s="382"/>
      <c r="E337" s="382"/>
      <c r="F337" s="382"/>
      <c r="G337" s="382"/>
      <c r="H337" s="382"/>
      <c r="I337" s="382"/>
      <c r="J337" s="382"/>
      <c r="K337" s="316"/>
    </row>
    <row r="338" spans="1:11" ht="16.5" thickBot="1">
      <c r="A338" s="398" t="s">
        <v>75</v>
      </c>
      <c r="B338" s="398"/>
      <c r="C338" s="398"/>
      <c r="D338" s="398"/>
      <c r="E338" s="398"/>
      <c r="F338" s="398"/>
      <c r="G338" s="398"/>
      <c r="H338" s="398"/>
      <c r="I338" s="398"/>
      <c r="J338" s="398"/>
      <c r="K338" s="316"/>
    </row>
    <row r="339" spans="1:11">
      <c r="A339" s="400"/>
      <c r="B339" s="401"/>
      <c r="C339" s="401"/>
      <c r="D339" s="401"/>
      <c r="E339" s="401"/>
      <c r="F339" s="401"/>
      <c r="G339" s="401"/>
      <c r="H339" s="401"/>
      <c r="I339" s="401"/>
      <c r="J339" s="401"/>
      <c r="K339" s="316"/>
    </row>
    <row r="340" spans="1:11">
      <c r="A340" s="403"/>
      <c r="B340" s="404"/>
      <c r="C340" s="404"/>
      <c r="D340" s="404"/>
      <c r="E340" s="404"/>
      <c r="F340" s="404"/>
      <c r="G340" s="404"/>
      <c r="H340" s="404"/>
      <c r="I340" s="404"/>
      <c r="J340" s="404"/>
      <c r="K340" s="316"/>
    </row>
    <row r="341" spans="1:11">
      <c r="A341" s="403"/>
      <c r="B341" s="404"/>
      <c r="C341" s="404"/>
      <c r="D341" s="404"/>
      <c r="E341" s="404"/>
      <c r="F341" s="404"/>
      <c r="G341" s="404"/>
      <c r="H341" s="404"/>
      <c r="I341" s="404"/>
      <c r="J341" s="404"/>
      <c r="K341" s="316"/>
    </row>
    <row r="342" spans="1:11">
      <c r="A342" s="403"/>
      <c r="B342" s="404"/>
      <c r="C342" s="404"/>
      <c r="D342" s="404"/>
      <c r="E342" s="404"/>
      <c r="F342" s="404"/>
      <c r="G342" s="404"/>
      <c r="H342" s="404"/>
      <c r="I342" s="404"/>
      <c r="J342" s="404"/>
      <c r="K342" s="316"/>
    </row>
    <row r="343" spans="1:11" ht="15.75" thickBot="1">
      <c r="A343" s="406"/>
      <c r="B343" s="407"/>
      <c r="C343" s="407"/>
      <c r="D343" s="407"/>
      <c r="E343" s="407"/>
      <c r="F343" s="407"/>
      <c r="G343" s="407"/>
      <c r="H343" s="407"/>
      <c r="I343" s="407"/>
      <c r="J343" s="407"/>
      <c r="K343" s="316"/>
    </row>
    <row r="344" spans="1:11">
      <c r="A344" s="382"/>
      <c r="B344" s="382"/>
      <c r="C344" s="382"/>
      <c r="D344" s="382"/>
      <c r="E344" s="382"/>
      <c r="F344" s="382"/>
      <c r="G344" s="382"/>
      <c r="H344" s="382"/>
      <c r="I344" s="382"/>
      <c r="J344" s="382"/>
      <c r="K344" s="316"/>
    </row>
    <row r="345" spans="1:11" ht="16.5" thickBot="1">
      <c r="A345" s="398" t="s">
        <v>77</v>
      </c>
      <c r="B345" s="398"/>
      <c r="C345" s="398"/>
      <c r="D345" s="398"/>
      <c r="E345" s="398"/>
      <c r="F345" s="398"/>
      <c r="G345" s="398"/>
      <c r="H345" s="398"/>
      <c r="I345" s="398"/>
      <c r="J345" s="398"/>
      <c r="K345" s="316"/>
    </row>
    <row r="346" spans="1:11" ht="15.75" thickBot="1">
      <c r="A346" s="409"/>
      <c r="B346" s="410"/>
      <c r="C346" s="410"/>
      <c r="D346" s="410"/>
      <c r="E346" s="410"/>
      <c r="F346" s="410"/>
      <c r="G346" s="410"/>
      <c r="H346" s="410"/>
      <c r="I346" s="410"/>
      <c r="J346" s="410"/>
      <c r="K346" s="316"/>
    </row>
    <row r="347" spans="1:11">
      <c r="A347" s="382"/>
      <c r="B347" s="382"/>
      <c r="C347" s="382"/>
      <c r="D347" s="382"/>
      <c r="E347" s="382"/>
      <c r="F347" s="382"/>
      <c r="G347" s="382"/>
      <c r="H347" s="382"/>
      <c r="I347" s="382"/>
      <c r="J347" s="382"/>
      <c r="K347" s="316"/>
    </row>
    <row r="348" spans="1:11" ht="53.85" customHeight="1" thickBot="1">
      <c r="A348" s="384" t="s">
        <v>79</v>
      </c>
      <c r="B348" s="384"/>
      <c r="C348" s="384"/>
      <c r="D348" s="384"/>
      <c r="E348" s="384"/>
      <c r="F348" s="384"/>
      <c r="G348" s="384"/>
      <c r="H348" s="384"/>
      <c r="I348" s="384"/>
      <c r="J348" s="384"/>
      <c r="K348" s="316"/>
    </row>
    <row r="349" spans="1:11">
      <c r="A349" s="386"/>
      <c r="B349" s="387"/>
      <c r="C349" s="387"/>
      <c r="D349" s="387"/>
      <c r="E349" s="387"/>
      <c r="F349" s="387"/>
      <c r="G349" s="387"/>
      <c r="H349" s="387"/>
      <c r="I349" s="387"/>
      <c r="J349" s="387"/>
      <c r="K349" s="316"/>
    </row>
    <row r="350" spans="1:11">
      <c r="A350" s="389"/>
      <c r="B350" s="390"/>
      <c r="C350" s="390"/>
      <c r="D350" s="390"/>
      <c r="E350" s="390"/>
      <c r="F350" s="390"/>
      <c r="G350" s="390"/>
      <c r="H350" s="390"/>
      <c r="I350" s="390"/>
      <c r="J350" s="390"/>
      <c r="K350" s="316"/>
    </row>
    <row r="351" spans="1:11">
      <c r="A351" s="389"/>
      <c r="B351" s="390"/>
      <c r="C351" s="390"/>
      <c r="D351" s="390"/>
      <c r="E351" s="390"/>
      <c r="F351" s="390"/>
      <c r="G351" s="390"/>
      <c r="H351" s="390"/>
      <c r="I351" s="390"/>
      <c r="J351" s="390"/>
      <c r="K351" s="316"/>
    </row>
    <row r="352" spans="1:11">
      <c r="A352" s="389"/>
      <c r="B352" s="390"/>
      <c r="C352" s="390"/>
      <c r="D352" s="390"/>
      <c r="E352" s="390"/>
      <c r="F352" s="390"/>
      <c r="G352" s="390"/>
      <c r="H352" s="390"/>
      <c r="I352" s="390"/>
      <c r="J352" s="390"/>
      <c r="K352" s="316"/>
    </row>
    <row r="353" spans="1:11">
      <c r="A353" s="389"/>
      <c r="B353" s="390"/>
      <c r="C353" s="390"/>
      <c r="D353" s="390"/>
      <c r="E353" s="390"/>
      <c r="F353" s="390"/>
      <c r="G353" s="390"/>
      <c r="H353" s="390"/>
      <c r="I353" s="390"/>
      <c r="J353" s="390"/>
      <c r="K353" s="316"/>
    </row>
    <row r="354" spans="1:11">
      <c r="A354" s="389"/>
      <c r="B354" s="390"/>
      <c r="C354" s="390"/>
      <c r="D354" s="390"/>
      <c r="E354" s="390"/>
      <c r="F354" s="390"/>
      <c r="G354" s="390"/>
      <c r="H354" s="390"/>
      <c r="I354" s="390"/>
      <c r="J354" s="390"/>
      <c r="K354" s="316"/>
    </row>
    <row r="355" spans="1:11">
      <c r="A355" s="389"/>
      <c r="B355" s="390"/>
      <c r="C355" s="390"/>
      <c r="D355" s="390"/>
      <c r="E355" s="390"/>
      <c r="F355" s="390"/>
      <c r="G355" s="390"/>
      <c r="H355" s="390"/>
      <c r="I355" s="390"/>
      <c r="J355" s="390"/>
      <c r="K355" s="316"/>
    </row>
    <row r="356" spans="1:11">
      <c r="A356" s="389"/>
      <c r="B356" s="390"/>
      <c r="C356" s="390"/>
      <c r="D356" s="390"/>
      <c r="E356" s="390"/>
      <c r="F356" s="390"/>
      <c r="G356" s="390"/>
      <c r="H356" s="390"/>
      <c r="I356" s="390"/>
      <c r="J356" s="390"/>
      <c r="K356" s="316"/>
    </row>
    <row r="357" spans="1:11">
      <c r="A357" s="389"/>
      <c r="B357" s="390"/>
      <c r="C357" s="390"/>
      <c r="D357" s="390"/>
      <c r="E357" s="390"/>
      <c r="F357" s="390"/>
      <c r="G357" s="390"/>
      <c r="H357" s="390"/>
      <c r="I357" s="390"/>
      <c r="J357" s="390"/>
      <c r="K357" s="316"/>
    </row>
    <row r="358" spans="1:11">
      <c r="A358" s="389"/>
      <c r="B358" s="390"/>
      <c r="C358" s="390"/>
      <c r="D358" s="390"/>
      <c r="E358" s="390"/>
      <c r="F358" s="390"/>
      <c r="G358" s="390"/>
      <c r="H358" s="390"/>
      <c r="I358" s="390"/>
      <c r="J358" s="390"/>
      <c r="K358" s="316"/>
    </row>
    <row r="359" spans="1:11">
      <c r="A359" s="389"/>
      <c r="B359" s="390"/>
      <c r="C359" s="390"/>
      <c r="D359" s="390"/>
      <c r="E359" s="390"/>
      <c r="F359" s="390"/>
      <c r="G359" s="390"/>
      <c r="H359" s="390"/>
      <c r="I359" s="390"/>
      <c r="J359" s="390"/>
      <c r="K359" s="316"/>
    </row>
    <row r="360" spans="1:11" ht="15.75" thickBot="1">
      <c r="A360" s="392"/>
      <c r="B360" s="384"/>
      <c r="C360" s="384"/>
      <c r="D360" s="384"/>
      <c r="E360" s="384"/>
      <c r="F360" s="384"/>
      <c r="G360" s="384"/>
      <c r="H360" s="384"/>
      <c r="I360" s="384"/>
      <c r="J360" s="384"/>
      <c r="K360" s="316"/>
    </row>
    <row r="361" spans="1:11" ht="15.75" thickBot="1">
      <c r="A361" s="393"/>
      <c r="B361" s="394"/>
      <c r="C361" s="394"/>
      <c r="D361" s="394"/>
      <c r="E361" s="394"/>
      <c r="F361" s="394"/>
      <c r="G361" s="394"/>
      <c r="H361" s="394"/>
      <c r="I361" s="394"/>
      <c r="J361" s="394"/>
      <c r="K361" s="316"/>
    </row>
    <row r="362" spans="1:11" ht="18.75">
      <c r="A362" s="412" t="s">
        <v>118</v>
      </c>
      <c r="B362" s="412"/>
      <c r="C362" s="412"/>
      <c r="D362" s="412"/>
      <c r="E362" s="412"/>
      <c r="F362" s="412"/>
      <c r="G362" s="412"/>
      <c r="H362" s="412"/>
      <c r="I362" s="412"/>
      <c r="J362" s="412"/>
      <c r="K362" s="316"/>
    </row>
    <row r="363" spans="1:11" ht="15.75" thickBot="1">
      <c r="A363" s="414"/>
      <c r="B363" s="414"/>
      <c r="C363" s="414"/>
      <c r="D363" s="414"/>
      <c r="E363" s="414"/>
      <c r="F363" s="414"/>
      <c r="G363" s="414"/>
      <c r="H363" s="414"/>
      <c r="I363" s="414"/>
      <c r="J363" s="414"/>
      <c r="K363" s="316"/>
    </row>
    <row r="364" spans="1:11" ht="16.5" thickBot="1">
      <c r="A364" s="416" t="s">
        <v>67</v>
      </c>
      <c r="B364" s="416"/>
      <c r="C364" s="417"/>
      <c r="D364" s="418"/>
      <c r="E364" s="418"/>
      <c r="F364" s="418"/>
      <c r="G364" s="418"/>
      <c r="H364" s="418"/>
      <c r="I364" s="418"/>
      <c r="J364" s="418"/>
      <c r="K364" s="316"/>
    </row>
    <row r="365" spans="1:11" ht="15.75" thickBot="1">
      <c r="A365" s="396"/>
      <c r="B365" s="396"/>
      <c r="C365" s="396"/>
      <c r="D365" s="396"/>
      <c r="E365" s="396"/>
      <c r="F365" s="396"/>
      <c r="G365" s="396"/>
      <c r="H365" s="396"/>
      <c r="I365" s="396"/>
      <c r="J365" s="396"/>
      <c r="K365" s="316"/>
    </row>
    <row r="366" spans="1:11" ht="15.75" thickBot="1">
      <c r="A366" s="420" t="s">
        <v>69</v>
      </c>
      <c r="B366" s="420"/>
      <c r="C366" s="421"/>
      <c r="D366" s="172"/>
      <c r="E366" s="12"/>
      <c r="F366" s="422" t="s">
        <v>71</v>
      </c>
      <c r="G366" s="422"/>
      <c r="H366" s="423"/>
      <c r="I366" s="172"/>
      <c r="J366" s="12"/>
      <c r="K366" s="316"/>
    </row>
    <row r="367" spans="1:11">
      <c r="A367" s="396"/>
      <c r="B367" s="396"/>
      <c r="C367" s="396"/>
      <c r="D367" s="396"/>
      <c r="E367" s="396"/>
      <c r="F367" s="396"/>
      <c r="G367" s="396"/>
      <c r="H367" s="396"/>
      <c r="I367" s="396"/>
      <c r="J367" s="396"/>
      <c r="K367" s="316"/>
    </row>
    <row r="368" spans="1:11" ht="16.5" thickBot="1">
      <c r="A368" s="398" t="s">
        <v>73</v>
      </c>
      <c r="B368" s="398"/>
      <c r="C368" s="398"/>
      <c r="D368" s="398"/>
      <c r="E368" s="398"/>
      <c r="F368" s="398"/>
      <c r="G368" s="398"/>
      <c r="H368" s="398"/>
      <c r="I368" s="398"/>
      <c r="J368" s="398"/>
      <c r="K368" s="316"/>
    </row>
    <row r="369" spans="1:11">
      <c r="A369" s="400"/>
      <c r="B369" s="401"/>
      <c r="C369" s="401"/>
      <c r="D369" s="401"/>
      <c r="E369" s="401"/>
      <c r="F369" s="401"/>
      <c r="G369" s="401"/>
      <c r="H369" s="401"/>
      <c r="I369" s="401"/>
      <c r="J369" s="401"/>
      <c r="K369" s="316"/>
    </row>
    <row r="370" spans="1:11">
      <c r="A370" s="403"/>
      <c r="B370" s="404"/>
      <c r="C370" s="404"/>
      <c r="D370" s="404"/>
      <c r="E370" s="404"/>
      <c r="F370" s="404"/>
      <c r="G370" s="404"/>
      <c r="H370" s="404"/>
      <c r="I370" s="404"/>
      <c r="J370" s="404"/>
      <c r="K370" s="316"/>
    </row>
    <row r="371" spans="1:11">
      <c r="A371" s="403"/>
      <c r="B371" s="404"/>
      <c r="C371" s="404"/>
      <c r="D371" s="404"/>
      <c r="E371" s="404"/>
      <c r="F371" s="404"/>
      <c r="G371" s="404"/>
      <c r="H371" s="404"/>
      <c r="I371" s="404"/>
      <c r="J371" s="404"/>
      <c r="K371" s="316"/>
    </row>
    <row r="372" spans="1:11">
      <c r="A372" s="403"/>
      <c r="B372" s="404"/>
      <c r="C372" s="404"/>
      <c r="D372" s="404"/>
      <c r="E372" s="404"/>
      <c r="F372" s="404"/>
      <c r="G372" s="404"/>
      <c r="H372" s="404"/>
      <c r="I372" s="404"/>
      <c r="J372" s="404"/>
      <c r="K372" s="316"/>
    </row>
    <row r="373" spans="1:11">
      <c r="A373" s="403"/>
      <c r="B373" s="404"/>
      <c r="C373" s="404"/>
      <c r="D373" s="404"/>
      <c r="E373" s="404"/>
      <c r="F373" s="404"/>
      <c r="G373" s="404"/>
      <c r="H373" s="404"/>
      <c r="I373" s="404"/>
      <c r="J373" s="404"/>
      <c r="K373" s="316"/>
    </row>
    <row r="374" spans="1:11">
      <c r="A374" s="403"/>
      <c r="B374" s="404"/>
      <c r="C374" s="404"/>
      <c r="D374" s="404"/>
      <c r="E374" s="404"/>
      <c r="F374" s="404"/>
      <c r="G374" s="404"/>
      <c r="H374" s="404"/>
      <c r="I374" s="404"/>
      <c r="J374" s="404"/>
      <c r="K374" s="316"/>
    </row>
    <row r="375" spans="1:11">
      <c r="A375" s="403"/>
      <c r="B375" s="404"/>
      <c r="C375" s="404"/>
      <c r="D375" s="404"/>
      <c r="E375" s="404"/>
      <c r="F375" s="404"/>
      <c r="G375" s="404"/>
      <c r="H375" s="404"/>
      <c r="I375" s="404"/>
      <c r="J375" s="404"/>
      <c r="K375" s="316"/>
    </row>
    <row r="376" spans="1:11">
      <c r="A376" s="403"/>
      <c r="B376" s="404"/>
      <c r="C376" s="404"/>
      <c r="D376" s="404"/>
      <c r="E376" s="404"/>
      <c r="F376" s="404"/>
      <c r="G376" s="404"/>
      <c r="H376" s="404"/>
      <c r="I376" s="404"/>
      <c r="J376" s="404"/>
      <c r="K376" s="316"/>
    </row>
    <row r="377" spans="1:11">
      <c r="A377" s="403"/>
      <c r="B377" s="404"/>
      <c r="C377" s="404"/>
      <c r="D377" s="404"/>
      <c r="E377" s="404"/>
      <c r="F377" s="404"/>
      <c r="G377" s="404"/>
      <c r="H377" s="404"/>
      <c r="I377" s="404"/>
      <c r="J377" s="404"/>
      <c r="K377" s="316"/>
    </row>
    <row r="378" spans="1:11" ht="15.75" thickBot="1">
      <c r="A378" s="406"/>
      <c r="B378" s="407"/>
      <c r="C378" s="407"/>
      <c r="D378" s="407"/>
      <c r="E378" s="407"/>
      <c r="F378" s="407"/>
      <c r="G378" s="407"/>
      <c r="H378" s="407"/>
      <c r="I378" s="407"/>
      <c r="J378" s="407"/>
      <c r="K378" s="316"/>
    </row>
    <row r="379" spans="1:11">
      <c r="A379" s="382"/>
      <c r="B379" s="382"/>
      <c r="C379" s="382"/>
      <c r="D379" s="382"/>
      <c r="E379" s="382"/>
      <c r="F379" s="382"/>
      <c r="G379" s="382"/>
      <c r="H379" s="382"/>
      <c r="I379" s="382"/>
      <c r="J379" s="382"/>
      <c r="K379" s="316"/>
    </row>
    <row r="380" spans="1:11" ht="16.5" thickBot="1">
      <c r="A380" s="398" t="s">
        <v>75</v>
      </c>
      <c r="B380" s="398"/>
      <c r="C380" s="398"/>
      <c r="D380" s="398"/>
      <c r="E380" s="398"/>
      <c r="F380" s="398"/>
      <c r="G380" s="398"/>
      <c r="H380" s="398"/>
      <c r="I380" s="398"/>
      <c r="J380" s="398"/>
      <c r="K380" s="316"/>
    </row>
    <row r="381" spans="1:11">
      <c r="A381" s="400"/>
      <c r="B381" s="401"/>
      <c r="C381" s="401"/>
      <c r="D381" s="401"/>
      <c r="E381" s="401"/>
      <c r="F381" s="401"/>
      <c r="G381" s="401"/>
      <c r="H381" s="401"/>
      <c r="I381" s="401"/>
      <c r="J381" s="401"/>
      <c r="K381" s="316"/>
    </row>
    <row r="382" spans="1:11">
      <c r="A382" s="403"/>
      <c r="B382" s="404"/>
      <c r="C382" s="404"/>
      <c r="D382" s="404"/>
      <c r="E382" s="404"/>
      <c r="F382" s="404"/>
      <c r="G382" s="404"/>
      <c r="H382" s="404"/>
      <c r="I382" s="404"/>
      <c r="J382" s="404"/>
      <c r="K382" s="316"/>
    </row>
    <row r="383" spans="1:11">
      <c r="A383" s="403"/>
      <c r="B383" s="404"/>
      <c r="C383" s="404"/>
      <c r="D383" s="404"/>
      <c r="E383" s="404"/>
      <c r="F383" s="404"/>
      <c r="G383" s="404"/>
      <c r="H383" s="404"/>
      <c r="I383" s="404"/>
      <c r="J383" s="404"/>
      <c r="K383" s="316"/>
    </row>
    <row r="384" spans="1:11">
      <c r="A384" s="403"/>
      <c r="B384" s="404"/>
      <c r="C384" s="404"/>
      <c r="D384" s="404"/>
      <c r="E384" s="404"/>
      <c r="F384" s="404"/>
      <c r="G384" s="404"/>
      <c r="H384" s="404"/>
      <c r="I384" s="404"/>
      <c r="J384" s="404"/>
      <c r="K384" s="316"/>
    </row>
    <row r="385" spans="1:11" ht="15.75" thickBot="1">
      <c r="A385" s="406"/>
      <c r="B385" s="407"/>
      <c r="C385" s="407"/>
      <c r="D385" s="407"/>
      <c r="E385" s="407"/>
      <c r="F385" s="407"/>
      <c r="G385" s="407"/>
      <c r="H385" s="407"/>
      <c r="I385" s="407"/>
      <c r="J385" s="407"/>
      <c r="K385" s="316"/>
    </row>
    <row r="386" spans="1:11">
      <c r="A386" s="382"/>
      <c r="B386" s="382"/>
      <c r="C386" s="382"/>
      <c r="D386" s="382"/>
      <c r="E386" s="382"/>
      <c r="F386" s="382"/>
      <c r="G386" s="382"/>
      <c r="H386" s="382"/>
      <c r="I386" s="382"/>
      <c r="J386" s="382"/>
      <c r="K386" s="316"/>
    </row>
    <row r="387" spans="1:11" ht="16.5" thickBot="1">
      <c r="A387" s="398" t="s">
        <v>77</v>
      </c>
      <c r="B387" s="398"/>
      <c r="C387" s="398"/>
      <c r="D387" s="398"/>
      <c r="E387" s="398"/>
      <c r="F387" s="398"/>
      <c r="G387" s="398"/>
      <c r="H387" s="398"/>
      <c r="I387" s="398"/>
      <c r="J387" s="398"/>
      <c r="K387" s="316"/>
    </row>
    <row r="388" spans="1:11" ht="15.75" thickBot="1">
      <c r="A388" s="427"/>
      <c r="B388" s="428"/>
      <c r="C388" s="428"/>
      <c r="D388" s="428"/>
      <c r="E388" s="428"/>
      <c r="F388" s="428"/>
      <c r="G388" s="428"/>
      <c r="H388" s="428"/>
      <c r="I388" s="428"/>
      <c r="J388" s="428"/>
      <c r="K388" s="316"/>
    </row>
    <row r="389" spans="1:11">
      <c r="A389" s="382"/>
      <c r="B389" s="382"/>
      <c r="C389" s="382"/>
      <c r="D389" s="382"/>
      <c r="E389" s="382"/>
      <c r="F389" s="382"/>
      <c r="G389" s="382"/>
      <c r="H389" s="382"/>
      <c r="I389" s="382"/>
      <c r="J389" s="382"/>
      <c r="K389" s="316"/>
    </row>
    <row r="390" spans="1:11" ht="50.25" customHeight="1" thickBot="1">
      <c r="A390" s="384" t="s">
        <v>79</v>
      </c>
      <c r="B390" s="384"/>
      <c r="C390" s="384"/>
      <c r="D390" s="384"/>
      <c r="E390" s="384"/>
      <c r="F390" s="384"/>
      <c r="G390" s="384"/>
      <c r="H390" s="384"/>
      <c r="I390" s="384"/>
      <c r="J390" s="384"/>
      <c r="K390" s="316"/>
    </row>
    <row r="391" spans="1:11">
      <c r="A391" s="386"/>
      <c r="B391" s="387"/>
      <c r="C391" s="387"/>
      <c r="D391" s="387"/>
      <c r="E391" s="387"/>
      <c r="F391" s="387"/>
      <c r="G391" s="387"/>
      <c r="H391" s="387"/>
      <c r="I391" s="387"/>
      <c r="J391" s="387"/>
      <c r="K391" s="316"/>
    </row>
    <row r="392" spans="1:11">
      <c r="A392" s="389"/>
      <c r="B392" s="390"/>
      <c r="C392" s="390"/>
      <c r="D392" s="390"/>
      <c r="E392" s="390"/>
      <c r="F392" s="390"/>
      <c r="G392" s="390"/>
      <c r="H392" s="390"/>
      <c r="I392" s="390"/>
      <c r="J392" s="390"/>
      <c r="K392" s="316"/>
    </row>
    <row r="393" spans="1:11">
      <c r="A393" s="389"/>
      <c r="B393" s="390"/>
      <c r="C393" s="390"/>
      <c r="D393" s="390"/>
      <c r="E393" s="390"/>
      <c r="F393" s="390"/>
      <c r="G393" s="390"/>
      <c r="H393" s="390"/>
      <c r="I393" s="390"/>
      <c r="J393" s="390"/>
      <c r="K393" s="316"/>
    </row>
    <row r="394" spans="1:11">
      <c r="A394" s="389"/>
      <c r="B394" s="390"/>
      <c r="C394" s="390"/>
      <c r="D394" s="390"/>
      <c r="E394" s="390"/>
      <c r="F394" s="390"/>
      <c r="G394" s="390"/>
      <c r="H394" s="390"/>
      <c r="I394" s="390"/>
      <c r="J394" s="390"/>
      <c r="K394" s="316"/>
    </row>
    <row r="395" spans="1:11">
      <c r="A395" s="389"/>
      <c r="B395" s="390"/>
      <c r="C395" s="390"/>
      <c r="D395" s="390"/>
      <c r="E395" s="390"/>
      <c r="F395" s="390"/>
      <c r="G395" s="390"/>
      <c r="H395" s="390"/>
      <c r="I395" s="390"/>
      <c r="J395" s="390"/>
      <c r="K395" s="316"/>
    </row>
    <row r="396" spans="1:11">
      <c r="A396" s="389"/>
      <c r="B396" s="390"/>
      <c r="C396" s="390"/>
      <c r="D396" s="390"/>
      <c r="E396" s="390"/>
      <c r="F396" s="390"/>
      <c r="G396" s="390"/>
      <c r="H396" s="390"/>
      <c r="I396" s="390"/>
      <c r="J396" s="390"/>
      <c r="K396" s="316"/>
    </row>
    <row r="397" spans="1:11">
      <c r="A397" s="389"/>
      <c r="B397" s="390"/>
      <c r="C397" s="390"/>
      <c r="D397" s="390"/>
      <c r="E397" s="390"/>
      <c r="F397" s="390"/>
      <c r="G397" s="390"/>
      <c r="H397" s="390"/>
      <c r="I397" s="390"/>
      <c r="J397" s="390"/>
      <c r="K397" s="316"/>
    </row>
    <row r="398" spans="1:11">
      <c r="A398" s="389"/>
      <c r="B398" s="390"/>
      <c r="C398" s="390"/>
      <c r="D398" s="390"/>
      <c r="E398" s="390"/>
      <c r="F398" s="390"/>
      <c r="G398" s="390"/>
      <c r="H398" s="390"/>
      <c r="I398" s="390"/>
      <c r="J398" s="390"/>
      <c r="K398" s="316"/>
    </row>
    <row r="399" spans="1:11">
      <c r="A399" s="389"/>
      <c r="B399" s="390"/>
      <c r="C399" s="390"/>
      <c r="D399" s="390"/>
      <c r="E399" s="390"/>
      <c r="F399" s="390"/>
      <c r="G399" s="390"/>
      <c r="H399" s="390"/>
      <c r="I399" s="390"/>
      <c r="J399" s="390"/>
      <c r="K399" s="316"/>
    </row>
    <row r="400" spans="1:11">
      <c r="A400" s="389"/>
      <c r="B400" s="390"/>
      <c r="C400" s="390"/>
      <c r="D400" s="390"/>
      <c r="E400" s="390"/>
      <c r="F400" s="390"/>
      <c r="G400" s="390"/>
      <c r="H400" s="390"/>
      <c r="I400" s="390"/>
      <c r="J400" s="390"/>
      <c r="K400" s="316"/>
    </row>
    <row r="401" spans="1:11">
      <c r="A401" s="389"/>
      <c r="B401" s="390"/>
      <c r="C401" s="390"/>
      <c r="D401" s="390"/>
      <c r="E401" s="390"/>
      <c r="F401" s="390"/>
      <c r="G401" s="390"/>
      <c r="H401" s="390"/>
      <c r="I401" s="390"/>
      <c r="J401" s="390"/>
      <c r="K401" s="316"/>
    </row>
    <row r="402" spans="1:11" ht="15.75" thickBot="1">
      <c r="A402" s="392"/>
      <c r="B402" s="384"/>
      <c r="C402" s="384"/>
      <c r="D402" s="384"/>
      <c r="E402" s="384"/>
      <c r="F402" s="384"/>
      <c r="G402" s="384"/>
      <c r="H402" s="384"/>
      <c r="I402" s="384"/>
      <c r="J402" s="384"/>
      <c r="K402" s="316"/>
    </row>
    <row r="403" spans="1:11" ht="15.75" thickBot="1">
      <c r="A403" s="393"/>
      <c r="B403" s="394"/>
      <c r="C403" s="394"/>
      <c r="D403" s="394"/>
      <c r="E403" s="394"/>
      <c r="F403" s="394"/>
      <c r="G403" s="394"/>
      <c r="H403" s="394"/>
      <c r="I403" s="394"/>
      <c r="J403" s="394"/>
      <c r="K403" s="316"/>
    </row>
    <row r="404" spans="1:11" ht="18.75">
      <c r="A404" s="424" t="s">
        <v>119</v>
      </c>
      <c r="B404" s="424"/>
      <c r="C404" s="424"/>
      <c r="D404" s="424"/>
      <c r="E404" s="424"/>
      <c r="F404" s="424"/>
      <c r="G404" s="424"/>
      <c r="H404" s="424"/>
      <c r="I404" s="424"/>
      <c r="J404" s="424"/>
      <c r="K404" s="316"/>
    </row>
    <row r="405" spans="1:11" ht="15.75" thickBot="1">
      <c r="A405" s="414"/>
      <c r="B405" s="414"/>
      <c r="C405" s="414"/>
      <c r="D405" s="414"/>
      <c r="E405" s="414"/>
      <c r="F405" s="414"/>
      <c r="G405" s="414"/>
      <c r="H405" s="414"/>
      <c r="I405" s="414"/>
      <c r="J405" s="414"/>
      <c r="K405" s="316"/>
    </row>
    <row r="406" spans="1:11" ht="16.5" thickBot="1">
      <c r="A406" s="416" t="s">
        <v>67</v>
      </c>
      <c r="B406" s="426"/>
      <c r="C406" s="417"/>
      <c r="D406" s="418"/>
      <c r="E406" s="418"/>
      <c r="F406" s="418"/>
      <c r="G406" s="418"/>
      <c r="H406" s="418"/>
      <c r="I406" s="418"/>
      <c r="J406" s="418"/>
      <c r="K406" s="316"/>
    </row>
    <row r="407" spans="1:11" ht="15.75" thickBot="1">
      <c r="A407" s="396"/>
      <c r="B407" s="396"/>
      <c r="C407" s="396"/>
      <c r="D407" s="396"/>
      <c r="E407" s="396"/>
      <c r="F407" s="396"/>
      <c r="G407" s="396"/>
      <c r="H407" s="396"/>
      <c r="I407" s="396"/>
      <c r="J407" s="396"/>
      <c r="K407" s="316"/>
    </row>
    <row r="408" spans="1:11" ht="15.75" thickBot="1">
      <c r="A408" s="420" t="s">
        <v>69</v>
      </c>
      <c r="B408" s="420"/>
      <c r="C408" s="421"/>
      <c r="D408" s="172"/>
      <c r="E408" s="12"/>
      <c r="F408" s="422" t="s">
        <v>71</v>
      </c>
      <c r="G408" s="422"/>
      <c r="H408" s="423"/>
      <c r="I408" s="172"/>
      <c r="J408" s="12"/>
      <c r="K408" s="316"/>
    </row>
    <row r="409" spans="1:11">
      <c r="A409" s="396"/>
      <c r="B409" s="396"/>
      <c r="C409" s="396"/>
      <c r="D409" s="396"/>
      <c r="E409" s="396"/>
      <c r="F409" s="396"/>
      <c r="G409" s="396"/>
      <c r="H409" s="396"/>
      <c r="I409" s="396"/>
      <c r="J409" s="396"/>
      <c r="K409" s="316"/>
    </row>
    <row r="410" spans="1:11" ht="16.5" thickBot="1">
      <c r="A410" s="398" t="s">
        <v>73</v>
      </c>
      <c r="B410" s="398"/>
      <c r="C410" s="398"/>
      <c r="D410" s="398"/>
      <c r="E410" s="398"/>
      <c r="F410" s="398"/>
      <c r="G410" s="398"/>
      <c r="H410" s="398"/>
      <c r="I410" s="398"/>
      <c r="J410" s="398"/>
      <c r="K410" s="316"/>
    </row>
    <row r="411" spans="1:11">
      <c r="A411" s="400"/>
      <c r="B411" s="401"/>
      <c r="C411" s="401"/>
      <c r="D411" s="401"/>
      <c r="E411" s="401"/>
      <c r="F411" s="401"/>
      <c r="G411" s="401"/>
      <c r="H411" s="401"/>
      <c r="I411" s="401"/>
      <c r="J411" s="401"/>
      <c r="K411" s="316"/>
    </row>
    <row r="412" spans="1:11">
      <c r="A412" s="403"/>
      <c r="B412" s="404"/>
      <c r="C412" s="404"/>
      <c r="D412" s="404"/>
      <c r="E412" s="404"/>
      <c r="F412" s="404"/>
      <c r="G412" s="404"/>
      <c r="H412" s="404"/>
      <c r="I412" s="404"/>
      <c r="J412" s="404"/>
      <c r="K412" s="316"/>
    </row>
    <row r="413" spans="1:11">
      <c r="A413" s="403"/>
      <c r="B413" s="404"/>
      <c r="C413" s="404"/>
      <c r="D413" s="404"/>
      <c r="E413" s="404"/>
      <c r="F413" s="404"/>
      <c r="G413" s="404"/>
      <c r="H413" s="404"/>
      <c r="I413" s="404"/>
      <c r="J413" s="404"/>
      <c r="K413" s="316"/>
    </row>
    <row r="414" spans="1:11">
      <c r="A414" s="403"/>
      <c r="B414" s="404"/>
      <c r="C414" s="404"/>
      <c r="D414" s="404"/>
      <c r="E414" s="404"/>
      <c r="F414" s="404"/>
      <c r="G414" s="404"/>
      <c r="H414" s="404"/>
      <c r="I414" s="404"/>
      <c r="J414" s="404"/>
      <c r="K414" s="316"/>
    </row>
    <row r="415" spans="1:11">
      <c r="A415" s="403"/>
      <c r="B415" s="404"/>
      <c r="C415" s="404"/>
      <c r="D415" s="404"/>
      <c r="E415" s="404"/>
      <c r="F415" s="404"/>
      <c r="G415" s="404"/>
      <c r="H415" s="404"/>
      <c r="I415" s="404"/>
      <c r="J415" s="404"/>
      <c r="K415" s="316"/>
    </row>
    <row r="416" spans="1:11">
      <c r="A416" s="403"/>
      <c r="B416" s="404"/>
      <c r="C416" s="404"/>
      <c r="D416" s="404"/>
      <c r="E416" s="404"/>
      <c r="F416" s="404"/>
      <c r="G416" s="404"/>
      <c r="H416" s="404"/>
      <c r="I416" s="404"/>
      <c r="J416" s="404"/>
      <c r="K416" s="316"/>
    </row>
    <row r="417" spans="1:11">
      <c r="A417" s="403"/>
      <c r="B417" s="404"/>
      <c r="C417" s="404"/>
      <c r="D417" s="404"/>
      <c r="E417" s="404"/>
      <c r="F417" s="404"/>
      <c r="G417" s="404"/>
      <c r="H417" s="404"/>
      <c r="I417" s="404"/>
      <c r="J417" s="404"/>
      <c r="K417" s="316"/>
    </row>
    <row r="418" spans="1:11">
      <c r="A418" s="403"/>
      <c r="B418" s="404"/>
      <c r="C418" s="404"/>
      <c r="D418" s="404"/>
      <c r="E418" s="404"/>
      <c r="F418" s="404"/>
      <c r="G418" s="404"/>
      <c r="H418" s="404"/>
      <c r="I418" s="404"/>
      <c r="J418" s="404"/>
      <c r="K418" s="316"/>
    </row>
    <row r="419" spans="1:11">
      <c r="A419" s="403"/>
      <c r="B419" s="404"/>
      <c r="C419" s="404"/>
      <c r="D419" s="404"/>
      <c r="E419" s="404"/>
      <c r="F419" s="404"/>
      <c r="G419" s="404"/>
      <c r="H419" s="404"/>
      <c r="I419" s="404"/>
      <c r="J419" s="404"/>
      <c r="K419" s="316"/>
    </row>
    <row r="420" spans="1:11" ht="15.75" thickBot="1">
      <c r="A420" s="406"/>
      <c r="B420" s="407"/>
      <c r="C420" s="407"/>
      <c r="D420" s="407"/>
      <c r="E420" s="407"/>
      <c r="F420" s="407"/>
      <c r="G420" s="407"/>
      <c r="H420" s="407"/>
      <c r="I420" s="407"/>
      <c r="J420" s="407"/>
      <c r="K420" s="316"/>
    </row>
    <row r="421" spans="1:11">
      <c r="A421" s="382"/>
      <c r="B421" s="382"/>
      <c r="C421" s="382"/>
      <c r="D421" s="382"/>
      <c r="E421" s="382"/>
      <c r="F421" s="382"/>
      <c r="G421" s="382"/>
      <c r="H421" s="382"/>
      <c r="I421" s="382"/>
      <c r="J421" s="382"/>
      <c r="K421" s="316"/>
    </row>
    <row r="422" spans="1:11" ht="16.5" thickBot="1">
      <c r="A422" s="398" t="s">
        <v>75</v>
      </c>
      <c r="B422" s="398"/>
      <c r="C422" s="398"/>
      <c r="D422" s="398"/>
      <c r="E422" s="398"/>
      <c r="F422" s="398"/>
      <c r="G422" s="398"/>
      <c r="H422" s="398"/>
      <c r="I422" s="398"/>
      <c r="J422" s="398"/>
      <c r="K422" s="316"/>
    </row>
    <row r="423" spans="1:11">
      <c r="A423" s="400"/>
      <c r="B423" s="401"/>
      <c r="C423" s="401"/>
      <c r="D423" s="401"/>
      <c r="E423" s="401"/>
      <c r="F423" s="401"/>
      <c r="G423" s="401"/>
      <c r="H423" s="401"/>
      <c r="I423" s="401"/>
      <c r="J423" s="401"/>
      <c r="K423" s="316"/>
    </row>
    <row r="424" spans="1:11">
      <c r="A424" s="403"/>
      <c r="B424" s="404"/>
      <c r="C424" s="404"/>
      <c r="D424" s="404"/>
      <c r="E424" s="404"/>
      <c r="F424" s="404"/>
      <c r="G424" s="404"/>
      <c r="H424" s="404"/>
      <c r="I424" s="404"/>
      <c r="J424" s="404"/>
      <c r="K424" s="316"/>
    </row>
    <row r="425" spans="1:11">
      <c r="A425" s="403"/>
      <c r="B425" s="404"/>
      <c r="C425" s="404"/>
      <c r="D425" s="404"/>
      <c r="E425" s="404"/>
      <c r="F425" s="404"/>
      <c r="G425" s="404"/>
      <c r="H425" s="404"/>
      <c r="I425" s="404"/>
      <c r="J425" s="404"/>
      <c r="K425" s="316"/>
    </row>
    <row r="426" spans="1:11">
      <c r="A426" s="403"/>
      <c r="B426" s="404"/>
      <c r="C426" s="404"/>
      <c r="D426" s="404"/>
      <c r="E426" s="404"/>
      <c r="F426" s="404"/>
      <c r="G426" s="404"/>
      <c r="H426" s="404"/>
      <c r="I426" s="404"/>
      <c r="J426" s="404"/>
      <c r="K426" s="316"/>
    </row>
    <row r="427" spans="1:11" ht="15.75" thickBot="1">
      <c r="A427" s="406"/>
      <c r="B427" s="407"/>
      <c r="C427" s="407"/>
      <c r="D427" s="407"/>
      <c r="E427" s="407"/>
      <c r="F427" s="407"/>
      <c r="G427" s="407"/>
      <c r="H427" s="407"/>
      <c r="I427" s="407"/>
      <c r="J427" s="407"/>
      <c r="K427" s="316"/>
    </row>
    <row r="428" spans="1:11">
      <c r="A428" s="382"/>
      <c r="B428" s="382"/>
      <c r="C428" s="382"/>
      <c r="D428" s="382"/>
      <c r="E428" s="382"/>
      <c r="F428" s="382"/>
      <c r="G428" s="382"/>
      <c r="H428" s="382"/>
      <c r="I428" s="382"/>
      <c r="J428" s="382"/>
      <c r="K428" s="316"/>
    </row>
    <row r="429" spans="1:11" ht="16.5" thickBot="1">
      <c r="A429" s="398" t="s">
        <v>77</v>
      </c>
      <c r="B429" s="398"/>
      <c r="C429" s="398"/>
      <c r="D429" s="398"/>
      <c r="E429" s="398"/>
      <c r="F429" s="398"/>
      <c r="G429" s="398"/>
      <c r="H429" s="398"/>
      <c r="I429" s="398"/>
      <c r="J429" s="398"/>
      <c r="K429" s="316"/>
    </row>
    <row r="430" spans="1:11" ht="15.75" thickBot="1">
      <c r="A430" s="409"/>
      <c r="B430" s="410"/>
      <c r="C430" s="410"/>
      <c r="D430" s="410"/>
      <c r="E430" s="410"/>
      <c r="F430" s="410"/>
      <c r="G430" s="410"/>
      <c r="H430" s="410"/>
      <c r="I430" s="410"/>
      <c r="J430" s="410"/>
      <c r="K430" s="316"/>
    </row>
    <row r="431" spans="1:11">
      <c r="A431" s="382"/>
      <c r="B431" s="382"/>
      <c r="C431" s="382"/>
      <c r="D431" s="382"/>
      <c r="E431" s="382"/>
      <c r="F431" s="382"/>
      <c r="G431" s="382"/>
      <c r="H431" s="382"/>
      <c r="I431" s="382"/>
      <c r="J431" s="382"/>
      <c r="K431" s="316"/>
    </row>
    <row r="432" spans="1:11" ht="47.25" customHeight="1" thickBot="1">
      <c r="A432" s="384" t="s">
        <v>79</v>
      </c>
      <c r="B432" s="384"/>
      <c r="C432" s="384"/>
      <c r="D432" s="384"/>
      <c r="E432" s="384"/>
      <c r="F432" s="384"/>
      <c r="G432" s="384"/>
      <c r="H432" s="384"/>
      <c r="I432" s="384"/>
      <c r="J432" s="384"/>
      <c r="K432" s="316"/>
    </row>
    <row r="433" spans="1:11">
      <c r="A433" s="386"/>
      <c r="B433" s="387"/>
      <c r="C433" s="387"/>
      <c r="D433" s="387"/>
      <c r="E433" s="387"/>
      <c r="F433" s="387"/>
      <c r="G433" s="387"/>
      <c r="H433" s="387"/>
      <c r="I433" s="387"/>
      <c r="J433" s="387"/>
      <c r="K433" s="316"/>
    </row>
    <row r="434" spans="1:11">
      <c r="A434" s="389"/>
      <c r="B434" s="390"/>
      <c r="C434" s="390"/>
      <c r="D434" s="390"/>
      <c r="E434" s="390"/>
      <c r="F434" s="390"/>
      <c r="G434" s="390"/>
      <c r="H434" s="390"/>
      <c r="I434" s="390"/>
      <c r="J434" s="390"/>
      <c r="K434" s="316"/>
    </row>
    <row r="435" spans="1:11">
      <c r="A435" s="389"/>
      <c r="B435" s="390"/>
      <c r="C435" s="390"/>
      <c r="D435" s="390"/>
      <c r="E435" s="390"/>
      <c r="F435" s="390"/>
      <c r="G435" s="390"/>
      <c r="H435" s="390"/>
      <c r="I435" s="390"/>
      <c r="J435" s="390"/>
      <c r="K435" s="316"/>
    </row>
    <row r="436" spans="1:11">
      <c r="A436" s="389"/>
      <c r="B436" s="390"/>
      <c r="C436" s="390"/>
      <c r="D436" s="390"/>
      <c r="E436" s="390"/>
      <c r="F436" s="390"/>
      <c r="G436" s="390"/>
      <c r="H436" s="390"/>
      <c r="I436" s="390"/>
      <c r="J436" s="390"/>
      <c r="K436" s="316"/>
    </row>
    <row r="437" spans="1:11">
      <c r="A437" s="389"/>
      <c r="B437" s="390"/>
      <c r="C437" s="390"/>
      <c r="D437" s="390"/>
      <c r="E437" s="390"/>
      <c r="F437" s="390"/>
      <c r="G437" s="390"/>
      <c r="H437" s="390"/>
      <c r="I437" s="390"/>
      <c r="J437" s="390"/>
      <c r="K437" s="316"/>
    </row>
    <row r="438" spans="1:11">
      <c r="A438" s="389"/>
      <c r="B438" s="390"/>
      <c r="C438" s="390"/>
      <c r="D438" s="390"/>
      <c r="E438" s="390"/>
      <c r="F438" s="390"/>
      <c r="G438" s="390"/>
      <c r="H438" s="390"/>
      <c r="I438" s="390"/>
      <c r="J438" s="390"/>
      <c r="K438" s="316"/>
    </row>
    <row r="439" spans="1:11">
      <c r="A439" s="389"/>
      <c r="B439" s="390"/>
      <c r="C439" s="390"/>
      <c r="D439" s="390"/>
      <c r="E439" s="390"/>
      <c r="F439" s="390"/>
      <c r="G439" s="390"/>
      <c r="H439" s="390"/>
      <c r="I439" s="390"/>
      <c r="J439" s="390"/>
      <c r="K439" s="316"/>
    </row>
    <row r="440" spans="1:11">
      <c r="A440" s="389"/>
      <c r="B440" s="390"/>
      <c r="C440" s="390"/>
      <c r="D440" s="390"/>
      <c r="E440" s="390"/>
      <c r="F440" s="390"/>
      <c r="G440" s="390"/>
      <c r="H440" s="390"/>
      <c r="I440" s="390"/>
      <c r="J440" s="390"/>
      <c r="K440" s="316"/>
    </row>
    <row r="441" spans="1:11">
      <c r="A441" s="389"/>
      <c r="B441" s="390"/>
      <c r="C441" s="390"/>
      <c r="D441" s="390"/>
      <c r="E441" s="390"/>
      <c r="F441" s="390"/>
      <c r="G441" s="390"/>
      <c r="H441" s="390"/>
      <c r="I441" s="390"/>
      <c r="J441" s="390"/>
      <c r="K441" s="316"/>
    </row>
    <row r="442" spans="1:11">
      <c r="A442" s="389"/>
      <c r="B442" s="390"/>
      <c r="C442" s="390"/>
      <c r="D442" s="390"/>
      <c r="E442" s="390"/>
      <c r="F442" s="390"/>
      <c r="G442" s="390"/>
      <c r="H442" s="390"/>
      <c r="I442" s="390"/>
      <c r="J442" s="390"/>
      <c r="K442" s="316"/>
    </row>
    <row r="443" spans="1:11">
      <c r="A443" s="389"/>
      <c r="B443" s="390"/>
      <c r="C443" s="390"/>
      <c r="D443" s="390"/>
      <c r="E443" s="390"/>
      <c r="F443" s="390"/>
      <c r="G443" s="390"/>
      <c r="H443" s="390"/>
      <c r="I443" s="390"/>
      <c r="J443" s="390"/>
      <c r="K443" s="316"/>
    </row>
    <row r="444" spans="1:11" ht="15.75" thickBot="1">
      <c r="A444" s="392"/>
      <c r="B444" s="384"/>
      <c r="C444" s="384"/>
      <c r="D444" s="384"/>
      <c r="E444" s="384"/>
      <c r="F444" s="384"/>
      <c r="G444" s="384"/>
      <c r="H444" s="384"/>
      <c r="I444" s="384"/>
      <c r="J444" s="384"/>
      <c r="K444" s="316"/>
    </row>
    <row r="445" spans="1:11" ht="15.75" thickBot="1">
      <c r="A445" s="393"/>
      <c r="B445" s="394"/>
      <c r="C445" s="394"/>
      <c r="D445" s="394"/>
      <c r="E445" s="394"/>
      <c r="F445" s="394"/>
      <c r="G445" s="394"/>
      <c r="H445" s="394"/>
      <c r="I445" s="394"/>
      <c r="J445" s="394"/>
      <c r="K445" s="316"/>
    </row>
    <row r="446" spans="1:11" ht="18.75">
      <c r="A446" s="424" t="s">
        <v>120</v>
      </c>
      <c r="B446" s="424"/>
      <c r="C446" s="424"/>
      <c r="D446" s="424"/>
      <c r="E446" s="424"/>
      <c r="F446" s="424"/>
      <c r="G446" s="424"/>
      <c r="H446" s="424"/>
      <c r="I446" s="424"/>
      <c r="J446" s="424"/>
      <c r="K446" s="316"/>
    </row>
    <row r="447" spans="1:11" ht="15.75" thickBot="1">
      <c r="A447" s="414"/>
      <c r="B447" s="414"/>
      <c r="C447" s="414"/>
      <c r="D447" s="414"/>
      <c r="E447" s="414"/>
      <c r="F447" s="414"/>
      <c r="G447" s="414"/>
      <c r="H447" s="414"/>
      <c r="I447" s="414"/>
      <c r="J447" s="414"/>
      <c r="K447" s="316"/>
    </row>
    <row r="448" spans="1:11" ht="16.5" thickBot="1">
      <c r="A448" s="416" t="s">
        <v>67</v>
      </c>
      <c r="B448" s="426"/>
      <c r="C448" s="417"/>
      <c r="D448" s="418"/>
      <c r="E448" s="418"/>
      <c r="F448" s="418"/>
      <c r="G448" s="418"/>
      <c r="H448" s="418"/>
      <c r="I448" s="418"/>
      <c r="J448" s="418"/>
      <c r="K448" s="316"/>
    </row>
    <row r="449" spans="1:11" ht="15.75" thickBot="1">
      <c r="A449" s="396"/>
      <c r="B449" s="396"/>
      <c r="C449" s="396"/>
      <c r="D449" s="396"/>
      <c r="E449" s="396"/>
      <c r="F449" s="396"/>
      <c r="G449" s="396"/>
      <c r="H449" s="396"/>
      <c r="I449" s="396"/>
      <c r="J449" s="396"/>
      <c r="K449" s="316"/>
    </row>
    <row r="450" spans="1:11" ht="15.75" thickBot="1">
      <c r="A450" s="420" t="s">
        <v>69</v>
      </c>
      <c r="B450" s="420"/>
      <c r="C450" s="421"/>
      <c r="D450" s="172"/>
      <c r="E450" s="12"/>
      <c r="F450" s="422" t="s">
        <v>71</v>
      </c>
      <c r="G450" s="422"/>
      <c r="H450" s="423"/>
      <c r="I450" s="172"/>
      <c r="J450" s="12"/>
      <c r="K450" s="316"/>
    </row>
    <row r="451" spans="1:11">
      <c r="A451" s="396"/>
      <c r="B451" s="396"/>
      <c r="C451" s="396"/>
      <c r="D451" s="396"/>
      <c r="E451" s="396"/>
      <c r="F451" s="396"/>
      <c r="G451" s="396"/>
      <c r="H451" s="396"/>
      <c r="I451" s="396"/>
      <c r="J451" s="396"/>
      <c r="K451" s="316"/>
    </row>
    <row r="452" spans="1:11" ht="16.5" thickBot="1">
      <c r="A452" s="398" t="s">
        <v>73</v>
      </c>
      <c r="B452" s="398"/>
      <c r="C452" s="398"/>
      <c r="D452" s="398"/>
      <c r="E452" s="398"/>
      <c r="F452" s="398"/>
      <c r="G452" s="398"/>
      <c r="H452" s="398"/>
      <c r="I452" s="398"/>
      <c r="J452" s="398"/>
      <c r="K452" s="316"/>
    </row>
    <row r="453" spans="1:11">
      <c r="A453" s="400"/>
      <c r="B453" s="401"/>
      <c r="C453" s="401"/>
      <c r="D453" s="401"/>
      <c r="E453" s="401"/>
      <c r="F453" s="401"/>
      <c r="G453" s="401"/>
      <c r="H453" s="401"/>
      <c r="I453" s="401"/>
      <c r="J453" s="401"/>
      <c r="K453" s="316"/>
    </row>
    <row r="454" spans="1:11">
      <c r="A454" s="403"/>
      <c r="B454" s="404"/>
      <c r="C454" s="404"/>
      <c r="D454" s="404"/>
      <c r="E454" s="404"/>
      <c r="F454" s="404"/>
      <c r="G454" s="404"/>
      <c r="H454" s="404"/>
      <c r="I454" s="404"/>
      <c r="J454" s="404"/>
      <c r="K454" s="316"/>
    </row>
    <row r="455" spans="1:11">
      <c r="A455" s="403"/>
      <c r="B455" s="404"/>
      <c r="C455" s="404"/>
      <c r="D455" s="404"/>
      <c r="E455" s="404"/>
      <c r="F455" s="404"/>
      <c r="G455" s="404"/>
      <c r="H455" s="404"/>
      <c r="I455" s="404"/>
      <c r="J455" s="404"/>
      <c r="K455" s="316"/>
    </row>
    <row r="456" spans="1:11">
      <c r="A456" s="403"/>
      <c r="B456" s="404"/>
      <c r="C456" s="404"/>
      <c r="D456" s="404"/>
      <c r="E456" s="404"/>
      <c r="F456" s="404"/>
      <c r="G456" s="404"/>
      <c r="H456" s="404"/>
      <c r="I456" s="404"/>
      <c r="J456" s="404"/>
      <c r="K456" s="316"/>
    </row>
    <row r="457" spans="1:11">
      <c r="A457" s="403"/>
      <c r="B457" s="404"/>
      <c r="C457" s="404"/>
      <c r="D457" s="404"/>
      <c r="E457" s="404"/>
      <c r="F457" s="404"/>
      <c r="G457" s="404"/>
      <c r="H457" s="404"/>
      <c r="I457" s="404"/>
      <c r="J457" s="404"/>
      <c r="K457" s="316"/>
    </row>
    <row r="458" spans="1:11">
      <c r="A458" s="403"/>
      <c r="B458" s="404"/>
      <c r="C458" s="404"/>
      <c r="D458" s="404"/>
      <c r="E458" s="404"/>
      <c r="F458" s="404"/>
      <c r="G458" s="404"/>
      <c r="H458" s="404"/>
      <c r="I458" s="404"/>
      <c r="J458" s="404"/>
      <c r="K458" s="316"/>
    </row>
    <row r="459" spans="1:11">
      <c r="A459" s="403"/>
      <c r="B459" s="404"/>
      <c r="C459" s="404"/>
      <c r="D459" s="404"/>
      <c r="E459" s="404"/>
      <c r="F459" s="404"/>
      <c r="G459" s="404"/>
      <c r="H459" s="404"/>
      <c r="I459" s="404"/>
      <c r="J459" s="404"/>
      <c r="K459" s="316"/>
    </row>
    <row r="460" spans="1:11">
      <c r="A460" s="403"/>
      <c r="B460" s="404"/>
      <c r="C460" s="404"/>
      <c r="D460" s="404"/>
      <c r="E460" s="404"/>
      <c r="F460" s="404"/>
      <c r="G460" s="404"/>
      <c r="H460" s="404"/>
      <c r="I460" s="404"/>
      <c r="J460" s="404"/>
      <c r="K460" s="316"/>
    </row>
    <row r="461" spans="1:11">
      <c r="A461" s="403"/>
      <c r="B461" s="404"/>
      <c r="C461" s="404"/>
      <c r="D461" s="404"/>
      <c r="E461" s="404"/>
      <c r="F461" s="404"/>
      <c r="G461" s="404"/>
      <c r="H461" s="404"/>
      <c r="I461" s="404"/>
      <c r="J461" s="404"/>
      <c r="K461" s="316"/>
    </row>
    <row r="462" spans="1:11" ht="15.75" thickBot="1">
      <c r="A462" s="406"/>
      <c r="B462" s="407"/>
      <c r="C462" s="407"/>
      <c r="D462" s="407"/>
      <c r="E462" s="407"/>
      <c r="F462" s="407"/>
      <c r="G462" s="407"/>
      <c r="H462" s="407"/>
      <c r="I462" s="407"/>
      <c r="J462" s="407"/>
      <c r="K462" s="316"/>
    </row>
    <row r="463" spans="1:11">
      <c r="A463" s="382"/>
      <c r="B463" s="382"/>
      <c r="C463" s="382"/>
      <c r="D463" s="382"/>
      <c r="E463" s="382"/>
      <c r="F463" s="382"/>
      <c r="G463" s="382"/>
      <c r="H463" s="382"/>
      <c r="I463" s="382"/>
      <c r="J463" s="382"/>
      <c r="K463" s="316"/>
    </row>
    <row r="464" spans="1:11" ht="16.5" thickBot="1">
      <c r="A464" s="398" t="s">
        <v>75</v>
      </c>
      <c r="B464" s="398"/>
      <c r="C464" s="398"/>
      <c r="D464" s="398"/>
      <c r="E464" s="398"/>
      <c r="F464" s="398"/>
      <c r="G464" s="398"/>
      <c r="H464" s="398"/>
      <c r="I464" s="398"/>
      <c r="J464" s="398"/>
      <c r="K464" s="316"/>
    </row>
    <row r="465" spans="1:11">
      <c r="A465" s="400"/>
      <c r="B465" s="401"/>
      <c r="C465" s="401"/>
      <c r="D465" s="401"/>
      <c r="E465" s="401"/>
      <c r="F465" s="401"/>
      <c r="G465" s="401"/>
      <c r="H465" s="401"/>
      <c r="I465" s="401"/>
      <c r="J465" s="401"/>
      <c r="K465" s="316"/>
    </row>
    <row r="466" spans="1:11">
      <c r="A466" s="403"/>
      <c r="B466" s="404"/>
      <c r="C466" s="404"/>
      <c r="D466" s="404"/>
      <c r="E466" s="404"/>
      <c r="F466" s="404"/>
      <c r="G466" s="404"/>
      <c r="H466" s="404"/>
      <c r="I466" s="404"/>
      <c r="J466" s="404"/>
      <c r="K466" s="316"/>
    </row>
    <row r="467" spans="1:11">
      <c r="A467" s="403"/>
      <c r="B467" s="404"/>
      <c r="C467" s="404"/>
      <c r="D467" s="404"/>
      <c r="E467" s="404"/>
      <c r="F467" s="404"/>
      <c r="G467" s="404"/>
      <c r="H467" s="404"/>
      <c r="I467" s="404"/>
      <c r="J467" s="404"/>
      <c r="K467" s="316"/>
    </row>
    <row r="468" spans="1:11">
      <c r="A468" s="403"/>
      <c r="B468" s="404"/>
      <c r="C468" s="404"/>
      <c r="D468" s="404"/>
      <c r="E468" s="404"/>
      <c r="F468" s="404"/>
      <c r="G468" s="404"/>
      <c r="H468" s="404"/>
      <c r="I468" s="404"/>
      <c r="J468" s="404"/>
      <c r="K468" s="316"/>
    </row>
    <row r="469" spans="1:11" ht="15.75" thickBot="1">
      <c r="A469" s="406"/>
      <c r="B469" s="407"/>
      <c r="C469" s="407"/>
      <c r="D469" s="407"/>
      <c r="E469" s="407"/>
      <c r="F469" s="407"/>
      <c r="G469" s="407"/>
      <c r="H469" s="407"/>
      <c r="I469" s="407"/>
      <c r="J469" s="407"/>
      <c r="K469" s="316"/>
    </row>
    <row r="470" spans="1:11">
      <c r="A470" s="382"/>
      <c r="B470" s="382"/>
      <c r="C470" s="382"/>
      <c r="D470" s="382"/>
      <c r="E470" s="382"/>
      <c r="F470" s="382"/>
      <c r="G470" s="382"/>
      <c r="H470" s="382"/>
      <c r="I470" s="382"/>
      <c r="J470" s="382"/>
      <c r="K470" s="316"/>
    </row>
    <row r="471" spans="1:11" ht="16.5" thickBot="1">
      <c r="A471" s="398" t="s">
        <v>77</v>
      </c>
      <c r="B471" s="398"/>
      <c r="C471" s="398"/>
      <c r="D471" s="398"/>
      <c r="E471" s="398"/>
      <c r="F471" s="398"/>
      <c r="G471" s="398"/>
      <c r="H471" s="398"/>
      <c r="I471" s="398"/>
      <c r="J471" s="398"/>
      <c r="K471" s="316"/>
    </row>
    <row r="472" spans="1:11" ht="15.75" thickBot="1">
      <c r="A472" s="409"/>
      <c r="B472" s="410"/>
      <c r="C472" s="410"/>
      <c r="D472" s="410"/>
      <c r="E472" s="410"/>
      <c r="F472" s="410"/>
      <c r="G472" s="410"/>
      <c r="H472" s="410"/>
      <c r="I472" s="410"/>
      <c r="J472" s="410"/>
      <c r="K472" s="316"/>
    </row>
    <row r="473" spans="1:11">
      <c r="A473" s="382"/>
      <c r="B473" s="382"/>
      <c r="C473" s="382"/>
      <c r="D473" s="382"/>
      <c r="E473" s="382"/>
      <c r="F473" s="382"/>
      <c r="G473" s="382"/>
      <c r="H473" s="382"/>
      <c r="I473" s="382"/>
      <c r="J473" s="382"/>
      <c r="K473" s="316"/>
    </row>
    <row r="474" spans="1:11" ht="46.5" customHeight="1" thickBot="1">
      <c r="A474" s="384" t="s">
        <v>79</v>
      </c>
      <c r="B474" s="384"/>
      <c r="C474" s="384"/>
      <c r="D474" s="384"/>
      <c r="E474" s="384"/>
      <c r="F474" s="384"/>
      <c r="G474" s="384"/>
      <c r="H474" s="384"/>
      <c r="I474" s="384"/>
      <c r="J474" s="384"/>
      <c r="K474" s="316"/>
    </row>
    <row r="475" spans="1:11">
      <c r="A475" s="386"/>
      <c r="B475" s="387"/>
      <c r="C475" s="387"/>
      <c r="D475" s="387"/>
      <c r="E475" s="387"/>
      <c r="F475" s="387"/>
      <c r="G475" s="387"/>
      <c r="H475" s="387"/>
      <c r="I475" s="387"/>
      <c r="J475" s="387"/>
      <c r="K475" s="316"/>
    </row>
    <row r="476" spans="1:11">
      <c r="A476" s="389"/>
      <c r="B476" s="390"/>
      <c r="C476" s="390"/>
      <c r="D476" s="390"/>
      <c r="E476" s="390"/>
      <c r="F476" s="390"/>
      <c r="G476" s="390"/>
      <c r="H476" s="390"/>
      <c r="I476" s="390"/>
      <c r="J476" s="390"/>
      <c r="K476" s="316"/>
    </row>
    <row r="477" spans="1:11">
      <c r="A477" s="389"/>
      <c r="B477" s="390"/>
      <c r="C477" s="390"/>
      <c r="D477" s="390"/>
      <c r="E477" s="390"/>
      <c r="F477" s="390"/>
      <c r="G477" s="390"/>
      <c r="H477" s="390"/>
      <c r="I477" s="390"/>
      <c r="J477" s="390"/>
      <c r="K477" s="316"/>
    </row>
    <row r="478" spans="1:11">
      <c r="A478" s="389"/>
      <c r="B478" s="390"/>
      <c r="C478" s="390"/>
      <c r="D478" s="390"/>
      <c r="E478" s="390"/>
      <c r="F478" s="390"/>
      <c r="G478" s="390"/>
      <c r="H478" s="390"/>
      <c r="I478" s="390"/>
      <c r="J478" s="390"/>
      <c r="K478" s="316"/>
    </row>
    <row r="479" spans="1:11">
      <c r="A479" s="389"/>
      <c r="B479" s="390"/>
      <c r="C479" s="390"/>
      <c r="D479" s="390"/>
      <c r="E479" s="390"/>
      <c r="F479" s="390"/>
      <c r="G479" s="390"/>
      <c r="H479" s="390"/>
      <c r="I479" s="390"/>
      <c r="J479" s="390"/>
      <c r="K479" s="316"/>
    </row>
    <row r="480" spans="1:11">
      <c r="A480" s="389"/>
      <c r="B480" s="390"/>
      <c r="C480" s="390"/>
      <c r="D480" s="390"/>
      <c r="E480" s="390"/>
      <c r="F480" s="390"/>
      <c r="G480" s="390"/>
      <c r="H480" s="390"/>
      <c r="I480" s="390"/>
      <c r="J480" s="390"/>
      <c r="K480" s="316"/>
    </row>
    <row r="481" spans="1:11">
      <c r="A481" s="389"/>
      <c r="B481" s="390"/>
      <c r="C481" s="390"/>
      <c r="D481" s="390"/>
      <c r="E481" s="390"/>
      <c r="F481" s="390"/>
      <c r="G481" s="390"/>
      <c r="H481" s="390"/>
      <c r="I481" s="390"/>
      <c r="J481" s="390"/>
      <c r="K481" s="316"/>
    </row>
    <row r="482" spans="1:11">
      <c r="A482" s="389"/>
      <c r="B482" s="390"/>
      <c r="C482" s="390"/>
      <c r="D482" s="390"/>
      <c r="E482" s="390"/>
      <c r="F482" s="390"/>
      <c r="G482" s="390"/>
      <c r="H482" s="390"/>
      <c r="I482" s="390"/>
      <c r="J482" s="390"/>
      <c r="K482" s="316"/>
    </row>
    <row r="483" spans="1:11">
      <c r="A483" s="389"/>
      <c r="B483" s="390"/>
      <c r="C483" s="390"/>
      <c r="D483" s="390"/>
      <c r="E483" s="390"/>
      <c r="F483" s="390"/>
      <c r="G483" s="390"/>
      <c r="H483" s="390"/>
      <c r="I483" s="390"/>
      <c r="J483" s="390"/>
      <c r="K483" s="316"/>
    </row>
    <row r="484" spans="1:11">
      <c r="A484" s="389"/>
      <c r="B484" s="390"/>
      <c r="C484" s="390"/>
      <c r="D484" s="390"/>
      <c r="E484" s="390"/>
      <c r="F484" s="390"/>
      <c r="G484" s="390"/>
      <c r="H484" s="390"/>
      <c r="I484" s="390"/>
      <c r="J484" s="390"/>
      <c r="K484" s="316"/>
    </row>
    <row r="485" spans="1:11">
      <c r="A485" s="389"/>
      <c r="B485" s="390"/>
      <c r="C485" s="390"/>
      <c r="D485" s="390"/>
      <c r="E485" s="390"/>
      <c r="F485" s="390"/>
      <c r="G485" s="390"/>
      <c r="H485" s="390"/>
      <c r="I485" s="390"/>
      <c r="J485" s="390"/>
      <c r="K485" s="316"/>
    </row>
    <row r="486" spans="1:11" ht="15.75" thickBot="1">
      <c r="A486" s="392"/>
      <c r="B486" s="384"/>
      <c r="C486" s="384"/>
      <c r="D486" s="384"/>
      <c r="E486" s="384"/>
      <c r="F486" s="384"/>
      <c r="G486" s="384"/>
      <c r="H486" s="384"/>
      <c r="I486" s="384"/>
      <c r="J486" s="384"/>
      <c r="K486" s="316"/>
    </row>
    <row r="487" spans="1:11" ht="15.75" thickBot="1">
      <c r="A487" s="393"/>
      <c r="B487" s="394"/>
      <c r="C487" s="394"/>
      <c r="D487" s="394"/>
      <c r="E487" s="394"/>
      <c r="F487" s="394"/>
      <c r="G487" s="394"/>
      <c r="H487" s="394"/>
      <c r="I487" s="394"/>
      <c r="J487" s="394"/>
      <c r="K487" s="316"/>
    </row>
    <row r="488" spans="1:11" ht="18.75">
      <c r="A488" s="424" t="s">
        <v>121</v>
      </c>
      <c r="B488" s="424"/>
      <c r="C488" s="424"/>
      <c r="D488" s="424"/>
      <c r="E488" s="424"/>
      <c r="F488" s="424"/>
      <c r="G488" s="424"/>
      <c r="H488" s="424"/>
      <c r="I488" s="424"/>
      <c r="J488" s="424"/>
      <c r="K488" s="316"/>
    </row>
    <row r="489" spans="1:11" ht="15.75" thickBot="1">
      <c r="A489" s="414"/>
      <c r="B489" s="414"/>
      <c r="C489" s="414"/>
      <c r="D489" s="414"/>
      <c r="E489" s="414"/>
      <c r="F489" s="414"/>
      <c r="G489" s="414"/>
      <c r="H489" s="414"/>
      <c r="I489" s="414"/>
      <c r="J489" s="414"/>
      <c r="K489" s="316"/>
    </row>
    <row r="490" spans="1:11" ht="16.5" thickBot="1">
      <c r="A490" s="416" t="s">
        <v>67</v>
      </c>
      <c r="B490" s="426"/>
      <c r="C490" s="417"/>
      <c r="D490" s="418"/>
      <c r="E490" s="418"/>
      <c r="F490" s="418"/>
      <c r="G490" s="418"/>
      <c r="H490" s="418"/>
      <c r="I490" s="418"/>
      <c r="J490" s="418"/>
      <c r="K490" s="316"/>
    </row>
    <row r="491" spans="1:11" ht="15.75" thickBot="1">
      <c r="A491" s="396"/>
      <c r="B491" s="396"/>
      <c r="C491" s="396"/>
      <c r="D491" s="396"/>
      <c r="E491" s="396"/>
      <c r="F491" s="396"/>
      <c r="G491" s="396"/>
      <c r="H491" s="396"/>
      <c r="I491" s="396"/>
      <c r="J491" s="396"/>
      <c r="K491" s="316"/>
    </row>
    <row r="492" spans="1:11" ht="15.75" thickBot="1">
      <c r="A492" s="420" t="s">
        <v>69</v>
      </c>
      <c r="B492" s="420"/>
      <c r="C492" s="421"/>
      <c r="D492" s="172"/>
      <c r="E492" s="12"/>
      <c r="F492" s="422" t="s">
        <v>71</v>
      </c>
      <c r="G492" s="422"/>
      <c r="H492" s="423"/>
      <c r="I492" s="172"/>
      <c r="J492" s="12"/>
      <c r="K492" s="316"/>
    </row>
    <row r="493" spans="1:11">
      <c r="A493" s="396"/>
      <c r="B493" s="396"/>
      <c r="C493" s="396"/>
      <c r="D493" s="396"/>
      <c r="E493" s="396"/>
      <c r="F493" s="396"/>
      <c r="G493" s="396"/>
      <c r="H493" s="396"/>
      <c r="I493" s="396"/>
      <c r="J493" s="396"/>
      <c r="K493" s="316"/>
    </row>
    <row r="494" spans="1:11" ht="16.5" thickBot="1">
      <c r="A494" s="398" t="s">
        <v>73</v>
      </c>
      <c r="B494" s="398"/>
      <c r="C494" s="398"/>
      <c r="D494" s="398"/>
      <c r="E494" s="398"/>
      <c r="F494" s="398"/>
      <c r="G494" s="398"/>
      <c r="H494" s="398"/>
      <c r="I494" s="398"/>
      <c r="J494" s="398"/>
      <c r="K494" s="316"/>
    </row>
    <row r="495" spans="1:11">
      <c r="A495" s="400"/>
      <c r="B495" s="401"/>
      <c r="C495" s="401"/>
      <c r="D495" s="401"/>
      <c r="E495" s="401"/>
      <c r="F495" s="401"/>
      <c r="G495" s="401"/>
      <c r="H495" s="401"/>
      <c r="I495" s="401"/>
      <c r="J495" s="401"/>
      <c r="K495" s="316"/>
    </row>
    <row r="496" spans="1:11">
      <c r="A496" s="403"/>
      <c r="B496" s="404"/>
      <c r="C496" s="404"/>
      <c r="D496" s="404"/>
      <c r="E496" s="404"/>
      <c r="F496" s="404"/>
      <c r="G496" s="404"/>
      <c r="H496" s="404"/>
      <c r="I496" s="404"/>
      <c r="J496" s="404"/>
      <c r="K496" s="316"/>
    </row>
    <row r="497" spans="1:11">
      <c r="A497" s="403"/>
      <c r="B497" s="404"/>
      <c r="C497" s="404"/>
      <c r="D497" s="404"/>
      <c r="E497" s="404"/>
      <c r="F497" s="404"/>
      <c r="G497" s="404"/>
      <c r="H497" s="404"/>
      <c r="I497" s="404"/>
      <c r="J497" s="404"/>
      <c r="K497" s="316"/>
    </row>
    <row r="498" spans="1:11">
      <c r="A498" s="403"/>
      <c r="B498" s="404"/>
      <c r="C498" s="404"/>
      <c r="D498" s="404"/>
      <c r="E498" s="404"/>
      <c r="F498" s="404"/>
      <c r="G498" s="404"/>
      <c r="H498" s="404"/>
      <c r="I498" s="404"/>
      <c r="J498" s="404"/>
      <c r="K498" s="316"/>
    </row>
    <row r="499" spans="1:11">
      <c r="A499" s="403"/>
      <c r="B499" s="404"/>
      <c r="C499" s="404"/>
      <c r="D499" s="404"/>
      <c r="E499" s="404"/>
      <c r="F499" s="404"/>
      <c r="G499" s="404"/>
      <c r="H499" s="404"/>
      <c r="I499" s="404"/>
      <c r="J499" s="404"/>
      <c r="K499" s="316"/>
    </row>
    <row r="500" spans="1:11">
      <c r="A500" s="403"/>
      <c r="B500" s="404"/>
      <c r="C500" s="404"/>
      <c r="D500" s="404"/>
      <c r="E500" s="404"/>
      <c r="F500" s="404"/>
      <c r="G500" s="404"/>
      <c r="H500" s="404"/>
      <c r="I500" s="404"/>
      <c r="J500" s="404"/>
      <c r="K500" s="316"/>
    </row>
    <row r="501" spans="1:11">
      <c r="A501" s="403"/>
      <c r="B501" s="404"/>
      <c r="C501" s="404"/>
      <c r="D501" s="404"/>
      <c r="E501" s="404"/>
      <c r="F501" s="404"/>
      <c r="G501" s="404"/>
      <c r="H501" s="404"/>
      <c r="I501" s="404"/>
      <c r="J501" s="404"/>
      <c r="K501" s="316"/>
    </row>
    <row r="502" spans="1:11">
      <c r="A502" s="403"/>
      <c r="B502" s="404"/>
      <c r="C502" s="404"/>
      <c r="D502" s="404"/>
      <c r="E502" s="404"/>
      <c r="F502" s="404"/>
      <c r="G502" s="404"/>
      <c r="H502" s="404"/>
      <c r="I502" s="404"/>
      <c r="J502" s="404"/>
      <c r="K502" s="316"/>
    </row>
    <row r="503" spans="1:11">
      <c r="A503" s="403"/>
      <c r="B503" s="404"/>
      <c r="C503" s="404"/>
      <c r="D503" s="404"/>
      <c r="E503" s="404"/>
      <c r="F503" s="404"/>
      <c r="G503" s="404"/>
      <c r="H503" s="404"/>
      <c r="I503" s="404"/>
      <c r="J503" s="404"/>
      <c r="K503" s="316"/>
    </row>
    <row r="504" spans="1:11" ht="15.75" thickBot="1">
      <c r="A504" s="406"/>
      <c r="B504" s="407"/>
      <c r="C504" s="407"/>
      <c r="D504" s="407"/>
      <c r="E504" s="407"/>
      <c r="F504" s="407"/>
      <c r="G504" s="407"/>
      <c r="H504" s="407"/>
      <c r="I504" s="407"/>
      <c r="J504" s="407"/>
      <c r="K504" s="316"/>
    </row>
    <row r="505" spans="1:11">
      <c r="A505" s="382"/>
      <c r="B505" s="382"/>
      <c r="C505" s="382"/>
      <c r="D505" s="382"/>
      <c r="E505" s="382"/>
      <c r="F505" s="382"/>
      <c r="G505" s="382"/>
      <c r="H505" s="382"/>
      <c r="I505" s="382"/>
      <c r="J505" s="382"/>
      <c r="K505" s="316"/>
    </row>
    <row r="506" spans="1:11" ht="16.5" thickBot="1">
      <c r="A506" s="398" t="s">
        <v>75</v>
      </c>
      <c r="B506" s="398"/>
      <c r="C506" s="398"/>
      <c r="D506" s="398"/>
      <c r="E506" s="398"/>
      <c r="F506" s="398"/>
      <c r="G506" s="398"/>
      <c r="H506" s="398"/>
      <c r="I506" s="398"/>
      <c r="J506" s="398"/>
      <c r="K506" s="316"/>
    </row>
    <row r="507" spans="1:11">
      <c r="A507" s="400"/>
      <c r="B507" s="401"/>
      <c r="C507" s="401"/>
      <c r="D507" s="401"/>
      <c r="E507" s="401"/>
      <c r="F507" s="401"/>
      <c r="G507" s="401"/>
      <c r="H507" s="401"/>
      <c r="I507" s="401"/>
      <c r="J507" s="401"/>
      <c r="K507" s="316"/>
    </row>
    <row r="508" spans="1:11">
      <c r="A508" s="403"/>
      <c r="B508" s="404"/>
      <c r="C508" s="404"/>
      <c r="D508" s="404"/>
      <c r="E508" s="404"/>
      <c r="F508" s="404"/>
      <c r="G508" s="404"/>
      <c r="H508" s="404"/>
      <c r="I508" s="404"/>
      <c r="J508" s="404"/>
      <c r="K508" s="316"/>
    </row>
    <row r="509" spans="1:11">
      <c r="A509" s="403"/>
      <c r="B509" s="404"/>
      <c r="C509" s="404"/>
      <c r="D509" s="404"/>
      <c r="E509" s="404"/>
      <c r="F509" s="404"/>
      <c r="G509" s="404"/>
      <c r="H509" s="404"/>
      <c r="I509" s="404"/>
      <c r="J509" s="404"/>
      <c r="K509" s="316"/>
    </row>
    <row r="510" spans="1:11">
      <c r="A510" s="403"/>
      <c r="B510" s="404"/>
      <c r="C510" s="404"/>
      <c r="D510" s="404"/>
      <c r="E510" s="404"/>
      <c r="F510" s="404"/>
      <c r="G510" s="404"/>
      <c r="H510" s="404"/>
      <c r="I510" s="404"/>
      <c r="J510" s="404"/>
      <c r="K510" s="316"/>
    </row>
    <row r="511" spans="1:11" ht="15.75" thickBot="1">
      <c r="A511" s="406"/>
      <c r="B511" s="407"/>
      <c r="C511" s="407"/>
      <c r="D511" s="407"/>
      <c r="E511" s="407"/>
      <c r="F511" s="407"/>
      <c r="G511" s="407"/>
      <c r="H511" s="407"/>
      <c r="I511" s="407"/>
      <c r="J511" s="407"/>
      <c r="K511" s="316"/>
    </row>
    <row r="512" spans="1:11">
      <c r="A512" s="382"/>
      <c r="B512" s="382"/>
      <c r="C512" s="382"/>
      <c r="D512" s="382"/>
      <c r="E512" s="382"/>
      <c r="F512" s="382"/>
      <c r="G512" s="382"/>
      <c r="H512" s="382"/>
      <c r="I512" s="382"/>
      <c r="J512" s="382"/>
      <c r="K512" s="316"/>
    </row>
    <row r="513" spans="1:11" ht="16.5" thickBot="1">
      <c r="A513" s="398" t="s">
        <v>77</v>
      </c>
      <c r="B513" s="398"/>
      <c r="C513" s="398"/>
      <c r="D513" s="398"/>
      <c r="E513" s="398"/>
      <c r="F513" s="398"/>
      <c r="G513" s="398"/>
      <c r="H513" s="398"/>
      <c r="I513" s="398"/>
      <c r="J513" s="398"/>
      <c r="K513" s="316"/>
    </row>
    <row r="514" spans="1:11" ht="15.75" thickBot="1">
      <c r="A514" s="409"/>
      <c r="B514" s="410"/>
      <c r="C514" s="410"/>
      <c r="D514" s="410"/>
      <c r="E514" s="410"/>
      <c r="F514" s="410"/>
      <c r="G514" s="410"/>
      <c r="H514" s="410"/>
      <c r="I514" s="410"/>
      <c r="J514" s="410"/>
      <c r="K514" s="316"/>
    </row>
    <row r="515" spans="1:11">
      <c r="A515" s="382"/>
      <c r="B515" s="382"/>
      <c r="C515" s="382"/>
      <c r="D515" s="382"/>
      <c r="E515" s="382"/>
      <c r="F515" s="382"/>
      <c r="G515" s="382"/>
      <c r="H515" s="382"/>
      <c r="I515" s="382"/>
      <c r="J515" s="382"/>
      <c r="K515" s="316"/>
    </row>
    <row r="516" spans="1:11" ht="50.25" customHeight="1" thickBot="1">
      <c r="A516" s="384" t="s">
        <v>79</v>
      </c>
      <c r="B516" s="384"/>
      <c r="C516" s="384"/>
      <c r="D516" s="384"/>
      <c r="E516" s="384"/>
      <c r="F516" s="384"/>
      <c r="G516" s="384"/>
      <c r="H516" s="384"/>
      <c r="I516" s="384"/>
      <c r="J516" s="384"/>
      <c r="K516" s="316"/>
    </row>
    <row r="517" spans="1:11">
      <c r="A517" s="386"/>
      <c r="B517" s="387"/>
      <c r="C517" s="387"/>
      <c r="D517" s="387"/>
      <c r="E517" s="387"/>
      <c r="F517" s="387"/>
      <c r="G517" s="387"/>
      <c r="H517" s="387"/>
      <c r="I517" s="387"/>
      <c r="J517" s="387"/>
      <c r="K517" s="316"/>
    </row>
    <row r="518" spans="1:11">
      <c r="A518" s="389"/>
      <c r="B518" s="390"/>
      <c r="C518" s="390"/>
      <c r="D518" s="390"/>
      <c r="E518" s="390"/>
      <c r="F518" s="390"/>
      <c r="G518" s="390"/>
      <c r="H518" s="390"/>
      <c r="I518" s="390"/>
      <c r="J518" s="390"/>
      <c r="K518" s="316"/>
    </row>
    <row r="519" spans="1:11">
      <c r="A519" s="389"/>
      <c r="B519" s="390"/>
      <c r="C519" s="390"/>
      <c r="D519" s="390"/>
      <c r="E519" s="390"/>
      <c r="F519" s="390"/>
      <c r="G519" s="390"/>
      <c r="H519" s="390"/>
      <c r="I519" s="390"/>
      <c r="J519" s="390"/>
      <c r="K519" s="316"/>
    </row>
    <row r="520" spans="1:11">
      <c r="A520" s="389"/>
      <c r="B520" s="390"/>
      <c r="C520" s="390"/>
      <c r="D520" s="390"/>
      <c r="E520" s="390"/>
      <c r="F520" s="390"/>
      <c r="G520" s="390"/>
      <c r="H520" s="390"/>
      <c r="I520" s="390"/>
      <c r="J520" s="390"/>
      <c r="K520" s="316"/>
    </row>
    <row r="521" spans="1:11">
      <c r="A521" s="389"/>
      <c r="B521" s="390"/>
      <c r="C521" s="390"/>
      <c r="D521" s="390"/>
      <c r="E521" s="390"/>
      <c r="F521" s="390"/>
      <c r="G521" s="390"/>
      <c r="H521" s="390"/>
      <c r="I521" s="390"/>
      <c r="J521" s="390"/>
      <c r="K521" s="316"/>
    </row>
    <row r="522" spans="1:11">
      <c r="A522" s="389"/>
      <c r="B522" s="390"/>
      <c r="C522" s="390"/>
      <c r="D522" s="390"/>
      <c r="E522" s="390"/>
      <c r="F522" s="390"/>
      <c r="G522" s="390"/>
      <c r="H522" s="390"/>
      <c r="I522" s="390"/>
      <c r="J522" s="390"/>
      <c r="K522" s="316"/>
    </row>
    <row r="523" spans="1:11">
      <c r="A523" s="389"/>
      <c r="B523" s="390"/>
      <c r="C523" s="390"/>
      <c r="D523" s="390"/>
      <c r="E523" s="390"/>
      <c r="F523" s="390"/>
      <c r="G523" s="390"/>
      <c r="H523" s="390"/>
      <c r="I523" s="390"/>
      <c r="J523" s="390"/>
      <c r="K523" s="316"/>
    </row>
    <row r="524" spans="1:11">
      <c r="A524" s="389"/>
      <c r="B524" s="390"/>
      <c r="C524" s="390"/>
      <c r="D524" s="390"/>
      <c r="E524" s="390"/>
      <c r="F524" s="390"/>
      <c r="G524" s="390"/>
      <c r="H524" s="390"/>
      <c r="I524" s="390"/>
      <c r="J524" s="390"/>
      <c r="K524" s="316"/>
    </row>
    <row r="525" spans="1:11">
      <c r="A525" s="389"/>
      <c r="B525" s="390"/>
      <c r="C525" s="390"/>
      <c r="D525" s="390"/>
      <c r="E525" s="390"/>
      <c r="F525" s="390"/>
      <c r="G525" s="390"/>
      <c r="H525" s="390"/>
      <c r="I525" s="390"/>
      <c r="J525" s="390"/>
      <c r="K525" s="316"/>
    </row>
    <row r="526" spans="1:11">
      <c r="A526" s="389"/>
      <c r="B526" s="390"/>
      <c r="C526" s="390"/>
      <c r="D526" s="390"/>
      <c r="E526" s="390"/>
      <c r="F526" s="390"/>
      <c r="G526" s="390"/>
      <c r="H526" s="390"/>
      <c r="I526" s="390"/>
      <c r="J526" s="390"/>
      <c r="K526" s="316"/>
    </row>
    <row r="527" spans="1:11">
      <c r="A527" s="389"/>
      <c r="B527" s="390"/>
      <c r="C527" s="390"/>
      <c r="D527" s="390"/>
      <c r="E527" s="390"/>
      <c r="F527" s="390"/>
      <c r="G527" s="390"/>
      <c r="H527" s="390"/>
      <c r="I527" s="390"/>
      <c r="J527" s="390"/>
      <c r="K527" s="316"/>
    </row>
    <row r="528" spans="1:11" ht="15.75" thickBot="1">
      <c r="A528" s="392"/>
      <c r="B528" s="384"/>
      <c r="C528" s="384"/>
      <c r="D528" s="384"/>
      <c r="E528" s="384"/>
      <c r="F528" s="384"/>
      <c r="G528" s="384"/>
      <c r="H528" s="384"/>
      <c r="I528" s="384"/>
      <c r="J528" s="384"/>
      <c r="K528" s="316"/>
    </row>
    <row r="529" spans="1:11" ht="15.75" thickBot="1">
      <c r="A529" s="393"/>
      <c r="B529" s="394"/>
      <c r="C529" s="394"/>
      <c r="D529" s="394"/>
      <c r="E529" s="394"/>
      <c r="F529" s="394"/>
      <c r="G529" s="394"/>
      <c r="H529" s="394"/>
      <c r="I529" s="394"/>
      <c r="J529" s="394"/>
      <c r="K529" s="316"/>
    </row>
    <row r="530" spans="1:11" ht="18.75">
      <c r="A530" s="424" t="s">
        <v>122</v>
      </c>
      <c r="B530" s="424"/>
      <c r="C530" s="424"/>
      <c r="D530" s="424"/>
      <c r="E530" s="424"/>
      <c r="F530" s="424"/>
      <c r="G530" s="424"/>
      <c r="H530" s="424"/>
      <c r="I530" s="424"/>
      <c r="J530" s="424"/>
      <c r="K530" s="316"/>
    </row>
    <row r="531" spans="1:11" ht="15.75" thickBot="1">
      <c r="A531" s="414"/>
      <c r="B531" s="414"/>
      <c r="C531" s="414"/>
      <c r="D531" s="414"/>
      <c r="E531" s="414"/>
      <c r="F531" s="414"/>
      <c r="G531" s="414"/>
      <c r="H531" s="414"/>
      <c r="I531" s="414"/>
      <c r="J531" s="414"/>
      <c r="K531" s="316"/>
    </row>
    <row r="532" spans="1:11" ht="16.5" thickBot="1">
      <c r="A532" s="416" t="s">
        <v>67</v>
      </c>
      <c r="B532" s="426"/>
      <c r="C532" s="417"/>
      <c r="D532" s="418"/>
      <c r="E532" s="418"/>
      <c r="F532" s="418"/>
      <c r="G532" s="418"/>
      <c r="H532" s="418"/>
      <c r="I532" s="418"/>
      <c r="J532" s="418"/>
      <c r="K532" s="316"/>
    </row>
    <row r="533" spans="1:11" ht="15.75" thickBot="1">
      <c r="A533" s="396"/>
      <c r="B533" s="396"/>
      <c r="C533" s="396"/>
      <c r="D533" s="396"/>
      <c r="E533" s="396"/>
      <c r="F533" s="396"/>
      <c r="G533" s="396"/>
      <c r="H533" s="396"/>
      <c r="I533" s="396"/>
      <c r="J533" s="396"/>
      <c r="K533" s="316"/>
    </row>
    <row r="534" spans="1:11" ht="15.75" thickBot="1">
      <c r="A534" s="420" t="s">
        <v>69</v>
      </c>
      <c r="B534" s="420"/>
      <c r="C534" s="421"/>
      <c r="D534" s="172"/>
      <c r="E534" s="12"/>
      <c r="F534" s="422" t="s">
        <v>71</v>
      </c>
      <c r="G534" s="422"/>
      <c r="H534" s="423"/>
      <c r="I534" s="172"/>
      <c r="J534" s="12"/>
      <c r="K534" s="316"/>
    </row>
    <row r="535" spans="1:11">
      <c r="A535" s="396"/>
      <c r="B535" s="396"/>
      <c r="C535" s="396"/>
      <c r="D535" s="396"/>
      <c r="E535" s="396"/>
      <c r="F535" s="396"/>
      <c r="G535" s="396"/>
      <c r="H535" s="396"/>
      <c r="I535" s="396"/>
      <c r="J535" s="396"/>
      <c r="K535" s="316"/>
    </row>
    <row r="536" spans="1:11" ht="16.5" thickBot="1">
      <c r="A536" s="398" t="s">
        <v>73</v>
      </c>
      <c r="B536" s="398"/>
      <c r="C536" s="398"/>
      <c r="D536" s="398"/>
      <c r="E536" s="398"/>
      <c r="F536" s="398"/>
      <c r="G536" s="398"/>
      <c r="H536" s="398"/>
      <c r="I536" s="398"/>
      <c r="J536" s="398"/>
      <c r="K536" s="316"/>
    </row>
    <row r="537" spans="1:11">
      <c r="A537" s="400"/>
      <c r="B537" s="401"/>
      <c r="C537" s="401"/>
      <c r="D537" s="401"/>
      <c r="E537" s="401"/>
      <c r="F537" s="401"/>
      <c r="G537" s="401"/>
      <c r="H537" s="401"/>
      <c r="I537" s="401"/>
      <c r="J537" s="401"/>
      <c r="K537" s="316"/>
    </row>
    <row r="538" spans="1:11">
      <c r="A538" s="403"/>
      <c r="B538" s="404"/>
      <c r="C538" s="404"/>
      <c r="D538" s="404"/>
      <c r="E538" s="404"/>
      <c r="F538" s="404"/>
      <c r="G538" s="404"/>
      <c r="H538" s="404"/>
      <c r="I538" s="404"/>
      <c r="J538" s="404"/>
      <c r="K538" s="316"/>
    </row>
    <row r="539" spans="1:11">
      <c r="A539" s="403"/>
      <c r="B539" s="404"/>
      <c r="C539" s="404"/>
      <c r="D539" s="404"/>
      <c r="E539" s="404"/>
      <c r="F539" s="404"/>
      <c r="G539" s="404"/>
      <c r="H539" s="404"/>
      <c r="I539" s="404"/>
      <c r="J539" s="404"/>
      <c r="K539" s="316"/>
    </row>
    <row r="540" spans="1:11">
      <c r="A540" s="403"/>
      <c r="B540" s="404"/>
      <c r="C540" s="404"/>
      <c r="D540" s="404"/>
      <c r="E540" s="404"/>
      <c r="F540" s="404"/>
      <c r="G540" s="404"/>
      <c r="H540" s="404"/>
      <c r="I540" s="404"/>
      <c r="J540" s="404"/>
      <c r="K540" s="316"/>
    </row>
    <row r="541" spans="1:11">
      <c r="A541" s="403"/>
      <c r="B541" s="404"/>
      <c r="C541" s="404"/>
      <c r="D541" s="404"/>
      <c r="E541" s="404"/>
      <c r="F541" s="404"/>
      <c r="G541" s="404"/>
      <c r="H541" s="404"/>
      <c r="I541" s="404"/>
      <c r="J541" s="404"/>
      <c r="K541" s="316"/>
    </row>
    <row r="542" spans="1:11">
      <c r="A542" s="403"/>
      <c r="B542" s="404"/>
      <c r="C542" s="404"/>
      <c r="D542" s="404"/>
      <c r="E542" s="404"/>
      <c r="F542" s="404"/>
      <c r="G542" s="404"/>
      <c r="H542" s="404"/>
      <c r="I542" s="404"/>
      <c r="J542" s="404"/>
      <c r="K542" s="316"/>
    </row>
    <row r="543" spans="1:11">
      <c r="A543" s="403"/>
      <c r="B543" s="404"/>
      <c r="C543" s="404"/>
      <c r="D543" s="404"/>
      <c r="E543" s="404"/>
      <c r="F543" s="404"/>
      <c r="G543" s="404"/>
      <c r="H543" s="404"/>
      <c r="I543" s="404"/>
      <c r="J543" s="404"/>
      <c r="K543" s="316"/>
    </row>
    <row r="544" spans="1:11">
      <c r="A544" s="403"/>
      <c r="B544" s="404"/>
      <c r="C544" s="404"/>
      <c r="D544" s="404"/>
      <c r="E544" s="404"/>
      <c r="F544" s="404"/>
      <c r="G544" s="404"/>
      <c r="H544" s="404"/>
      <c r="I544" s="404"/>
      <c r="J544" s="404"/>
      <c r="K544" s="316"/>
    </row>
    <row r="545" spans="1:11">
      <c r="A545" s="403"/>
      <c r="B545" s="404"/>
      <c r="C545" s="404"/>
      <c r="D545" s="404"/>
      <c r="E545" s="404"/>
      <c r="F545" s="404"/>
      <c r="G545" s="404"/>
      <c r="H545" s="404"/>
      <c r="I545" s="404"/>
      <c r="J545" s="404"/>
      <c r="K545" s="316"/>
    </row>
    <row r="546" spans="1:11" ht="15.75" thickBot="1">
      <c r="A546" s="406"/>
      <c r="B546" s="407"/>
      <c r="C546" s="407"/>
      <c r="D546" s="407"/>
      <c r="E546" s="407"/>
      <c r="F546" s="407"/>
      <c r="G546" s="407"/>
      <c r="H546" s="407"/>
      <c r="I546" s="407"/>
      <c r="J546" s="407"/>
      <c r="K546" s="316"/>
    </row>
    <row r="547" spans="1:11">
      <c r="A547" s="382"/>
      <c r="B547" s="382"/>
      <c r="C547" s="382"/>
      <c r="D547" s="382"/>
      <c r="E547" s="382"/>
      <c r="F547" s="382"/>
      <c r="G547" s="382"/>
      <c r="H547" s="382"/>
      <c r="I547" s="382"/>
      <c r="J547" s="382"/>
      <c r="K547" s="316"/>
    </row>
    <row r="548" spans="1:11" ht="16.5" thickBot="1">
      <c r="A548" s="398" t="s">
        <v>75</v>
      </c>
      <c r="B548" s="398"/>
      <c r="C548" s="398"/>
      <c r="D548" s="398"/>
      <c r="E548" s="398"/>
      <c r="F548" s="398"/>
      <c r="G548" s="398"/>
      <c r="H548" s="398"/>
      <c r="I548" s="398"/>
      <c r="J548" s="398"/>
      <c r="K548" s="316"/>
    </row>
    <row r="549" spans="1:11">
      <c r="A549" s="400"/>
      <c r="B549" s="401"/>
      <c r="C549" s="401"/>
      <c r="D549" s="401"/>
      <c r="E549" s="401"/>
      <c r="F549" s="401"/>
      <c r="G549" s="401"/>
      <c r="H549" s="401"/>
      <c r="I549" s="401"/>
      <c r="J549" s="401"/>
      <c r="K549" s="316"/>
    </row>
    <row r="550" spans="1:11">
      <c r="A550" s="403"/>
      <c r="B550" s="404"/>
      <c r="C550" s="404"/>
      <c r="D550" s="404"/>
      <c r="E550" s="404"/>
      <c r="F550" s="404"/>
      <c r="G550" s="404"/>
      <c r="H550" s="404"/>
      <c r="I550" s="404"/>
      <c r="J550" s="404"/>
      <c r="K550" s="316"/>
    </row>
    <row r="551" spans="1:11">
      <c r="A551" s="403"/>
      <c r="B551" s="404"/>
      <c r="C551" s="404"/>
      <c r="D551" s="404"/>
      <c r="E551" s="404"/>
      <c r="F551" s="404"/>
      <c r="G551" s="404"/>
      <c r="H551" s="404"/>
      <c r="I551" s="404"/>
      <c r="J551" s="404"/>
      <c r="K551" s="316"/>
    </row>
    <row r="552" spans="1:11">
      <c r="A552" s="403"/>
      <c r="B552" s="404"/>
      <c r="C552" s="404"/>
      <c r="D552" s="404"/>
      <c r="E552" s="404"/>
      <c r="F552" s="404"/>
      <c r="G552" s="404"/>
      <c r="H552" s="404"/>
      <c r="I552" s="404"/>
      <c r="J552" s="404"/>
      <c r="K552" s="316"/>
    </row>
    <row r="553" spans="1:11" ht="15.75" thickBot="1">
      <c r="A553" s="406"/>
      <c r="B553" s="407"/>
      <c r="C553" s="407"/>
      <c r="D553" s="407"/>
      <c r="E553" s="407"/>
      <c r="F553" s="407"/>
      <c r="G553" s="407"/>
      <c r="H553" s="407"/>
      <c r="I553" s="407"/>
      <c r="J553" s="407"/>
      <c r="K553" s="316"/>
    </row>
    <row r="554" spans="1:11">
      <c r="A554" s="382"/>
      <c r="B554" s="382"/>
      <c r="C554" s="382"/>
      <c r="D554" s="382"/>
      <c r="E554" s="382"/>
      <c r="F554" s="382"/>
      <c r="G554" s="382"/>
      <c r="H554" s="382"/>
      <c r="I554" s="382"/>
      <c r="J554" s="382"/>
      <c r="K554" s="316"/>
    </row>
    <row r="555" spans="1:11" ht="16.5" thickBot="1">
      <c r="A555" s="398" t="s">
        <v>77</v>
      </c>
      <c r="B555" s="398"/>
      <c r="C555" s="398"/>
      <c r="D555" s="398"/>
      <c r="E555" s="398"/>
      <c r="F555" s="398"/>
      <c r="G555" s="398"/>
      <c r="H555" s="398"/>
      <c r="I555" s="398"/>
      <c r="J555" s="398"/>
      <c r="K555" s="316"/>
    </row>
    <row r="556" spans="1:11" ht="15.75" thickBot="1">
      <c r="A556" s="409"/>
      <c r="B556" s="410"/>
      <c r="C556" s="410"/>
      <c r="D556" s="410"/>
      <c r="E556" s="410"/>
      <c r="F556" s="410"/>
      <c r="G556" s="410"/>
      <c r="H556" s="410"/>
      <c r="I556" s="410"/>
      <c r="J556" s="410"/>
      <c r="K556" s="316"/>
    </row>
    <row r="557" spans="1:11">
      <c r="A557" s="382"/>
      <c r="B557" s="382"/>
      <c r="C557" s="382"/>
      <c r="D557" s="382"/>
      <c r="E557" s="382"/>
      <c r="F557" s="382"/>
      <c r="G557" s="382"/>
      <c r="H557" s="382"/>
      <c r="I557" s="382"/>
      <c r="J557" s="382"/>
      <c r="K557" s="316"/>
    </row>
    <row r="558" spans="1:11" ht="53.85" customHeight="1" thickBot="1">
      <c r="A558" s="384" t="s">
        <v>79</v>
      </c>
      <c r="B558" s="384"/>
      <c r="C558" s="384"/>
      <c r="D558" s="384"/>
      <c r="E558" s="384"/>
      <c r="F558" s="384"/>
      <c r="G558" s="384"/>
      <c r="H558" s="384"/>
      <c r="I558" s="384"/>
      <c r="J558" s="384"/>
      <c r="K558" s="316"/>
    </row>
    <row r="559" spans="1:11">
      <c r="A559" s="386"/>
      <c r="B559" s="387"/>
      <c r="C559" s="387"/>
      <c r="D559" s="387"/>
      <c r="E559" s="387"/>
      <c r="F559" s="387"/>
      <c r="G559" s="387"/>
      <c r="H559" s="387"/>
      <c r="I559" s="387"/>
      <c r="J559" s="387"/>
      <c r="K559" s="316"/>
    </row>
    <row r="560" spans="1:11">
      <c r="A560" s="389"/>
      <c r="B560" s="390"/>
      <c r="C560" s="390"/>
      <c r="D560" s="390"/>
      <c r="E560" s="390"/>
      <c r="F560" s="390"/>
      <c r="G560" s="390"/>
      <c r="H560" s="390"/>
      <c r="I560" s="390"/>
      <c r="J560" s="390"/>
      <c r="K560" s="316"/>
    </row>
    <row r="561" spans="1:11">
      <c r="A561" s="389"/>
      <c r="B561" s="390"/>
      <c r="C561" s="390"/>
      <c r="D561" s="390"/>
      <c r="E561" s="390"/>
      <c r="F561" s="390"/>
      <c r="G561" s="390"/>
      <c r="H561" s="390"/>
      <c r="I561" s="390"/>
      <c r="J561" s="390"/>
      <c r="K561" s="316"/>
    </row>
    <row r="562" spans="1:11">
      <c r="A562" s="389"/>
      <c r="B562" s="390"/>
      <c r="C562" s="390"/>
      <c r="D562" s="390"/>
      <c r="E562" s="390"/>
      <c r="F562" s="390"/>
      <c r="G562" s="390"/>
      <c r="H562" s="390"/>
      <c r="I562" s="390"/>
      <c r="J562" s="390"/>
      <c r="K562" s="316"/>
    </row>
    <row r="563" spans="1:11">
      <c r="A563" s="389"/>
      <c r="B563" s="390"/>
      <c r="C563" s="390"/>
      <c r="D563" s="390"/>
      <c r="E563" s="390"/>
      <c r="F563" s="390"/>
      <c r="G563" s="390"/>
      <c r="H563" s="390"/>
      <c r="I563" s="390"/>
      <c r="J563" s="390"/>
      <c r="K563" s="316"/>
    </row>
    <row r="564" spans="1:11">
      <c r="A564" s="389"/>
      <c r="B564" s="390"/>
      <c r="C564" s="390"/>
      <c r="D564" s="390"/>
      <c r="E564" s="390"/>
      <c r="F564" s="390"/>
      <c r="G564" s="390"/>
      <c r="H564" s="390"/>
      <c r="I564" s="390"/>
      <c r="J564" s="390"/>
      <c r="K564" s="316"/>
    </row>
    <row r="565" spans="1:11">
      <c r="A565" s="389"/>
      <c r="B565" s="390"/>
      <c r="C565" s="390"/>
      <c r="D565" s="390"/>
      <c r="E565" s="390"/>
      <c r="F565" s="390"/>
      <c r="G565" s="390"/>
      <c r="H565" s="390"/>
      <c r="I565" s="390"/>
      <c r="J565" s="390"/>
      <c r="K565" s="316"/>
    </row>
    <row r="566" spans="1:11">
      <c r="A566" s="389"/>
      <c r="B566" s="390"/>
      <c r="C566" s="390"/>
      <c r="D566" s="390"/>
      <c r="E566" s="390"/>
      <c r="F566" s="390"/>
      <c r="G566" s="390"/>
      <c r="H566" s="390"/>
      <c r="I566" s="390"/>
      <c r="J566" s="390"/>
      <c r="K566" s="316"/>
    </row>
    <row r="567" spans="1:11">
      <c r="A567" s="389"/>
      <c r="B567" s="390"/>
      <c r="C567" s="390"/>
      <c r="D567" s="390"/>
      <c r="E567" s="390"/>
      <c r="F567" s="390"/>
      <c r="G567" s="390"/>
      <c r="H567" s="390"/>
      <c r="I567" s="390"/>
      <c r="J567" s="390"/>
      <c r="K567" s="316"/>
    </row>
    <row r="568" spans="1:11">
      <c r="A568" s="389"/>
      <c r="B568" s="390"/>
      <c r="C568" s="390"/>
      <c r="D568" s="390"/>
      <c r="E568" s="390"/>
      <c r="F568" s="390"/>
      <c r="G568" s="390"/>
      <c r="H568" s="390"/>
      <c r="I568" s="390"/>
      <c r="J568" s="390"/>
      <c r="K568" s="316"/>
    </row>
    <row r="569" spans="1:11">
      <c r="A569" s="389"/>
      <c r="B569" s="390"/>
      <c r="C569" s="390"/>
      <c r="D569" s="390"/>
      <c r="E569" s="390"/>
      <c r="F569" s="390"/>
      <c r="G569" s="390"/>
      <c r="H569" s="390"/>
      <c r="I569" s="390"/>
      <c r="J569" s="390"/>
      <c r="K569" s="316"/>
    </row>
    <row r="570" spans="1:11" ht="15.75" thickBot="1">
      <c r="A570" s="392"/>
      <c r="B570" s="384"/>
      <c r="C570" s="384"/>
      <c r="D570" s="384"/>
      <c r="E570" s="384"/>
      <c r="F570" s="384"/>
      <c r="G570" s="384"/>
      <c r="H570" s="384"/>
      <c r="I570" s="384"/>
      <c r="J570" s="384"/>
      <c r="K570" s="316"/>
    </row>
    <row r="571" spans="1:11" ht="15.75" thickBot="1">
      <c r="A571" s="393"/>
      <c r="B571" s="394"/>
      <c r="C571" s="394"/>
      <c r="D571" s="394"/>
      <c r="E571" s="394"/>
      <c r="F571" s="394"/>
      <c r="G571" s="394"/>
      <c r="H571" s="394"/>
      <c r="I571" s="394"/>
      <c r="J571" s="394"/>
      <c r="K571" s="316"/>
    </row>
    <row r="572" spans="1:11" ht="18.75">
      <c r="A572" s="424" t="s">
        <v>123</v>
      </c>
      <c r="B572" s="424"/>
      <c r="C572" s="424"/>
      <c r="D572" s="424"/>
      <c r="E572" s="424"/>
      <c r="F572" s="424"/>
      <c r="G572" s="424"/>
      <c r="H572" s="424"/>
      <c r="I572" s="424"/>
      <c r="J572" s="424"/>
      <c r="K572" s="316"/>
    </row>
    <row r="573" spans="1:11" ht="15.75" thickBot="1">
      <c r="A573" s="414"/>
      <c r="B573" s="414"/>
      <c r="C573" s="414"/>
      <c r="D573" s="414"/>
      <c r="E573" s="414"/>
      <c r="F573" s="414"/>
      <c r="G573" s="414"/>
      <c r="H573" s="414"/>
      <c r="I573" s="414"/>
      <c r="J573" s="414"/>
      <c r="K573" s="316"/>
    </row>
    <row r="574" spans="1:11" ht="16.5" thickBot="1">
      <c r="A574" s="416" t="s">
        <v>67</v>
      </c>
      <c r="B574" s="426"/>
      <c r="C574" s="417"/>
      <c r="D574" s="418"/>
      <c r="E574" s="418"/>
      <c r="F574" s="418"/>
      <c r="G574" s="418"/>
      <c r="H574" s="418"/>
      <c r="I574" s="418"/>
      <c r="J574" s="418"/>
      <c r="K574" s="316"/>
    </row>
    <row r="575" spans="1:11" ht="15.75" thickBot="1">
      <c r="A575" s="396"/>
      <c r="B575" s="396"/>
      <c r="C575" s="396"/>
      <c r="D575" s="396"/>
      <c r="E575" s="396"/>
      <c r="F575" s="396"/>
      <c r="G575" s="396"/>
      <c r="H575" s="396"/>
      <c r="I575" s="396"/>
      <c r="J575" s="396"/>
      <c r="K575" s="316"/>
    </row>
    <row r="576" spans="1:11" ht="15.75" thickBot="1">
      <c r="A576" s="420" t="s">
        <v>69</v>
      </c>
      <c r="B576" s="420"/>
      <c r="C576" s="421"/>
      <c r="D576" s="172"/>
      <c r="E576" s="12"/>
      <c r="F576" s="422" t="s">
        <v>71</v>
      </c>
      <c r="G576" s="422"/>
      <c r="H576" s="423"/>
      <c r="I576" s="172"/>
      <c r="J576" s="12"/>
      <c r="K576" s="316"/>
    </row>
    <row r="577" spans="1:11">
      <c r="A577" s="396"/>
      <c r="B577" s="396"/>
      <c r="C577" s="396"/>
      <c r="D577" s="396"/>
      <c r="E577" s="396"/>
      <c r="F577" s="396"/>
      <c r="G577" s="396"/>
      <c r="H577" s="396"/>
      <c r="I577" s="396"/>
      <c r="J577" s="396"/>
      <c r="K577" s="316"/>
    </row>
    <row r="578" spans="1:11" ht="16.5" thickBot="1">
      <c r="A578" s="398" t="s">
        <v>73</v>
      </c>
      <c r="B578" s="398"/>
      <c r="C578" s="398"/>
      <c r="D578" s="398"/>
      <c r="E578" s="398"/>
      <c r="F578" s="398"/>
      <c r="G578" s="398"/>
      <c r="H578" s="398"/>
      <c r="I578" s="398"/>
      <c r="J578" s="398"/>
      <c r="K578" s="316"/>
    </row>
    <row r="579" spans="1:11">
      <c r="A579" s="400"/>
      <c r="B579" s="401"/>
      <c r="C579" s="401"/>
      <c r="D579" s="401"/>
      <c r="E579" s="401"/>
      <c r="F579" s="401"/>
      <c r="G579" s="401"/>
      <c r="H579" s="401"/>
      <c r="I579" s="401"/>
      <c r="J579" s="401"/>
      <c r="K579" s="316"/>
    </row>
    <row r="580" spans="1:11">
      <c r="A580" s="403"/>
      <c r="B580" s="404"/>
      <c r="C580" s="404"/>
      <c r="D580" s="404"/>
      <c r="E580" s="404"/>
      <c r="F580" s="404"/>
      <c r="G580" s="404"/>
      <c r="H580" s="404"/>
      <c r="I580" s="404"/>
      <c r="J580" s="404"/>
      <c r="K580" s="316"/>
    </row>
    <row r="581" spans="1:11">
      <c r="A581" s="403"/>
      <c r="B581" s="404"/>
      <c r="C581" s="404"/>
      <c r="D581" s="404"/>
      <c r="E581" s="404"/>
      <c r="F581" s="404"/>
      <c r="G581" s="404"/>
      <c r="H581" s="404"/>
      <c r="I581" s="404"/>
      <c r="J581" s="404"/>
      <c r="K581" s="316"/>
    </row>
    <row r="582" spans="1:11">
      <c r="A582" s="403"/>
      <c r="B582" s="404"/>
      <c r="C582" s="404"/>
      <c r="D582" s="404"/>
      <c r="E582" s="404"/>
      <c r="F582" s="404"/>
      <c r="G582" s="404"/>
      <c r="H582" s="404"/>
      <c r="I582" s="404"/>
      <c r="J582" s="404"/>
      <c r="K582" s="316"/>
    </row>
    <row r="583" spans="1:11">
      <c r="A583" s="403"/>
      <c r="B583" s="404"/>
      <c r="C583" s="404"/>
      <c r="D583" s="404"/>
      <c r="E583" s="404"/>
      <c r="F583" s="404"/>
      <c r="G583" s="404"/>
      <c r="H583" s="404"/>
      <c r="I583" s="404"/>
      <c r="J583" s="404"/>
      <c r="K583" s="316"/>
    </row>
    <row r="584" spans="1:11">
      <c r="A584" s="403"/>
      <c r="B584" s="404"/>
      <c r="C584" s="404"/>
      <c r="D584" s="404"/>
      <c r="E584" s="404"/>
      <c r="F584" s="404"/>
      <c r="G584" s="404"/>
      <c r="H584" s="404"/>
      <c r="I584" s="404"/>
      <c r="J584" s="404"/>
      <c r="K584" s="316"/>
    </row>
    <row r="585" spans="1:11">
      <c r="A585" s="403"/>
      <c r="B585" s="404"/>
      <c r="C585" s="404"/>
      <c r="D585" s="404"/>
      <c r="E585" s="404"/>
      <c r="F585" s="404"/>
      <c r="G585" s="404"/>
      <c r="H585" s="404"/>
      <c r="I585" s="404"/>
      <c r="J585" s="404"/>
      <c r="K585" s="316"/>
    </row>
    <row r="586" spans="1:11">
      <c r="A586" s="403"/>
      <c r="B586" s="404"/>
      <c r="C586" s="404"/>
      <c r="D586" s="404"/>
      <c r="E586" s="404"/>
      <c r="F586" s="404"/>
      <c r="G586" s="404"/>
      <c r="H586" s="404"/>
      <c r="I586" s="404"/>
      <c r="J586" s="404"/>
      <c r="K586" s="316"/>
    </row>
    <row r="587" spans="1:11">
      <c r="A587" s="403"/>
      <c r="B587" s="404"/>
      <c r="C587" s="404"/>
      <c r="D587" s="404"/>
      <c r="E587" s="404"/>
      <c r="F587" s="404"/>
      <c r="G587" s="404"/>
      <c r="H587" s="404"/>
      <c r="I587" s="404"/>
      <c r="J587" s="404"/>
      <c r="K587" s="316"/>
    </row>
    <row r="588" spans="1:11" ht="15.75" thickBot="1">
      <c r="A588" s="406"/>
      <c r="B588" s="407"/>
      <c r="C588" s="407"/>
      <c r="D588" s="407"/>
      <c r="E588" s="407"/>
      <c r="F588" s="407"/>
      <c r="G588" s="407"/>
      <c r="H588" s="407"/>
      <c r="I588" s="407"/>
      <c r="J588" s="407"/>
      <c r="K588" s="316"/>
    </row>
    <row r="589" spans="1:11">
      <c r="A589" s="382"/>
      <c r="B589" s="382"/>
      <c r="C589" s="382"/>
      <c r="D589" s="382"/>
      <c r="E589" s="382"/>
      <c r="F589" s="382"/>
      <c r="G589" s="382"/>
      <c r="H589" s="382"/>
      <c r="I589" s="382"/>
      <c r="J589" s="382"/>
      <c r="K589" s="316"/>
    </row>
    <row r="590" spans="1:11" ht="16.5" thickBot="1">
      <c r="A590" s="398" t="s">
        <v>75</v>
      </c>
      <c r="B590" s="398"/>
      <c r="C590" s="398"/>
      <c r="D590" s="398"/>
      <c r="E590" s="398"/>
      <c r="F590" s="398"/>
      <c r="G590" s="398"/>
      <c r="H590" s="398"/>
      <c r="I590" s="398"/>
      <c r="J590" s="398"/>
      <c r="K590" s="316"/>
    </row>
    <row r="591" spans="1:11">
      <c r="A591" s="400"/>
      <c r="B591" s="401"/>
      <c r="C591" s="401"/>
      <c r="D591" s="401"/>
      <c r="E591" s="401"/>
      <c r="F591" s="401"/>
      <c r="G591" s="401"/>
      <c r="H591" s="401"/>
      <c r="I591" s="401"/>
      <c r="J591" s="401"/>
      <c r="K591" s="316"/>
    </row>
    <row r="592" spans="1:11">
      <c r="A592" s="403"/>
      <c r="B592" s="404"/>
      <c r="C592" s="404"/>
      <c r="D592" s="404"/>
      <c r="E592" s="404"/>
      <c r="F592" s="404"/>
      <c r="G592" s="404"/>
      <c r="H592" s="404"/>
      <c r="I592" s="404"/>
      <c r="J592" s="404"/>
      <c r="K592" s="316"/>
    </row>
    <row r="593" spans="1:11">
      <c r="A593" s="403"/>
      <c r="B593" s="404"/>
      <c r="C593" s="404"/>
      <c r="D593" s="404"/>
      <c r="E593" s="404"/>
      <c r="F593" s="404"/>
      <c r="G593" s="404"/>
      <c r="H593" s="404"/>
      <c r="I593" s="404"/>
      <c r="J593" s="404"/>
      <c r="K593" s="316"/>
    </row>
    <row r="594" spans="1:11">
      <c r="A594" s="403"/>
      <c r="B594" s="404"/>
      <c r="C594" s="404"/>
      <c r="D594" s="404"/>
      <c r="E594" s="404"/>
      <c r="F594" s="404"/>
      <c r="G594" s="404"/>
      <c r="H594" s="404"/>
      <c r="I594" s="404"/>
      <c r="J594" s="404"/>
      <c r="K594" s="316"/>
    </row>
    <row r="595" spans="1:11" ht="15.75" thickBot="1">
      <c r="A595" s="406"/>
      <c r="B595" s="407"/>
      <c r="C595" s="407"/>
      <c r="D595" s="407"/>
      <c r="E595" s="407"/>
      <c r="F595" s="407"/>
      <c r="G595" s="407"/>
      <c r="H595" s="407"/>
      <c r="I595" s="407"/>
      <c r="J595" s="407"/>
      <c r="K595" s="316"/>
    </row>
    <row r="596" spans="1:11">
      <c r="A596" s="382"/>
      <c r="B596" s="382"/>
      <c r="C596" s="382"/>
      <c r="D596" s="382"/>
      <c r="E596" s="382"/>
      <c r="F596" s="382"/>
      <c r="G596" s="382"/>
      <c r="H596" s="382"/>
      <c r="I596" s="382"/>
      <c r="J596" s="382"/>
      <c r="K596" s="316"/>
    </row>
    <row r="597" spans="1:11" ht="16.5" thickBot="1">
      <c r="A597" s="398" t="s">
        <v>77</v>
      </c>
      <c r="B597" s="398"/>
      <c r="C597" s="398"/>
      <c r="D597" s="398"/>
      <c r="E597" s="398"/>
      <c r="F597" s="398"/>
      <c r="G597" s="398"/>
      <c r="H597" s="398"/>
      <c r="I597" s="398"/>
      <c r="J597" s="398"/>
      <c r="K597" s="316"/>
    </row>
    <row r="598" spans="1:11" ht="15.75" thickBot="1">
      <c r="A598" s="409"/>
      <c r="B598" s="410"/>
      <c r="C598" s="410"/>
      <c r="D598" s="410"/>
      <c r="E598" s="410"/>
      <c r="F598" s="410"/>
      <c r="G598" s="410"/>
      <c r="H598" s="410"/>
      <c r="I598" s="410"/>
      <c r="J598" s="410"/>
      <c r="K598" s="316"/>
    </row>
    <row r="599" spans="1:11">
      <c r="A599" s="382"/>
      <c r="B599" s="382"/>
      <c r="C599" s="382"/>
      <c r="D599" s="382"/>
      <c r="E599" s="382"/>
      <c r="F599" s="382"/>
      <c r="G599" s="382"/>
      <c r="H599" s="382"/>
      <c r="I599" s="382"/>
      <c r="J599" s="382"/>
      <c r="K599" s="316"/>
    </row>
    <row r="600" spans="1:11" ht="45.75" customHeight="1" thickBot="1">
      <c r="A600" s="384" t="s">
        <v>79</v>
      </c>
      <c r="B600" s="384"/>
      <c r="C600" s="384"/>
      <c r="D600" s="384"/>
      <c r="E600" s="384"/>
      <c r="F600" s="384"/>
      <c r="G600" s="384"/>
      <c r="H600" s="384"/>
      <c r="I600" s="384"/>
      <c r="J600" s="384"/>
      <c r="K600" s="316"/>
    </row>
    <row r="601" spans="1:11">
      <c r="A601" s="386"/>
      <c r="B601" s="387"/>
      <c r="C601" s="387"/>
      <c r="D601" s="387"/>
      <c r="E601" s="387"/>
      <c r="F601" s="387"/>
      <c r="G601" s="387"/>
      <c r="H601" s="387"/>
      <c r="I601" s="387"/>
      <c r="J601" s="387"/>
      <c r="K601" s="316"/>
    </row>
    <row r="602" spans="1:11">
      <c r="A602" s="389"/>
      <c r="B602" s="390"/>
      <c r="C602" s="390"/>
      <c r="D602" s="390"/>
      <c r="E602" s="390"/>
      <c r="F602" s="390"/>
      <c r="G602" s="390"/>
      <c r="H602" s="390"/>
      <c r="I602" s="390"/>
      <c r="J602" s="390"/>
      <c r="K602" s="316"/>
    </row>
    <row r="603" spans="1:11">
      <c r="A603" s="389"/>
      <c r="B603" s="390"/>
      <c r="C603" s="390"/>
      <c r="D603" s="390"/>
      <c r="E603" s="390"/>
      <c r="F603" s="390"/>
      <c r="G603" s="390"/>
      <c r="H603" s="390"/>
      <c r="I603" s="390"/>
      <c r="J603" s="390"/>
      <c r="K603" s="316"/>
    </row>
    <row r="604" spans="1:11">
      <c r="A604" s="389"/>
      <c r="B604" s="390"/>
      <c r="C604" s="390"/>
      <c r="D604" s="390"/>
      <c r="E604" s="390"/>
      <c r="F604" s="390"/>
      <c r="G604" s="390"/>
      <c r="H604" s="390"/>
      <c r="I604" s="390"/>
      <c r="J604" s="390"/>
      <c r="K604" s="316"/>
    </row>
    <row r="605" spans="1:11">
      <c r="A605" s="389"/>
      <c r="B605" s="390"/>
      <c r="C605" s="390"/>
      <c r="D605" s="390"/>
      <c r="E605" s="390"/>
      <c r="F605" s="390"/>
      <c r="G605" s="390"/>
      <c r="H605" s="390"/>
      <c r="I605" s="390"/>
      <c r="J605" s="390"/>
      <c r="K605" s="316"/>
    </row>
    <row r="606" spans="1:11">
      <c r="A606" s="389"/>
      <c r="B606" s="390"/>
      <c r="C606" s="390"/>
      <c r="D606" s="390"/>
      <c r="E606" s="390"/>
      <c r="F606" s="390"/>
      <c r="G606" s="390"/>
      <c r="H606" s="390"/>
      <c r="I606" s="390"/>
      <c r="J606" s="390"/>
      <c r="K606" s="316"/>
    </row>
    <row r="607" spans="1:11">
      <c r="A607" s="389"/>
      <c r="B607" s="390"/>
      <c r="C607" s="390"/>
      <c r="D607" s="390"/>
      <c r="E607" s="390"/>
      <c r="F607" s="390"/>
      <c r="G607" s="390"/>
      <c r="H607" s="390"/>
      <c r="I607" s="390"/>
      <c r="J607" s="390"/>
      <c r="K607" s="316"/>
    </row>
    <row r="608" spans="1:11">
      <c r="A608" s="389"/>
      <c r="B608" s="390"/>
      <c r="C608" s="390"/>
      <c r="D608" s="390"/>
      <c r="E608" s="390"/>
      <c r="F608" s="390"/>
      <c r="G608" s="390"/>
      <c r="H608" s="390"/>
      <c r="I608" s="390"/>
      <c r="J608" s="390"/>
      <c r="K608" s="316"/>
    </row>
    <row r="609" spans="1:11">
      <c r="A609" s="389"/>
      <c r="B609" s="390"/>
      <c r="C609" s="390"/>
      <c r="D609" s="390"/>
      <c r="E609" s="390"/>
      <c r="F609" s="390"/>
      <c r="G609" s="390"/>
      <c r="H609" s="390"/>
      <c r="I609" s="390"/>
      <c r="J609" s="390"/>
      <c r="K609" s="316"/>
    </row>
    <row r="610" spans="1:11">
      <c r="A610" s="389"/>
      <c r="B610" s="390"/>
      <c r="C610" s="390"/>
      <c r="D610" s="390"/>
      <c r="E610" s="390"/>
      <c r="F610" s="390"/>
      <c r="G610" s="390"/>
      <c r="H610" s="390"/>
      <c r="I610" s="390"/>
      <c r="J610" s="390"/>
      <c r="K610" s="316"/>
    </row>
    <row r="611" spans="1:11">
      <c r="A611" s="389"/>
      <c r="B611" s="390"/>
      <c r="C611" s="390"/>
      <c r="D611" s="390"/>
      <c r="E611" s="390"/>
      <c r="F611" s="390"/>
      <c r="G611" s="390"/>
      <c r="H611" s="390"/>
      <c r="I611" s="390"/>
      <c r="J611" s="390"/>
      <c r="K611" s="316"/>
    </row>
    <row r="612" spans="1:11" ht="15.75" thickBot="1">
      <c r="A612" s="392"/>
      <c r="B612" s="384"/>
      <c r="C612" s="384"/>
      <c r="D612" s="384"/>
      <c r="E612" s="384"/>
      <c r="F612" s="384"/>
      <c r="G612" s="384"/>
      <c r="H612" s="384"/>
      <c r="I612" s="384"/>
      <c r="J612" s="384"/>
      <c r="K612" s="316"/>
    </row>
    <row r="613" spans="1:11" ht="15.75" thickBot="1">
      <c r="A613" s="393"/>
      <c r="B613" s="394"/>
      <c r="C613" s="394"/>
      <c r="D613" s="394"/>
      <c r="E613" s="394"/>
      <c r="F613" s="394"/>
      <c r="G613" s="394"/>
      <c r="H613" s="394"/>
      <c r="I613" s="394"/>
      <c r="J613" s="394"/>
      <c r="K613" s="316"/>
    </row>
    <row r="614" spans="1:11" ht="18.75">
      <c r="A614" s="424" t="s">
        <v>124</v>
      </c>
      <c r="B614" s="424"/>
      <c r="C614" s="424"/>
      <c r="D614" s="424"/>
      <c r="E614" s="424"/>
      <c r="F614" s="424"/>
      <c r="G614" s="424"/>
      <c r="H614" s="424"/>
      <c r="I614" s="424"/>
      <c r="J614" s="424"/>
      <c r="K614" s="316"/>
    </row>
    <row r="615" spans="1:11" ht="15.75" thickBot="1">
      <c r="A615" s="414"/>
      <c r="B615" s="414"/>
      <c r="C615" s="414"/>
      <c r="D615" s="414"/>
      <c r="E615" s="414"/>
      <c r="F615" s="414"/>
      <c r="G615" s="414"/>
      <c r="H615" s="414"/>
      <c r="I615" s="414"/>
      <c r="J615" s="414"/>
      <c r="K615" s="316"/>
    </row>
    <row r="616" spans="1:11" ht="16.5" thickBot="1">
      <c r="A616" s="416" t="s">
        <v>67</v>
      </c>
      <c r="B616" s="426"/>
      <c r="C616" s="417"/>
      <c r="D616" s="418"/>
      <c r="E616" s="418"/>
      <c r="F616" s="418"/>
      <c r="G616" s="418"/>
      <c r="H616" s="418"/>
      <c r="I616" s="418"/>
      <c r="J616" s="418"/>
      <c r="K616" s="316"/>
    </row>
    <row r="617" spans="1:11" ht="15.75" thickBot="1">
      <c r="A617" s="396"/>
      <c r="B617" s="396"/>
      <c r="C617" s="396"/>
      <c r="D617" s="396"/>
      <c r="E617" s="396"/>
      <c r="F617" s="396"/>
      <c r="G617" s="396"/>
      <c r="H617" s="396"/>
      <c r="I617" s="396"/>
      <c r="J617" s="396"/>
      <c r="K617" s="316"/>
    </row>
    <row r="618" spans="1:11" ht="15.75" thickBot="1">
      <c r="A618" s="420" t="s">
        <v>69</v>
      </c>
      <c r="B618" s="420"/>
      <c r="C618" s="421"/>
      <c r="D618" s="172"/>
      <c r="E618" s="12"/>
      <c r="F618" s="422" t="s">
        <v>71</v>
      </c>
      <c r="G618" s="422"/>
      <c r="H618" s="423"/>
      <c r="I618" s="172"/>
      <c r="J618" s="12"/>
      <c r="K618" s="316"/>
    </row>
    <row r="619" spans="1:11">
      <c r="A619" s="396"/>
      <c r="B619" s="396"/>
      <c r="C619" s="396"/>
      <c r="D619" s="396"/>
      <c r="E619" s="396"/>
      <c r="F619" s="396"/>
      <c r="G619" s="396"/>
      <c r="H619" s="396"/>
      <c r="I619" s="396"/>
      <c r="J619" s="396"/>
      <c r="K619" s="316"/>
    </row>
    <row r="620" spans="1:11" ht="16.5" thickBot="1">
      <c r="A620" s="398" t="s">
        <v>73</v>
      </c>
      <c r="B620" s="398"/>
      <c r="C620" s="398"/>
      <c r="D620" s="398"/>
      <c r="E620" s="398"/>
      <c r="F620" s="398"/>
      <c r="G620" s="398"/>
      <c r="H620" s="398"/>
      <c r="I620" s="398"/>
      <c r="J620" s="398"/>
      <c r="K620" s="316"/>
    </row>
    <row r="621" spans="1:11">
      <c r="A621" s="400"/>
      <c r="B621" s="401"/>
      <c r="C621" s="401"/>
      <c r="D621" s="401"/>
      <c r="E621" s="401"/>
      <c r="F621" s="401"/>
      <c r="G621" s="401"/>
      <c r="H621" s="401"/>
      <c r="I621" s="401"/>
      <c r="J621" s="401"/>
      <c r="K621" s="316"/>
    </row>
    <row r="622" spans="1:11">
      <c r="A622" s="403"/>
      <c r="B622" s="404"/>
      <c r="C622" s="404"/>
      <c r="D622" s="404"/>
      <c r="E622" s="404"/>
      <c r="F622" s="404"/>
      <c r="G622" s="404"/>
      <c r="H622" s="404"/>
      <c r="I622" s="404"/>
      <c r="J622" s="404"/>
      <c r="K622" s="316"/>
    </row>
    <row r="623" spans="1:11">
      <c r="A623" s="403"/>
      <c r="B623" s="404"/>
      <c r="C623" s="404"/>
      <c r="D623" s="404"/>
      <c r="E623" s="404"/>
      <c r="F623" s="404"/>
      <c r="G623" s="404"/>
      <c r="H623" s="404"/>
      <c r="I623" s="404"/>
      <c r="J623" s="404"/>
      <c r="K623" s="316"/>
    </row>
    <row r="624" spans="1:11">
      <c r="A624" s="403"/>
      <c r="B624" s="404"/>
      <c r="C624" s="404"/>
      <c r="D624" s="404"/>
      <c r="E624" s="404"/>
      <c r="F624" s="404"/>
      <c r="G624" s="404"/>
      <c r="H624" s="404"/>
      <c r="I624" s="404"/>
      <c r="J624" s="404"/>
      <c r="K624" s="316"/>
    </row>
    <row r="625" spans="1:11">
      <c r="A625" s="403"/>
      <c r="B625" s="404"/>
      <c r="C625" s="404"/>
      <c r="D625" s="404"/>
      <c r="E625" s="404"/>
      <c r="F625" s="404"/>
      <c r="G625" s="404"/>
      <c r="H625" s="404"/>
      <c r="I625" s="404"/>
      <c r="J625" s="404"/>
      <c r="K625" s="316"/>
    </row>
    <row r="626" spans="1:11">
      <c r="A626" s="403"/>
      <c r="B626" s="404"/>
      <c r="C626" s="404"/>
      <c r="D626" s="404"/>
      <c r="E626" s="404"/>
      <c r="F626" s="404"/>
      <c r="G626" s="404"/>
      <c r="H626" s="404"/>
      <c r="I626" s="404"/>
      <c r="J626" s="404"/>
      <c r="K626" s="316"/>
    </row>
    <row r="627" spans="1:11">
      <c r="A627" s="403"/>
      <c r="B627" s="404"/>
      <c r="C627" s="404"/>
      <c r="D627" s="404"/>
      <c r="E627" s="404"/>
      <c r="F627" s="404"/>
      <c r="G627" s="404"/>
      <c r="H627" s="404"/>
      <c r="I627" s="404"/>
      <c r="J627" s="404"/>
      <c r="K627" s="316"/>
    </row>
    <row r="628" spans="1:11">
      <c r="A628" s="403"/>
      <c r="B628" s="404"/>
      <c r="C628" s="404"/>
      <c r="D628" s="404"/>
      <c r="E628" s="404"/>
      <c r="F628" s="404"/>
      <c r="G628" s="404"/>
      <c r="H628" s="404"/>
      <c r="I628" s="404"/>
      <c r="J628" s="404"/>
      <c r="K628" s="316"/>
    </row>
    <row r="629" spans="1:11">
      <c r="A629" s="403"/>
      <c r="B629" s="404"/>
      <c r="C629" s="404"/>
      <c r="D629" s="404"/>
      <c r="E629" s="404"/>
      <c r="F629" s="404"/>
      <c r="G629" s="404"/>
      <c r="H629" s="404"/>
      <c r="I629" s="404"/>
      <c r="J629" s="404"/>
      <c r="K629" s="316"/>
    </row>
    <row r="630" spans="1:11" ht="15.75" thickBot="1">
      <c r="A630" s="406"/>
      <c r="B630" s="407"/>
      <c r="C630" s="407"/>
      <c r="D630" s="407"/>
      <c r="E630" s="407"/>
      <c r="F630" s="407"/>
      <c r="G630" s="407"/>
      <c r="H630" s="407"/>
      <c r="I630" s="407"/>
      <c r="J630" s="407"/>
      <c r="K630" s="316"/>
    </row>
    <row r="631" spans="1:11">
      <c r="A631" s="382"/>
      <c r="B631" s="382"/>
      <c r="C631" s="382"/>
      <c r="D631" s="382"/>
      <c r="E631" s="382"/>
      <c r="F631" s="382"/>
      <c r="G631" s="382"/>
      <c r="H631" s="382"/>
      <c r="I631" s="382"/>
      <c r="J631" s="382"/>
      <c r="K631" s="316"/>
    </row>
    <row r="632" spans="1:11" ht="16.5" thickBot="1">
      <c r="A632" s="398" t="s">
        <v>75</v>
      </c>
      <c r="B632" s="398"/>
      <c r="C632" s="398"/>
      <c r="D632" s="398"/>
      <c r="E632" s="398"/>
      <c r="F632" s="398"/>
      <c r="G632" s="398"/>
      <c r="H632" s="398"/>
      <c r="I632" s="398"/>
      <c r="J632" s="398"/>
      <c r="K632" s="316"/>
    </row>
    <row r="633" spans="1:11">
      <c r="A633" s="400"/>
      <c r="B633" s="401"/>
      <c r="C633" s="401"/>
      <c r="D633" s="401"/>
      <c r="E633" s="401"/>
      <c r="F633" s="401"/>
      <c r="G633" s="401"/>
      <c r="H633" s="401"/>
      <c r="I633" s="401"/>
      <c r="J633" s="401"/>
      <c r="K633" s="316"/>
    </row>
    <row r="634" spans="1:11">
      <c r="A634" s="403"/>
      <c r="B634" s="404"/>
      <c r="C634" s="404"/>
      <c r="D634" s="404"/>
      <c r="E634" s="404"/>
      <c r="F634" s="404"/>
      <c r="G634" s="404"/>
      <c r="H634" s="404"/>
      <c r="I634" s="404"/>
      <c r="J634" s="404"/>
      <c r="K634" s="316"/>
    </row>
    <row r="635" spans="1:11">
      <c r="A635" s="403"/>
      <c r="B635" s="404"/>
      <c r="C635" s="404"/>
      <c r="D635" s="404"/>
      <c r="E635" s="404"/>
      <c r="F635" s="404"/>
      <c r="G635" s="404"/>
      <c r="H635" s="404"/>
      <c r="I635" s="404"/>
      <c r="J635" s="404"/>
      <c r="K635" s="316"/>
    </row>
    <row r="636" spans="1:11">
      <c r="A636" s="403"/>
      <c r="B636" s="404"/>
      <c r="C636" s="404"/>
      <c r="D636" s="404"/>
      <c r="E636" s="404"/>
      <c r="F636" s="404"/>
      <c r="G636" s="404"/>
      <c r="H636" s="404"/>
      <c r="I636" s="404"/>
      <c r="J636" s="404"/>
      <c r="K636" s="316"/>
    </row>
    <row r="637" spans="1:11" ht="15.75" thickBot="1">
      <c r="A637" s="406"/>
      <c r="B637" s="407"/>
      <c r="C637" s="407"/>
      <c r="D637" s="407"/>
      <c r="E637" s="407"/>
      <c r="F637" s="407"/>
      <c r="G637" s="407"/>
      <c r="H637" s="407"/>
      <c r="I637" s="407"/>
      <c r="J637" s="407"/>
      <c r="K637" s="316"/>
    </row>
    <row r="638" spans="1:11">
      <c r="A638" s="382"/>
      <c r="B638" s="382"/>
      <c r="C638" s="382"/>
      <c r="D638" s="382"/>
      <c r="E638" s="382"/>
      <c r="F638" s="382"/>
      <c r="G638" s="382"/>
      <c r="H638" s="382"/>
      <c r="I638" s="382"/>
      <c r="J638" s="382"/>
      <c r="K638" s="316"/>
    </row>
    <row r="639" spans="1:11" ht="16.5" thickBot="1">
      <c r="A639" s="398" t="s">
        <v>77</v>
      </c>
      <c r="B639" s="398"/>
      <c r="C639" s="398"/>
      <c r="D639" s="398"/>
      <c r="E639" s="398"/>
      <c r="F639" s="398"/>
      <c r="G639" s="398"/>
      <c r="H639" s="398"/>
      <c r="I639" s="398"/>
      <c r="J639" s="398"/>
      <c r="K639" s="316"/>
    </row>
    <row r="640" spans="1:11" ht="15.75" thickBot="1">
      <c r="A640" s="409"/>
      <c r="B640" s="410"/>
      <c r="C640" s="410"/>
      <c r="D640" s="410"/>
      <c r="E640" s="410"/>
      <c r="F640" s="410"/>
      <c r="G640" s="410"/>
      <c r="H640" s="410"/>
      <c r="I640" s="410"/>
      <c r="J640" s="410"/>
      <c r="K640" s="316"/>
    </row>
    <row r="641" spans="1:11">
      <c r="A641" s="382"/>
      <c r="B641" s="382"/>
      <c r="C641" s="382"/>
      <c r="D641" s="382"/>
      <c r="E641" s="382"/>
      <c r="F641" s="382"/>
      <c r="G641" s="382"/>
      <c r="H641" s="382"/>
      <c r="I641" s="382"/>
      <c r="J641" s="382"/>
      <c r="K641" s="316"/>
    </row>
    <row r="642" spans="1:11" ht="50.85" customHeight="1" thickBot="1">
      <c r="A642" s="384" t="s">
        <v>79</v>
      </c>
      <c r="B642" s="384"/>
      <c r="C642" s="384"/>
      <c r="D642" s="384"/>
      <c r="E642" s="384"/>
      <c r="F642" s="384"/>
      <c r="G642" s="384"/>
      <c r="H642" s="384"/>
      <c r="I642" s="384"/>
      <c r="J642" s="384"/>
      <c r="K642" s="316"/>
    </row>
    <row r="643" spans="1:11">
      <c r="A643" s="386"/>
      <c r="B643" s="387"/>
      <c r="C643" s="387"/>
      <c r="D643" s="387"/>
      <c r="E643" s="387"/>
      <c r="F643" s="387"/>
      <c r="G643" s="387"/>
      <c r="H643" s="387"/>
      <c r="I643" s="387"/>
      <c r="J643" s="387"/>
      <c r="K643" s="316"/>
    </row>
    <row r="644" spans="1:11">
      <c r="A644" s="389"/>
      <c r="B644" s="390"/>
      <c r="C644" s="390"/>
      <c r="D644" s="390"/>
      <c r="E644" s="390"/>
      <c r="F644" s="390"/>
      <c r="G644" s="390"/>
      <c r="H644" s="390"/>
      <c r="I644" s="390"/>
      <c r="J644" s="390"/>
      <c r="K644" s="316"/>
    </row>
    <row r="645" spans="1:11">
      <c r="A645" s="389"/>
      <c r="B645" s="390"/>
      <c r="C645" s="390"/>
      <c r="D645" s="390"/>
      <c r="E645" s="390"/>
      <c r="F645" s="390"/>
      <c r="G645" s="390"/>
      <c r="H645" s="390"/>
      <c r="I645" s="390"/>
      <c r="J645" s="390"/>
      <c r="K645" s="316"/>
    </row>
    <row r="646" spans="1:11">
      <c r="A646" s="389"/>
      <c r="B646" s="390"/>
      <c r="C646" s="390"/>
      <c r="D646" s="390"/>
      <c r="E646" s="390"/>
      <c r="F646" s="390"/>
      <c r="G646" s="390"/>
      <c r="H646" s="390"/>
      <c r="I646" s="390"/>
      <c r="J646" s="390"/>
      <c r="K646" s="316"/>
    </row>
    <row r="647" spans="1:11">
      <c r="A647" s="389"/>
      <c r="B647" s="390"/>
      <c r="C647" s="390"/>
      <c r="D647" s="390"/>
      <c r="E647" s="390"/>
      <c r="F647" s="390"/>
      <c r="G647" s="390"/>
      <c r="H647" s="390"/>
      <c r="I647" s="390"/>
      <c r="J647" s="390"/>
      <c r="K647" s="316"/>
    </row>
    <row r="648" spans="1:11">
      <c r="A648" s="389"/>
      <c r="B648" s="390"/>
      <c r="C648" s="390"/>
      <c r="D648" s="390"/>
      <c r="E648" s="390"/>
      <c r="F648" s="390"/>
      <c r="G648" s="390"/>
      <c r="H648" s="390"/>
      <c r="I648" s="390"/>
      <c r="J648" s="390"/>
      <c r="K648" s="316"/>
    </row>
    <row r="649" spans="1:11">
      <c r="A649" s="389"/>
      <c r="B649" s="390"/>
      <c r="C649" s="390"/>
      <c r="D649" s="390"/>
      <c r="E649" s="390"/>
      <c r="F649" s="390"/>
      <c r="G649" s="390"/>
      <c r="H649" s="390"/>
      <c r="I649" s="390"/>
      <c r="J649" s="390"/>
      <c r="K649" s="316"/>
    </row>
    <row r="650" spans="1:11">
      <c r="A650" s="389"/>
      <c r="B650" s="390"/>
      <c r="C650" s="390"/>
      <c r="D650" s="390"/>
      <c r="E650" s="390"/>
      <c r="F650" s="390"/>
      <c r="G650" s="390"/>
      <c r="H650" s="390"/>
      <c r="I650" s="390"/>
      <c r="J650" s="390"/>
      <c r="K650" s="316"/>
    </row>
    <row r="651" spans="1:11">
      <c r="A651" s="389"/>
      <c r="B651" s="390"/>
      <c r="C651" s="390"/>
      <c r="D651" s="390"/>
      <c r="E651" s="390"/>
      <c r="F651" s="390"/>
      <c r="G651" s="390"/>
      <c r="H651" s="390"/>
      <c r="I651" s="390"/>
      <c r="J651" s="390"/>
      <c r="K651" s="316"/>
    </row>
    <row r="652" spans="1:11">
      <c r="A652" s="389"/>
      <c r="B652" s="390"/>
      <c r="C652" s="390"/>
      <c r="D652" s="390"/>
      <c r="E652" s="390"/>
      <c r="F652" s="390"/>
      <c r="G652" s="390"/>
      <c r="H652" s="390"/>
      <c r="I652" s="390"/>
      <c r="J652" s="390"/>
      <c r="K652" s="316"/>
    </row>
    <row r="653" spans="1:11">
      <c r="A653" s="389"/>
      <c r="B653" s="390"/>
      <c r="C653" s="390"/>
      <c r="D653" s="390"/>
      <c r="E653" s="390"/>
      <c r="F653" s="390"/>
      <c r="G653" s="390"/>
      <c r="H653" s="390"/>
      <c r="I653" s="390"/>
      <c r="J653" s="390"/>
      <c r="K653" s="316"/>
    </row>
    <row r="654" spans="1:11" ht="15.75" thickBot="1">
      <c r="A654" s="392"/>
      <c r="B654" s="384"/>
      <c r="C654" s="384"/>
      <c r="D654" s="384"/>
      <c r="E654" s="384"/>
      <c r="F654" s="384"/>
      <c r="G654" s="384"/>
      <c r="H654" s="384"/>
      <c r="I654" s="384"/>
      <c r="J654" s="384"/>
      <c r="K654" s="316"/>
    </row>
    <row r="655" spans="1:11" ht="15.75" thickBot="1">
      <c r="A655" s="393"/>
      <c r="B655" s="394"/>
      <c r="C655" s="394"/>
      <c r="D655" s="394"/>
      <c r="E655" s="394"/>
      <c r="F655" s="394"/>
      <c r="G655" s="394"/>
      <c r="H655" s="394"/>
      <c r="I655" s="394"/>
      <c r="J655" s="394"/>
      <c r="K655" s="316"/>
    </row>
    <row r="656" spans="1:11" ht="18.75">
      <c r="A656" s="424" t="s">
        <v>125</v>
      </c>
      <c r="B656" s="424"/>
      <c r="C656" s="424"/>
      <c r="D656" s="424"/>
      <c r="E656" s="424"/>
      <c r="F656" s="424"/>
      <c r="G656" s="424"/>
      <c r="H656" s="424"/>
      <c r="I656" s="424"/>
      <c r="J656" s="424"/>
      <c r="K656" s="316"/>
    </row>
    <row r="657" spans="1:11" ht="15.75" thickBot="1">
      <c r="A657" s="414"/>
      <c r="B657" s="414"/>
      <c r="C657" s="414"/>
      <c r="D657" s="414"/>
      <c r="E657" s="414"/>
      <c r="F657" s="414"/>
      <c r="G657" s="414"/>
      <c r="H657" s="414"/>
      <c r="I657" s="414"/>
      <c r="J657" s="414"/>
      <c r="K657" s="316"/>
    </row>
    <row r="658" spans="1:11" ht="16.5" thickBot="1">
      <c r="A658" s="416" t="s">
        <v>67</v>
      </c>
      <c r="B658" s="426"/>
      <c r="C658" s="417"/>
      <c r="D658" s="418"/>
      <c r="E658" s="418"/>
      <c r="F658" s="418"/>
      <c r="G658" s="418"/>
      <c r="H658" s="418"/>
      <c r="I658" s="418"/>
      <c r="J658" s="418"/>
      <c r="K658" s="316"/>
    </row>
    <row r="659" spans="1:11" ht="15.75" thickBot="1">
      <c r="A659" s="396"/>
      <c r="B659" s="396"/>
      <c r="C659" s="396"/>
      <c r="D659" s="396"/>
      <c r="E659" s="396"/>
      <c r="F659" s="396"/>
      <c r="G659" s="396"/>
      <c r="H659" s="396"/>
      <c r="I659" s="396"/>
      <c r="J659" s="396"/>
      <c r="K659" s="316"/>
    </row>
    <row r="660" spans="1:11" ht="15.75" thickBot="1">
      <c r="A660" s="420" t="s">
        <v>69</v>
      </c>
      <c r="B660" s="420"/>
      <c r="C660" s="421"/>
      <c r="D660" s="172"/>
      <c r="E660" s="12"/>
      <c r="F660" s="422" t="s">
        <v>71</v>
      </c>
      <c r="G660" s="422"/>
      <c r="H660" s="423"/>
      <c r="I660" s="172"/>
      <c r="J660" s="12"/>
      <c r="K660" s="316"/>
    </row>
    <row r="661" spans="1:11">
      <c r="A661" s="396"/>
      <c r="B661" s="396"/>
      <c r="C661" s="396"/>
      <c r="D661" s="396"/>
      <c r="E661" s="396"/>
      <c r="F661" s="396"/>
      <c r="G661" s="396"/>
      <c r="H661" s="396"/>
      <c r="I661" s="396"/>
      <c r="J661" s="396"/>
      <c r="K661" s="316"/>
    </row>
    <row r="662" spans="1:11" ht="16.5" thickBot="1">
      <c r="A662" s="398" t="s">
        <v>73</v>
      </c>
      <c r="B662" s="398"/>
      <c r="C662" s="398"/>
      <c r="D662" s="398"/>
      <c r="E662" s="398"/>
      <c r="F662" s="398"/>
      <c r="G662" s="398"/>
      <c r="H662" s="398"/>
      <c r="I662" s="398"/>
      <c r="J662" s="398"/>
      <c r="K662" s="316"/>
    </row>
    <row r="663" spans="1:11">
      <c r="A663" s="400"/>
      <c r="B663" s="401"/>
      <c r="C663" s="401"/>
      <c r="D663" s="401"/>
      <c r="E663" s="401"/>
      <c r="F663" s="401"/>
      <c r="G663" s="401"/>
      <c r="H663" s="401"/>
      <c r="I663" s="401"/>
      <c r="J663" s="401"/>
      <c r="K663" s="316"/>
    </row>
    <row r="664" spans="1:11">
      <c r="A664" s="403"/>
      <c r="B664" s="404"/>
      <c r="C664" s="404"/>
      <c r="D664" s="404"/>
      <c r="E664" s="404"/>
      <c r="F664" s="404"/>
      <c r="G664" s="404"/>
      <c r="H664" s="404"/>
      <c r="I664" s="404"/>
      <c r="J664" s="404"/>
      <c r="K664" s="316"/>
    </row>
    <row r="665" spans="1:11">
      <c r="A665" s="403"/>
      <c r="B665" s="404"/>
      <c r="C665" s="404"/>
      <c r="D665" s="404"/>
      <c r="E665" s="404"/>
      <c r="F665" s="404"/>
      <c r="G665" s="404"/>
      <c r="H665" s="404"/>
      <c r="I665" s="404"/>
      <c r="J665" s="404"/>
      <c r="K665" s="316"/>
    </row>
    <row r="666" spans="1:11">
      <c r="A666" s="403"/>
      <c r="B666" s="404"/>
      <c r="C666" s="404"/>
      <c r="D666" s="404"/>
      <c r="E666" s="404"/>
      <c r="F666" s="404"/>
      <c r="G666" s="404"/>
      <c r="H666" s="404"/>
      <c r="I666" s="404"/>
      <c r="J666" s="404"/>
      <c r="K666" s="316"/>
    </row>
    <row r="667" spans="1:11">
      <c r="A667" s="403"/>
      <c r="B667" s="404"/>
      <c r="C667" s="404"/>
      <c r="D667" s="404"/>
      <c r="E667" s="404"/>
      <c r="F667" s="404"/>
      <c r="G667" s="404"/>
      <c r="H667" s="404"/>
      <c r="I667" s="404"/>
      <c r="J667" s="404"/>
      <c r="K667" s="316"/>
    </row>
    <row r="668" spans="1:11">
      <c r="A668" s="403"/>
      <c r="B668" s="404"/>
      <c r="C668" s="404"/>
      <c r="D668" s="404"/>
      <c r="E668" s="404"/>
      <c r="F668" s="404"/>
      <c r="G668" s="404"/>
      <c r="H668" s="404"/>
      <c r="I668" s="404"/>
      <c r="J668" s="404"/>
      <c r="K668" s="316"/>
    </row>
    <row r="669" spans="1:11">
      <c r="A669" s="403"/>
      <c r="B669" s="404"/>
      <c r="C669" s="404"/>
      <c r="D669" s="404"/>
      <c r="E669" s="404"/>
      <c r="F669" s="404"/>
      <c r="G669" s="404"/>
      <c r="H669" s="404"/>
      <c r="I669" s="404"/>
      <c r="J669" s="404"/>
      <c r="K669" s="316"/>
    </row>
    <row r="670" spans="1:11">
      <c r="A670" s="403"/>
      <c r="B670" s="404"/>
      <c r="C670" s="404"/>
      <c r="D670" s="404"/>
      <c r="E670" s="404"/>
      <c r="F670" s="404"/>
      <c r="G670" s="404"/>
      <c r="H670" s="404"/>
      <c r="I670" s="404"/>
      <c r="J670" s="404"/>
      <c r="K670" s="316"/>
    </row>
    <row r="671" spans="1:11">
      <c r="A671" s="403"/>
      <c r="B671" s="404"/>
      <c r="C671" s="404"/>
      <c r="D671" s="404"/>
      <c r="E671" s="404"/>
      <c r="F671" s="404"/>
      <c r="G671" s="404"/>
      <c r="H671" s="404"/>
      <c r="I671" s="404"/>
      <c r="J671" s="404"/>
      <c r="K671" s="316"/>
    </row>
    <row r="672" spans="1:11" ht="15.75" thickBot="1">
      <c r="A672" s="406"/>
      <c r="B672" s="407"/>
      <c r="C672" s="407"/>
      <c r="D672" s="407"/>
      <c r="E672" s="407"/>
      <c r="F672" s="407"/>
      <c r="G672" s="407"/>
      <c r="H672" s="407"/>
      <c r="I672" s="407"/>
      <c r="J672" s="407"/>
      <c r="K672" s="316"/>
    </row>
    <row r="673" spans="1:11">
      <c r="A673" s="382"/>
      <c r="B673" s="382"/>
      <c r="C673" s="382"/>
      <c r="D673" s="382"/>
      <c r="E673" s="382"/>
      <c r="F673" s="382"/>
      <c r="G673" s="382"/>
      <c r="H673" s="382"/>
      <c r="I673" s="382"/>
      <c r="J673" s="382"/>
      <c r="K673" s="316"/>
    </row>
    <row r="674" spans="1:11" ht="16.5" thickBot="1">
      <c r="A674" s="398" t="s">
        <v>75</v>
      </c>
      <c r="B674" s="398"/>
      <c r="C674" s="398"/>
      <c r="D674" s="398"/>
      <c r="E674" s="398"/>
      <c r="F674" s="398"/>
      <c r="G674" s="398"/>
      <c r="H674" s="398"/>
      <c r="I674" s="398"/>
      <c r="J674" s="398"/>
      <c r="K674" s="316"/>
    </row>
    <row r="675" spans="1:11">
      <c r="A675" s="400"/>
      <c r="B675" s="401"/>
      <c r="C675" s="401"/>
      <c r="D675" s="401"/>
      <c r="E675" s="401"/>
      <c r="F675" s="401"/>
      <c r="G675" s="401"/>
      <c r="H675" s="401"/>
      <c r="I675" s="401"/>
      <c r="J675" s="401"/>
      <c r="K675" s="316"/>
    </row>
    <row r="676" spans="1:11">
      <c r="A676" s="403"/>
      <c r="B676" s="404"/>
      <c r="C676" s="404"/>
      <c r="D676" s="404"/>
      <c r="E676" s="404"/>
      <c r="F676" s="404"/>
      <c r="G676" s="404"/>
      <c r="H676" s="404"/>
      <c r="I676" s="404"/>
      <c r="J676" s="404"/>
      <c r="K676" s="316"/>
    </row>
    <row r="677" spans="1:11">
      <c r="A677" s="403"/>
      <c r="B677" s="404"/>
      <c r="C677" s="404"/>
      <c r="D677" s="404"/>
      <c r="E677" s="404"/>
      <c r="F677" s="404"/>
      <c r="G677" s="404"/>
      <c r="H677" s="404"/>
      <c r="I677" s="404"/>
      <c r="J677" s="404"/>
      <c r="K677" s="316"/>
    </row>
    <row r="678" spans="1:11">
      <c r="A678" s="403"/>
      <c r="B678" s="404"/>
      <c r="C678" s="404"/>
      <c r="D678" s="404"/>
      <c r="E678" s="404"/>
      <c r="F678" s="404"/>
      <c r="G678" s="404"/>
      <c r="H678" s="404"/>
      <c r="I678" s="404"/>
      <c r="J678" s="404"/>
      <c r="K678" s="316"/>
    </row>
    <row r="679" spans="1:11" ht="15.75" thickBot="1">
      <c r="A679" s="406"/>
      <c r="B679" s="407"/>
      <c r="C679" s="407"/>
      <c r="D679" s="407"/>
      <c r="E679" s="407"/>
      <c r="F679" s="407"/>
      <c r="G679" s="407"/>
      <c r="H679" s="407"/>
      <c r="I679" s="407"/>
      <c r="J679" s="407"/>
      <c r="K679" s="316"/>
    </row>
    <row r="680" spans="1:11">
      <c r="A680" s="382"/>
      <c r="B680" s="382"/>
      <c r="C680" s="382"/>
      <c r="D680" s="382"/>
      <c r="E680" s="382"/>
      <c r="F680" s="382"/>
      <c r="G680" s="382"/>
      <c r="H680" s="382"/>
      <c r="I680" s="382"/>
      <c r="J680" s="382"/>
      <c r="K680" s="316"/>
    </row>
    <row r="681" spans="1:11" ht="16.5" thickBot="1">
      <c r="A681" s="398" t="s">
        <v>77</v>
      </c>
      <c r="B681" s="398"/>
      <c r="C681" s="398"/>
      <c r="D681" s="398"/>
      <c r="E681" s="398"/>
      <c r="F681" s="398"/>
      <c r="G681" s="398"/>
      <c r="H681" s="398"/>
      <c r="I681" s="398"/>
      <c r="J681" s="398"/>
      <c r="K681" s="316"/>
    </row>
    <row r="682" spans="1:11" ht="15.75" thickBot="1">
      <c r="A682" s="409"/>
      <c r="B682" s="410"/>
      <c r="C682" s="410"/>
      <c r="D682" s="410"/>
      <c r="E682" s="410"/>
      <c r="F682" s="410"/>
      <c r="G682" s="410"/>
      <c r="H682" s="410"/>
      <c r="I682" s="410"/>
      <c r="J682" s="410"/>
      <c r="K682" s="316"/>
    </row>
    <row r="683" spans="1:11">
      <c r="A683" s="382"/>
      <c r="B683" s="382"/>
      <c r="C683" s="382"/>
      <c r="D683" s="382"/>
      <c r="E683" s="382"/>
      <c r="F683" s="382"/>
      <c r="G683" s="382"/>
      <c r="H683" s="382"/>
      <c r="I683" s="382"/>
      <c r="J683" s="382"/>
      <c r="K683" s="316"/>
    </row>
    <row r="684" spans="1:11" ht="16.5" thickBot="1">
      <c r="A684" s="384" t="s">
        <v>126</v>
      </c>
      <c r="B684" s="384"/>
      <c r="C684" s="384"/>
      <c r="D684" s="384"/>
      <c r="E684" s="384"/>
      <c r="F684" s="384"/>
      <c r="G684" s="384"/>
      <c r="H684" s="384"/>
      <c r="I684" s="384"/>
      <c r="J684" s="384"/>
      <c r="K684" s="316"/>
    </row>
    <row r="685" spans="1:11">
      <c r="A685" s="386"/>
      <c r="B685" s="387"/>
      <c r="C685" s="387"/>
      <c r="D685" s="387"/>
      <c r="E685" s="387"/>
      <c r="F685" s="387"/>
      <c r="G685" s="387"/>
      <c r="H685" s="387"/>
      <c r="I685" s="387"/>
      <c r="J685" s="387"/>
      <c r="K685" s="316"/>
    </row>
    <row r="686" spans="1:11">
      <c r="A686" s="389"/>
      <c r="B686" s="390"/>
      <c r="C686" s="390"/>
      <c r="D686" s="390"/>
      <c r="E686" s="390"/>
      <c r="F686" s="390"/>
      <c r="G686" s="390"/>
      <c r="H686" s="390"/>
      <c r="I686" s="390"/>
      <c r="J686" s="390"/>
      <c r="K686" s="316"/>
    </row>
    <row r="687" spans="1:11">
      <c r="A687" s="389"/>
      <c r="B687" s="390"/>
      <c r="C687" s="390"/>
      <c r="D687" s="390"/>
      <c r="E687" s="390"/>
      <c r="F687" s="390"/>
      <c r="G687" s="390"/>
      <c r="H687" s="390"/>
      <c r="I687" s="390"/>
      <c r="J687" s="390"/>
      <c r="K687" s="316"/>
    </row>
    <row r="688" spans="1:11">
      <c r="A688" s="389"/>
      <c r="B688" s="390"/>
      <c r="C688" s="390"/>
      <c r="D688" s="390"/>
      <c r="E688" s="390"/>
      <c r="F688" s="390"/>
      <c r="G688" s="390"/>
      <c r="H688" s="390"/>
      <c r="I688" s="390"/>
      <c r="J688" s="390"/>
      <c r="K688" s="316"/>
    </row>
    <row r="689" spans="1:11">
      <c r="A689" s="389"/>
      <c r="B689" s="390"/>
      <c r="C689" s="390"/>
      <c r="D689" s="390"/>
      <c r="E689" s="390"/>
      <c r="F689" s="390"/>
      <c r="G689" s="390"/>
      <c r="H689" s="390"/>
      <c r="I689" s="390"/>
      <c r="J689" s="390"/>
      <c r="K689" s="316"/>
    </row>
    <row r="690" spans="1:11">
      <c r="A690" s="389"/>
      <c r="B690" s="390"/>
      <c r="C690" s="390"/>
      <c r="D690" s="390"/>
      <c r="E690" s="390"/>
      <c r="F690" s="390"/>
      <c r="G690" s="390"/>
      <c r="H690" s="390"/>
      <c r="I690" s="390"/>
      <c r="J690" s="390"/>
      <c r="K690" s="316"/>
    </row>
    <row r="691" spans="1:11">
      <c r="A691" s="389"/>
      <c r="B691" s="390"/>
      <c r="C691" s="390"/>
      <c r="D691" s="390"/>
      <c r="E691" s="390"/>
      <c r="F691" s="390"/>
      <c r="G691" s="390"/>
      <c r="H691" s="390"/>
      <c r="I691" s="390"/>
      <c r="J691" s="390"/>
      <c r="K691" s="316"/>
    </row>
    <row r="692" spans="1:11">
      <c r="A692" s="389"/>
      <c r="B692" s="390"/>
      <c r="C692" s="390"/>
      <c r="D692" s="390"/>
      <c r="E692" s="390"/>
      <c r="F692" s="390"/>
      <c r="G692" s="390"/>
      <c r="H692" s="390"/>
      <c r="I692" s="390"/>
      <c r="J692" s="390"/>
      <c r="K692" s="316"/>
    </row>
    <row r="693" spans="1:11">
      <c r="A693" s="389"/>
      <c r="B693" s="390"/>
      <c r="C693" s="390"/>
      <c r="D693" s="390"/>
      <c r="E693" s="390"/>
      <c r="F693" s="390"/>
      <c r="G693" s="390"/>
      <c r="H693" s="390"/>
      <c r="I693" s="390"/>
      <c r="J693" s="390"/>
      <c r="K693" s="316"/>
    </row>
    <row r="694" spans="1:11">
      <c r="A694" s="389"/>
      <c r="B694" s="390"/>
      <c r="C694" s="390"/>
      <c r="D694" s="390"/>
      <c r="E694" s="390"/>
      <c r="F694" s="390"/>
      <c r="G694" s="390"/>
      <c r="H694" s="390"/>
      <c r="I694" s="390"/>
      <c r="J694" s="390"/>
      <c r="K694" s="316"/>
    </row>
    <row r="695" spans="1:11">
      <c r="A695" s="389"/>
      <c r="B695" s="390"/>
      <c r="C695" s="390"/>
      <c r="D695" s="390"/>
      <c r="E695" s="390"/>
      <c r="F695" s="390"/>
      <c r="G695" s="390"/>
      <c r="H695" s="390"/>
      <c r="I695" s="390"/>
      <c r="J695" s="390"/>
      <c r="K695" s="316"/>
    </row>
    <row r="696" spans="1:11" ht="15.75" thickBot="1">
      <c r="A696" s="392"/>
      <c r="B696" s="384"/>
      <c r="C696" s="384"/>
      <c r="D696" s="384"/>
      <c r="E696" s="384"/>
      <c r="F696" s="384"/>
      <c r="G696" s="384"/>
      <c r="H696" s="384"/>
      <c r="I696" s="384"/>
      <c r="J696" s="384"/>
      <c r="K696" s="316"/>
    </row>
    <row r="697" spans="1:11" ht="15.75" thickBot="1">
      <c r="A697" s="393"/>
      <c r="B697" s="394"/>
      <c r="C697" s="394"/>
      <c r="D697" s="394"/>
      <c r="E697" s="394"/>
      <c r="F697" s="394"/>
      <c r="G697" s="394"/>
      <c r="H697" s="394"/>
      <c r="I697" s="394"/>
      <c r="J697" s="394"/>
      <c r="K697" s="316"/>
    </row>
    <row r="698" spans="1:11" ht="18.75">
      <c r="A698" s="424" t="s">
        <v>127</v>
      </c>
      <c r="B698" s="424"/>
      <c r="C698" s="424"/>
      <c r="D698" s="424"/>
      <c r="E698" s="424"/>
      <c r="F698" s="424"/>
      <c r="G698" s="424"/>
      <c r="H698" s="424"/>
      <c r="I698" s="424"/>
      <c r="J698" s="424"/>
      <c r="K698" s="316"/>
    </row>
    <row r="699" spans="1:11" ht="15.75" thickBot="1">
      <c r="A699" s="414"/>
      <c r="B699" s="414"/>
      <c r="C699" s="414"/>
      <c r="D699" s="414"/>
      <c r="E699" s="414"/>
      <c r="F699" s="414"/>
      <c r="G699" s="414"/>
      <c r="H699" s="414"/>
      <c r="I699" s="414"/>
      <c r="J699" s="414"/>
      <c r="K699" s="316"/>
    </row>
    <row r="700" spans="1:11" ht="16.5" thickBot="1">
      <c r="A700" s="416" t="s">
        <v>67</v>
      </c>
      <c r="B700" s="426"/>
      <c r="C700" s="417"/>
      <c r="D700" s="418"/>
      <c r="E700" s="418"/>
      <c r="F700" s="418"/>
      <c r="G700" s="418"/>
      <c r="H700" s="418"/>
      <c r="I700" s="418"/>
      <c r="J700" s="418"/>
      <c r="K700" s="316"/>
    </row>
    <row r="701" spans="1:11" ht="15.75" thickBot="1">
      <c r="A701" s="396"/>
      <c r="B701" s="396"/>
      <c r="C701" s="396"/>
      <c r="D701" s="396"/>
      <c r="E701" s="396"/>
      <c r="F701" s="396"/>
      <c r="G701" s="396"/>
      <c r="H701" s="396"/>
      <c r="I701" s="396"/>
      <c r="J701" s="396"/>
      <c r="K701" s="316"/>
    </row>
    <row r="702" spans="1:11" ht="15.75" thickBot="1">
      <c r="A702" s="420" t="s">
        <v>69</v>
      </c>
      <c r="B702" s="420"/>
      <c r="C702" s="421"/>
      <c r="D702" s="172"/>
      <c r="E702" s="12"/>
      <c r="F702" s="422" t="s">
        <v>71</v>
      </c>
      <c r="G702" s="422"/>
      <c r="H702" s="423"/>
      <c r="I702" s="172"/>
      <c r="J702" s="12"/>
      <c r="K702" s="316"/>
    </row>
    <row r="703" spans="1:11">
      <c r="A703" s="396"/>
      <c r="B703" s="396"/>
      <c r="C703" s="396"/>
      <c r="D703" s="396"/>
      <c r="E703" s="396"/>
      <c r="F703" s="396"/>
      <c r="G703" s="396"/>
      <c r="H703" s="396"/>
      <c r="I703" s="396"/>
      <c r="J703" s="396"/>
      <c r="K703" s="316"/>
    </row>
    <row r="704" spans="1:11" ht="16.5" thickBot="1">
      <c r="A704" s="398" t="s">
        <v>73</v>
      </c>
      <c r="B704" s="398"/>
      <c r="C704" s="398"/>
      <c r="D704" s="398"/>
      <c r="E704" s="398"/>
      <c r="F704" s="398"/>
      <c r="G704" s="398"/>
      <c r="H704" s="398"/>
      <c r="I704" s="398"/>
      <c r="J704" s="398"/>
      <c r="K704" s="316"/>
    </row>
    <row r="705" spans="1:11">
      <c r="A705" s="400"/>
      <c r="B705" s="401"/>
      <c r="C705" s="401"/>
      <c r="D705" s="401"/>
      <c r="E705" s="401"/>
      <c r="F705" s="401"/>
      <c r="G705" s="401"/>
      <c r="H705" s="401"/>
      <c r="I705" s="401"/>
      <c r="J705" s="401"/>
      <c r="K705" s="316"/>
    </row>
    <row r="706" spans="1:11">
      <c r="A706" s="403"/>
      <c r="B706" s="404"/>
      <c r="C706" s="404"/>
      <c r="D706" s="404"/>
      <c r="E706" s="404"/>
      <c r="F706" s="404"/>
      <c r="G706" s="404"/>
      <c r="H706" s="404"/>
      <c r="I706" s="404"/>
      <c r="J706" s="404"/>
      <c r="K706" s="316"/>
    </row>
    <row r="707" spans="1:11">
      <c r="A707" s="403"/>
      <c r="B707" s="404"/>
      <c r="C707" s="404"/>
      <c r="D707" s="404"/>
      <c r="E707" s="404"/>
      <c r="F707" s="404"/>
      <c r="G707" s="404"/>
      <c r="H707" s="404"/>
      <c r="I707" s="404"/>
      <c r="J707" s="404"/>
      <c r="K707" s="316"/>
    </row>
    <row r="708" spans="1:11">
      <c r="A708" s="403"/>
      <c r="B708" s="404"/>
      <c r="C708" s="404"/>
      <c r="D708" s="404"/>
      <c r="E708" s="404"/>
      <c r="F708" s="404"/>
      <c r="G708" s="404"/>
      <c r="H708" s="404"/>
      <c r="I708" s="404"/>
      <c r="J708" s="404"/>
      <c r="K708" s="316"/>
    </row>
    <row r="709" spans="1:11">
      <c r="A709" s="403"/>
      <c r="B709" s="404"/>
      <c r="C709" s="404"/>
      <c r="D709" s="404"/>
      <c r="E709" s="404"/>
      <c r="F709" s="404"/>
      <c r="G709" s="404"/>
      <c r="H709" s="404"/>
      <c r="I709" s="404"/>
      <c r="J709" s="404"/>
      <c r="K709" s="316"/>
    </row>
    <row r="710" spans="1:11">
      <c r="A710" s="403"/>
      <c r="B710" s="404"/>
      <c r="C710" s="404"/>
      <c r="D710" s="404"/>
      <c r="E710" s="404"/>
      <c r="F710" s="404"/>
      <c r="G710" s="404"/>
      <c r="H710" s="404"/>
      <c r="I710" s="404"/>
      <c r="J710" s="404"/>
      <c r="K710" s="316"/>
    </row>
    <row r="711" spans="1:11">
      <c r="A711" s="403"/>
      <c r="B711" s="404"/>
      <c r="C711" s="404"/>
      <c r="D711" s="404"/>
      <c r="E711" s="404"/>
      <c r="F711" s="404"/>
      <c r="G711" s="404"/>
      <c r="H711" s="404"/>
      <c r="I711" s="404"/>
      <c r="J711" s="404"/>
      <c r="K711" s="316"/>
    </row>
    <row r="712" spans="1:11">
      <c r="A712" s="403"/>
      <c r="B712" s="404"/>
      <c r="C712" s="404"/>
      <c r="D712" s="404"/>
      <c r="E712" s="404"/>
      <c r="F712" s="404"/>
      <c r="G712" s="404"/>
      <c r="H712" s="404"/>
      <c r="I712" s="404"/>
      <c r="J712" s="404"/>
      <c r="K712" s="316"/>
    </row>
    <row r="713" spans="1:11">
      <c r="A713" s="403"/>
      <c r="B713" s="404"/>
      <c r="C713" s="404"/>
      <c r="D713" s="404"/>
      <c r="E713" s="404"/>
      <c r="F713" s="404"/>
      <c r="G713" s="404"/>
      <c r="H713" s="404"/>
      <c r="I713" s="404"/>
      <c r="J713" s="404"/>
      <c r="K713" s="316"/>
    </row>
    <row r="714" spans="1:11" ht="15.75" thickBot="1">
      <c r="A714" s="406"/>
      <c r="B714" s="407"/>
      <c r="C714" s="407"/>
      <c r="D714" s="407"/>
      <c r="E714" s="407"/>
      <c r="F714" s="407"/>
      <c r="G714" s="407"/>
      <c r="H714" s="407"/>
      <c r="I714" s="407"/>
      <c r="J714" s="407"/>
      <c r="K714" s="316"/>
    </row>
    <row r="715" spans="1:11">
      <c r="A715" s="382"/>
      <c r="B715" s="382"/>
      <c r="C715" s="382"/>
      <c r="D715" s="382"/>
      <c r="E715" s="382"/>
      <c r="F715" s="382"/>
      <c r="G715" s="382"/>
      <c r="H715" s="382"/>
      <c r="I715" s="382"/>
      <c r="J715" s="382"/>
      <c r="K715" s="316"/>
    </row>
    <row r="716" spans="1:11" ht="16.5" thickBot="1">
      <c r="A716" s="398" t="s">
        <v>75</v>
      </c>
      <c r="B716" s="398"/>
      <c r="C716" s="398"/>
      <c r="D716" s="398"/>
      <c r="E716" s="398"/>
      <c r="F716" s="398"/>
      <c r="G716" s="398"/>
      <c r="H716" s="398"/>
      <c r="I716" s="398"/>
      <c r="J716" s="398"/>
      <c r="K716" s="316"/>
    </row>
    <row r="717" spans="1:11">
      <c r="A717" s="400"/>
      <c r="B717" s="401"/>
      <c r="C717" s="401"/>
      <c r="D717" s="401"/>
      <c r="E717" s="401"/>
      <c r="F717" s="401"/>
      <c r="G717" s="401"/>
      <c r="H717" s="401"/>
      <c r="I717" s="401"/>
      <c r="J717" s="401"/>
      <c r="K717" s="316"/>
    </row>
    <row r="718" spans="1:11">
      <c r="A718" s="403"/>
      <c r="B718" s="404"/>
      <c r="C718" s="404"/>
      <c r="D718" s="404"/>
      <c r="E718" s="404"/>
      <c r="F718" s="404"/>
      <c r="G718" s="404"/>
      <c r="H718" s="404"/>
      <c r="I718" s="404"/>
      <c r="J718" s="404"/>
      <c r="K718" s="316"/>
    </row>
    <row r="719" spans="1:11">
      <c r="A719" s="403"/>
      <c r="B719" s="404"/>
      <c r="C719" s="404"/>
      <c r="D719" s="404"/>
      <c r="E719" s="404"/>
      <c r="F719" s="404"/>
      <c r="G719" s="404"/>
      <c r="H719" s="404"/>
      <c r="I719" s="404"/>
      <c r="J719" s="404"/>
      <c r="K719" s="316"/>
    </row>
    <row r="720" spans="1:11">
      <c r="A720" s="403"/>
      <c r="B720" s="404"/>
      <c r="C720" s="404"/>
      <c r="D720" s="404"/>
      <c r="E720" s="404"/>
      <c r="F720" s="404"/>
      <c r="G720" s="404"/>
      <c r="H720" s="404"/>
      <c r="I720" s="404"/>
      <c r="J720" s="404"/>
      <c r="K720" s="316"/>
    </row>
    <row r="721" spans="1:11" ht="15.75" thickBot="1">
      <c r="A721" s="406"/>
      <c r="B721" s="407"/>
      <c r="C721" s="407"/>
      <c r="D721" s="407"/>
      <c r="E721" s="407"/>
      <c r="F721" s="407"/>
      <c r="G721" s="407"/>
      <c r="H721" s="407"/>
      <c r="I721" s="407"/>
      <c r="J721" s="407"/>
      <c r="K721" s="316"/>
    </row>
    <row r="722" spans="1:11">
      <c r="A722" s="382"/>
      <c r="B722" s="382"/>
      <c r="C722" s="382"/>
      <c r="D722" s="382"/>
      <c r="E722" s="382"/>
      <c r="F722" s="382"/>
      <c r="G722" s="382"/>
      <c r="H722" s="382"/>
      <c r="I722" s="382"/>
      <c r="J722" s="382"/>
      <c r="K722" s="316"/>
    </row>
    <row r="723" spans="1:11" ht="16.5" thickBot="1">
      <c r="A723" s="398" t="s">
        <v>77</v>
      </c>
      <c r="B723" s="398"/>
      <c r="C723" s="398"/>
      <c r="D723" s="398"/>
      <c r="E723" s="398"/>
      <c r="F723" s="398"/>
      <c r="G723" s="398"/>
      <c r="H723" s="398"/>
      <c r="I723" s="398"/>
      <c r="J723" s="398"/>
      <c r="K723" s="316"/>
    </row>
    <row r="724" spans="1:11" ht="15.75" thickBot="1">
      <c r="A724" s="409"/>
      <c r="B724" s="410"/>
      <c r="C724" s="410"/>
      <c r="D724" s="410"/>
      <c r="E724" s="410"/>
      <c r="F724" s="410"/>
      <c r="G724" s="410"/>
      <c r="H724" s="410"/>
      <c r="I724" s="410"/>
      <c r="J724" s="410"/>
      <c r="K724" s="316"/>
    </row>
    <row r="725" spans="1:11">
      <c r="A725" s="382"/>
      <c r="B725" s="382"/>
      <c r="C725" s="382"/>
      <c r="D725" s="382"/>
      <c r="E725" s="382"/>
      <c r="F725" s="382"/>
      <c r="G725" s="382"/>
      <c r="H725" s="382"/>
      <c r="I725" s="382"/>
      <c r="J725" s="382"/>
      <c r="K725" s="316"/>
    </row>
    <row r="726" spans="1:11" ht="42.75" customHeight="1" thickBot="1">
      <c r="A726" s="384" t="s">
        <v>79</v>
      </c>
      <c r="B726" s="384"/>
      <c r="C726" s="384"/>
      <c r="D726" s="384"/>
      <c r="E726" s="384"/>
      <c r="F726" s="384"/>
      <c r="G726" s="384"/>
      <c r="H726" s="384"/>
      <c r="I726" s="384"/>
      <c r="J726" s="384"/>
      <c r="K726" s="316"/>
    </row>
    <row r="727" spans="1:11">
      <c r="A727" s="386"/>
      <c r="B727" s="387"/>
      <c r="C727" s="387"/>
      <c r="D727" s="387"/>
      <c r="E727" s="387"/>
      <c r="F727" s="387"/>
      <c r="G727" s="387"/>
      <c r="H727" s="387"/>
      <c r="I727" s="387"/>
      <c r="J727" s="387"/>
      <c r="K727" s="316"/>
    </row>
    <row r="728" spans="1:11">
      <c r="A728" s="389"/>
      <c r="B728" s="390"/>
      <c r="C728" s="390"/>
      <c r="D728" s="390"/>
      <c r="E728" s="390"/>
      <c r="F728" s="390"/>
      <c r="G728" s="390"/>
      <c r="H728" s="390"/>
      <c r="I728" s="390"/>
      <c r="J728" s="390"/>
      <c r="K728" s="316"/>
    </row>
    <row r="729" spans="1:11">
      <c r="A729" s="389"/>
      <c r="B729" s="390"/>
      <c r="C729" s="390"/>
      <c r="D729" s="390"/>
      <c r="E729" s="390"/>
      <c r="F729" s="390"/>
      <c r="G729" s="390"/>
      <c r="H729" s="390"/>
      <c r="I729" s="390"/>
      <c r="J729" s="390"/>
      <c r="K729" s="316"/>
    </row>
    <row r="730" spans="1:11">
      <c r="A730" s="389"/>
      <c r="B730" s="390"/>
      <c r="C730" s="390"/>
      <c r="D730" s="390"/>
      <c r="E730" s="390"/>
      <c r="F730" s="390"/>
      <c r="G730" s="390"/>
      <c r="H730" s="390"/>
      <c r="I730" s="390"/>
      <c r="J730" s="390"/>
      <c r="K730" s="316"/>
    </row>
    <row r="731" spans="1:11">
      <c r="A731" s="389"/>
      <c r="B731" s="390"/>
      <c r="C731" s="390"/>
      <c r="D731" s="390"/>
      <c r="E731" s="390"/>
      <c r="F731" s="390"/>
      <c r="G731" s="390"/>
      <c r="H731" s="390"/>
      <c r="I731" s="390"/>
      <c r="J731" s="390"/>
      <c r="K731" s="316"/>
    </row>
    <row r="732" spans="1:11">
      <c r="A732" s="389"/>
      <c r="B732" s="390"/>
      <c r="C732" s="390"/>
      <c r="D732" s="390"/>
      <c r="E732" s="390"/>
      <c r="F732" s="390"/>
      <c r="G732" s="390"/>
      <c r="H732" s="390"/>
      <c r="I732" s="390"/>
      <c r="J732" s="390"/>
      <c r="K732" s="316"/>
    </row>
    <row r="733" spans="1:11">
      <c r="A733" s="389"/>
      <c r="B733" s="390"/>
      <c r="C733" s="390"/>
      <c r="D733" s="390"/>
      <c r="E733" s="390"/>
      <c r="F733" s="390"/>
      <c r="G733" s="390"/>
      <c r="H733" s="390"/>
      <c r="I733" s="390"/>
      <c r="J733" s="390"/>
      <c r="K733" s="316"/>
    </row>
    <row r="734" spans="1:11">
      <c r="A734" s="389"/>
      <c r="B734" s="390"/>
      <c r="C734" s="390"/>
      <c r="D734" s="390"/>
      <c r="E734" s="390"/>
      <c r="F734" s="390"/>
      <c r="G734" s="390"/>
      <c r="H734" s="390"/>
      <c r="I734" s="390"/>
      <c r="J734" s="390"/>
      <c r="K734" s="316"/>
    </row>
    <row r="735" spans="1:11">
      <c r="A735" s="389"/>
      <c r="B735" s="390"/>
      <c r="C735" s="390"/>
      <c r="D735" s="390"/>
      <c r="E735" s="390"/>
      <c r="F735" s="390"/>
      <c r="G735" s="390"/>
      <c r="H735" s="390"/>
      <c r="I735" s="390"/>
      <c r="J735" s="390"/>
      <c r="K735" s="316"/>
    </row>
    <row r="736" spans="1:11">
      <c r="A736" s="389"/>
      <c r="B736" s="390"/>
      <c r="C736" s="390"/>
      <c r="D736" s="390"/>
      <c r="E736" s="390"/>
      <c r="F736" s="390"/>
      <c r="G736" s="390"/>
      <c r="H736" s="390"/>
      <c r="I736" s="390"/>
      <c r="J736" s="390"/>
      <c r="K736" s="316"/>
    </row>
    <row r="737" spans="1:11">
      <c r="A737" s="389"/>
      <c r="B737" s="390"/>
      <c r="C737" s="390"/>
      <c r="D737" s="390"/>
      <c r="E737" s="390"/>
      <c r="F737" s="390"/>
      <c r="G737" s="390"/>
      <c r="H737" s="390"/>
      <c r="I737" s="390"/>
      <c r="J737" s="390"/>
      <c r="K737" s="316"/>
    </row>
    <row r="738" spans="1:11" ht="15.75" thickBot="1">
      <c r="A738" s="392"/>
      <c r="B738" s="384"/>
      <c r="C738" s="384"/>
      <c r="D738" s="384"/>
      <c r="E738" s="384"/>
      <c r="F738" s="384"/>
      <c r="G738" s="384"/>
      <c r="H738" s="384"/>
      <c r="I738" s="384"/>
      <c r="J738" s="384"/>
      <c r="K738" s="316"/>
    </row>
    <row r="739" spans="1:11" ht="15.75" thickBot="1">
      <c r="A739" s="393"/>
      <c r="B739" s="394"/>
      <c r="C739" s="394"/>
      <c r="D739" s="394"/>
      <c r="E739" s="394"/>
      <c r="F739" s="394"/>
      <c r="G739" s="394"/>
      <c r="H739" s="394"/>
      <c r="I739" s="394"/>
      <c r="J739" s="394"/>
      <c r="K739" s="318"/>
    </row>
    <row r="740" spans="1:11" ht="18.75">
      <c r="A740" s="424" t="s">
        <v>128</v>
      </c>
      <c r="B740" s="424"/>
      <c r="C740" s="424"/>
      <c r="D740" s="424"/>
      <c r="E740" s="424"/>
      <c r="F740" s="424"/>
      <c r="G740" s="424"/>
      <c r="H740" s="424"/>
      <c r="I740" s="424"/>
      <c r="J740" s="425"/>
    </row>
    <row r="741" spans="1:11" ht="15.75" thickBot="1">
      <c r="A741" s="414"/>
      <c r="B741" s="414"/>
      <c r="C741" s="414"/>
      <c r="D741" s="414"/>
      <c r="E741" s="414"/>
      <c r="F741" s="414"/>
      <c r="G741" s="414"/>
      <c r="H741" s="414"/>
      <c r="I741" s="414"/>
      <c r="J741" s="415"/>
    </row>
    <row r="742" spans="1:11" ht="16.5" thickBot="1">
      <c r="A742" s="416" t="s">
        <v>67</v>
      </c>
      <c r="B742" s="426"/>
      <c r="C742" s="417"/>
      <c r="D742" s="418"/>
      <c r="E742" s="418"/>
      <c r="F742" s="418"/>
      <c r="G742" s="418"/>
      <c r="H742" s="418"/>
      <c r="I742" s="418"/>
      <c r="J742" s="419"/>
    </row>
    <row r="743" spans="1:11" ht="15.75" thickBot="1">
      <c r="A743" s="396"/>
      <c r="B743" s="396"/>
      <c r="C743" s="396"/>
      <c r="D743" s="396"/>
      <c r="E743" s="396"/>
      <c r="F743" s="396"/>
      <c r="G743" s="396"/>
      <c r="H743" s="396"/>
      <c r="I743" s="396"/>
      <c r="J743" s="397"/>
    </row>
    <row r="744" spans="1:11" ht="15.75" thickBot="1">
      <c r="A744" s="420" t="s">
        <v>69</v>
      </c>
      <c r="B744" s="420"/>
      <c r="C744" s="421"/>
      <c r="D744" s="172"/>
      <c r="E744" s="12"/>
      <c r="F744" s="422" t="s">
        <v>71</v>
      </c>
      <c r="G744" s="422"/>
      <c r="H744" s="423"/>
      <c r="I744" s="172"/>
    </row>
    <row r="745" spans="1:11">
      <c r="A745" s="396"/>
      <c r="B745" s="396"/>
      <c r="C745" s="396"/>
      <c r="D745" s="396"/>
      <c r="E745" s="396"/>
      <c r="F745" s="396"/>
      <c r="G745" s="396"/>
      <c r="H745" s="396"/>
      <c r="I745" s="396"/>
      <c r="J745" s="397"/>
    </row>
    <row r="746" spans="1:11" ht="16.5" thickBot="1">
      <c r="A746" s="398" t="s">
        <v>73</v>
      </c>
      <c r="B746" s="398"/>
      <c r="C746" s="398"/>
      <c r="D746" s="398"/>
      <c r="E746" s="398"/>
      <c r="F746" s="398"/>
      <c r="G746" s="398"/>
      <c r="H746" s="398"/>
      <c r="I746" s="398"/>
      <c r="J746" s="399"/>
    </row>
    <row r="747" spans="1:11">
      <c r="A747" s="400"/>
      <c r="B747" s="401"/>
      <c r="C747" s="401"/>
      <c r="D747" s="401"/>
      <c r="E747" s="401"/>
      <c r="F747" s="401"/>
      <c r="G747" s="401"/>
      <c r="H747" s="401"/>
      <c r="I747" s="401"/>
      <c r="J747" s="402"/>
    </row>
    <row r="748" spans="1:11">
      <c r="A748" s="403"/>
      <c r="B748" s="404"/>
      <c r="C748" s="404"/>
      <c r="D748" s="404"/>
      <c r="E748" s="404"/>
      <c r="F748" s="404"/>
      <c r="G748" s="404"/>
      <c r="H748" s="404"/>
      <c r="I748" s="404"/>
      <c r="J748" s="405"/>
    </row>
    <row r="749" spans="1:11">
      <c r="A749" s="403"/>
      <c r="B749" s="404"/>
      <c r="C749" s="404"/>
      <c r="D749" s="404"/>
      <c r="E749" s="404"/>
      <c r="F749" s="404"/>
      <c r="G749" s="404"/>
      <c r="H749" s="404"/>
      <c r="I749" s="404"/>
      <c r="J749" s="405"/>
    </row>
    <row r="750" spans="1:11">
      <c r="A750" s="403"/>
      <c r="B750" s="404"/>
      <c r="C750" s="404"/>
      <c r="D750" s="404"/>
      <c r="E750" s="404"/>
      <c r="F750" s="404"/>
      <c r="G750" s="404"/>
      <c r="H750" s="404"/>
      <c r="I750" s="404"/>
      <c r="J750" s="405"/>
    </row>
    <row r="751" spans="1:11">
      <c r="A751" s="403"/>
      <c r="B751" s="404"/>
      <c r="C751" s="404"/>
      <c r="D751" s="404"/>
      <c r="E751" s="404"/>
      <c r="F751" s="404"/>
      <c r="G751" s="404"/>
      <c r="H751" s="404"/>
      <c r="I751" s="404"/>
      <c r="J751" s="405"/>
    </row>
    <row r="752" spans="1:11">
      <c r="A752" s="403"/>
      <c r="B752" s="404"/>
      <c r="C752" s="404"/>
      <c r="D752" s="404"/>
      <c r="E752" s="404"/>
      <c r="F752" s="404"/>
      <c r="G752" s="404"/>
      <c r="H752" s="404"/>
      <c r="I752" s="404"/>
      <c r="J752" s="405"/>
    </row>
    <row r="753" spans="1:10">
      <c r="A753" s="403"/>
      <c r="B753" s="404"/>
      <c r="C753" s="404"/>
      <c r="D753" s="404"/>
      <c r="E753" s="404"/>
      <c r="F753" s="404"/>
      <c r="G753" s="404"/>
      <c r="H753" s="404"/>
      <c r="I753" s="404"/>
      <c r="J753" s="405"/>
    </row>
    <row r="754" spans="1:10">
      <c r="A754" s="403"/>
      <c r="B754" s="404"/>
      <c r="C754" s="404"/>
      <c r="D754" s="404"/>
      <c r="E754" s="404"/>
      <c r="F754" s="404"/>
      <c r="G754" s="404"/>
      <c r="H754" s="404"/>
      <c r="I754" s="404"/>
      <c r="J754" s="405"/>
    </row>
    <row r="755" spans="1:10">
      <c r="A755" s="403"/>
      <c r="B755" s="404"/>
      <c r="C755" s="404"/>
      <c r="D755" s="404"/>
      <c r="E755" s="404"/>
      <c r="F755" s="404"/>
      <c r="G755" s="404"/>
      <c r="H755" s="404"/>
      <c r="I755" s="404"/>
      <c r="J755" s="405"/>
    </row>
    <row r="756" spans="1:10" ht="15.75" thickBot="1">
      <c r="A756" s="406"/>
      <c r="B756" s="407"/>
      <c r="C756" s="407"/>
      <c r="D756" s="407"/>
      <c r="E756" s="407"/>
      <c r="F756" s="407"/>
      <c r="G756" s="407"/>
      <c r="H756" s="407"/>
      <c r="I756" s="407"/>
      <c r="J756" s="408"/>
    </row>
    <row r="757" spans="1:10">
      <c r="A757" s="382"/>
      <c r="B757" s="382"/>
      <c r="C757" s="382"/>
      <c r="D757" s="382"/>
      <c r="E757" s="382"/>
      <c r="F757" s="382"/>
      <c r="G757" s="382"/>
      <c r="H757" s="382"/>
      <c r="I757" s="382"/>
      <c r="J757" s="383"/>
    </row>
    <row r="758" spans="1:10" ht="16.5" thickBot="1">
      <c r="A758" s="398" t="s">
        <v>75</v>
      </c>
      <c r="B758" s="398"/>
      <c r="C758" s="398"/>
      <c r="D758" s="398"/>
      <c r="E758" s="398"/>
      <c r="F758" s="398"/>
      <c r="G758" s="398"/>
      <c r="H758" s="398"/>
      <c r="I758" s="398"/>
      <c r="J758" s="399"/>
    </row>
    <row r="759" spans="1:10">
      <c r="A759" s="400"/>
      <c r="B759" s="401"/>
      <c r="C759" s="401"/>
      <c r="D759" s="401"/>
      <c r="E759" s="401"/>
      <c r="F759" s="401"/>
      <c r="G759" s="401"/>
      <c r="H759" s="401"/>
      <c r="I759" s="401"/>
      <c r="J759" s="402"/>
    </row>
    <row r="760" spans="1:10">
      <c r="A760" s="403"/>
      <c r="B760" s="404"/>
      <c r="C760" s="404"/>
      <c r="D760" s="404"/>
      <c r="E760" s="404"/>
      <c r="F760" s="404"/>
      <c r="G760" s="404"/>
      <c r="H760" s="404"/>
      <c r="I760" s="404"/>
      <c r="J760" s="405"/>
    </row>
    <row r="761" spans="1:10">
      <c r="A761" s="403"/>
      <c r="B761" s="404"/>
      <c r="C761" s="404"/>
      <c r="D761" s="404"/>
      <c r="E761" s="404"/>
      <c r="F761" s="404"/>
      <c r="G761" s="404"/>
      <c r="H761" s="404"/>
      <c r="I761" s="404"/>
      <c r="J761" s="405"/>
    </row>
    <row r="762" spans="1:10">
      <c r="A762" s="403"/>
      <c r="B762" s="404"/>
      <c r="C762" s="404"/>
      <c r="D762" s="404"/>
      <c r="E762" s="404"/>
      <c r="F762" s="404"/>
      <c r="G762" s="404"/>
      <c r="H762" s="404"/>
      <c r="I762" s="404"/>
      <c r="J762" s="405"/>
    </row>
    <row r="763" spans="1:10" ht="15.75" thickBot="1">
      <c r="A763" s="406"/>
      <c r="B763" s="407"/>
      <c r="C763" s="407"/>
      <c r="D763" s="407"/>
      <c r="E763" s="407"/>
      <c r="F763" s="407"/>
      <c r="G763" s="407"/>
      <c r="H763" s="407"/>
      <c r="I763" s="407"/>
      <c r="J763" s="408"/>
    </row>
    <row r="764" spans="1:10">
      <c r="A764" s="382"/>
      <c r="B764" s="382"/>
      <c r="C764" s="382"/>
      <c r="D764" s="382"/>
      <c r="E764" s="382"/>
      <c r="F764" s="382"/>
      <c r="G764" s="382"/>
      <c r="H764" s="382"/>
      <c r="I764" s="382"/>
      <c r="J764" s="383"/>
    </row>
    <row r="765" spans="1:10" ht="16.5" thickBot="1">
      <c r="A765" s="398" t="s">
        <v>77</v>
      </c>
      <c r="B765" s="398"/>
      <c r="C765" s="398"/>
      <c r="D765" s="398"/>
      <c r="E765" s="398"/>
      <c r="F765" s="398"/>
      <c r="G765" s="398"/>
      <c r="H765" s="398"/>
      <c r="I765" s="398"/>
      <c r="J765" s="399"/>
    </row>
    <row r="766" spans="1:10" ht="15.75" thickBot="1">
      <c r="A766" s="409"/>
      <c r="B766" s="410"/>
      <c r="C766" s="410"/>
      <c r="D766" s="410"/>
      <c r="E766" s="410"/>
      <c r="F766" s="410"/>
      <c r="G766" s="410"/>
      <c r="H766" s="410"/>
      <c r="I766" s="410"/>
      <c r="J766" s="411"/>
    </row>
    <row r="767" spans="1:10">
      <c r="A767" s="382"/>
      <c r="B767" s="382"/>
      <c r="C767" s="382"/>
      <c r="D767" s="382"/>
      <c r="E767" s="382"/>
      <c r="F767" s="382"/>
      <c r="G767" s="382"/>
      <c r="H767" s="382"/>
      <c r="I767" s="382"/>
      <c r="J767" s="383"/>
    </row>
    <row r="768" spans="1:10" ht="42.75" customHeight="1" thickBot="1">
      <c r="A768" s="384" t="s">
        <v>79</v>
      </c>
      <c r="B768" s="384"/>
      <c r="C768" s="384"/>
      <c r="D768" s="384"/>
      <c r="E768" s="384"/>
      <c r="F768" s="384"/>
      <c r="G768" s="384"/>
      <c r="H768" s="384"/>
      <c r="I768" s="384"/>
      <c r="J768" s="385"/>
    </row>
    <row r="769" spans="1:10">
      <c r="A769" s="386"/>
      <c r="B769" s="387"/>
      <c r="C769" s="387"/>
      <c r="D769" s="387"/>
      <c r="E769" s="387"/>
      <c r="F769" s="387"/>
      <c r="G769" s="387"/>
      <c r="H769" s="387"/>
      <c r="I769" s="387"/>
      <c r="J769" s="388"/>
    </row>
    <row r="770" spans="1:10">
      <c r="A770" s="389"/>
      <c r="B770" s="390"/>
      <c r="C770" s="390"/>
      <c r="D770" s="390"/>
      <c r="E770" s="390"/>
      <c r="F770" s="390"/>
      <c r="G770" s="390"/>
      <c r="H770" s="390"/>
      <c r="I770" s="390"/>
      <c r="J770" s="391"/>
    </row>
    <row r="771" spans="1:10">
      <c r="A771" s="389"/>
      <c r="B771" s="390"/>
      <c r="C771" s="390"/>
      <c r="D771" s="390"/>
      <c r="E771" s="390"/>
      <c r="F771" s="390"/>
      <c r="G771" s="390"/>
      <c r="H771" s="390"/>
      <c r="I771" s="390"/>
      <c r="J771" s="391"/>
    </row>
    <row r="772" spans="1:10">
      <c r="A772" s="389"/>
      <c r="B772" s="390"/>
      <c r="C772" s="390"/>
      <c r="D772" s="390"/>
      <c r="E772" s="390"/>
      <c r="F772" s="390"/>
      <c r="G772" s="390"/>
      <c r="H772" s="390"/>
      <c r="I772" s="390"/>
      <c r="J772" s="391"/>
    </row>
    <row r="773" spans="1:10">
      <c r="A773" s="389"/>
      <c r="B773" s="390"/>
      <c r="C773" s="390"/>
      <c r="D773" s="390"/>
      <c r="E773" s="390"/>
      <c r="F773" s="390"/>
      <c r="G773" s="390"/>
      <c r="H773" s="390"/>
      <c r="I773" s="390"/>
      <c r="J773" s="391"/>
    </row>
    <row r="774" spans="1:10">
      <c r="A774" s="389"/>
      <c r="B774" s="390"/>
      <c r="C774" s="390"/>
      <c r="D774" s="390"/>
      <c r="E774" s="390"/>
      <c r="F774" s="390"/>
      <c r="G774" s="390"/>
      <c r="H774" s="390"/>
      <c r="I774" s="390"/>
      <c r="J774" s="391"/>
    </row>
    <row r="775" spans="1:10">
      <c r="A775" s="389"/>
      <c r="B775" s="390"/>
      <c r="C775" s="390"/>
      <c r="D775" s="390"/>
      <c r="E775" s="390"/>
      <c r="F775" s="390"/>
      <c r="G775" s="390"/>
      <c r="H775" s="390"/>
      <c r="I775" s="390"/>
      <c r="J775" s="391"/>
    </row>
    <row r="776" spans="1:10">
      <c r="A776" s="389"/>
      <c r="B776" s="390"/>
      <c r="C776" s="390"/>
      <c r="D776" s="390"/>
      <c r="E776" s="390"/>
      <c r="F776" s="390"/>
      <c r="G776" s="390"/>
      <c r="H776" s="390"/>
      <c r="I776" s="390"/>
      <c r="J776" s="391"/>
    </row>
    <row r="777" spans="1:10">
      <c r="A777" s="389"/>
      <c r="B777" s="390"/>
      <c r="C777" s="390"/>
      <c r="D777" s="390"/>
      <c r="E777" s="390"/>
      <c r="F777" s="390"/>
      <c r="G777" s="390"/>
      <c r="H777" s="390"/>
      <c r="I777" s="390"/>
      <c r="J777" s="391"/>
    </row>
    <row r="778" spans="1:10">
      <c r="A778" s="389"/>
      <c r="B778" s="390"/>
      <c r="C778" s="390"/>
      <c r="D778" s="390"/>
      <c r="E778" s="390"/>
      <c r="F778" s="390"/>
      <c r="G778" s="390"/>
      <c r="H778" s="390"/>
      <c r="I778" s="390"/>
      <c r="J778" s="391"/>
    </row>
    <row r="779" spans="1:10">
      <c r="A779" s="389"/>
      <c r="B779" s="390"/>
      <c r="C779" s="390"/>
      <c r="D779" s="390"/>
      <c r="E779" s="390"/>
      <c r="F779" s="390"/>
      <c r="G779" s="390"/>
      <c r="H779" s="390"/>
      <c r="I779" s="390"/>
      <c r="J779" s="391"/>
    </row>
    <row r="780" spans="1:10" ht="15.75" thickBot="1">
      <c r="A780" s="392"/>
      <c r="B780" s="384"/>
      <c r="C780" s="384"/>
      <c r="D780" s="384"/>
      <c r="E780" s="384"/>
      <c r="F780" s="384"/>
      <c r="G780" s="384"/>
      <c r="H780" s="384"/>
      <c r="I780" s="384"/>
      <c r="J780" s="385"/>
    </row>
    <row r="781" spans="1:10" ht="15.75" thickBot="1">
      <c r="A781" s="393"/>
      <c r="B781" s="394"/>
      <c r="C781" s="394"/>
      <c r="D781" s="394"/>
      <c r="E781" s="394"/>
      <c r="F781" s="394"/>
      <c r="G781" s="394"/>
      <c r="H781" s="394"/>
      <c r="I781" s="394"/>
      <c r="J781" s="395"/>
    </row>
    <row r="782" spans="1:10" ht="18.75">
      <c r="A782" s="424" t="s">
        <v>129</v>
      </c>
      <c r="B782" s="424"/>
      <c r="C782" s="424"/>
      <c r="D782" s="424"/>
      <c r="E782" s="424"/>
      <c r="F782" s="424"/>
      <c r="G782" s="424"/>
      <c r="H782" s="424"/>
      <c r="I782" s="424"/>
      <c r="J782" s="425"/>
    </row>
    <row r="783" spans="1:10" ht="15.75" thickBot="1">
      <c r="A783" s="414"/>
      <c r="B783" s="414"/>
      <c r="C783" s="414"/>
      <c r="D783" s="414"/>
      <c r="E783" s="414"/>
      <c r="F783" s="414"/>
      <c r="G783" s="414"/>
      <c r="H783" s="414"/>
      <c r="I783" s="414"/>
      <c r="J783" s="415"/>
    </row>
    <row r="784" spans="1:10" ht="16.5" thickBot="1">
      <c r="A784" s="416" t="s">
        <v>67</v>
      </c>
      <c r="B784" s="426"/>
      <c r="C784" s="417"/>
      <c r="D784" s="418"/>
      <c r="E784" s="418"/>
      <c r="F784" s="418"/>
      <c r="G784" s="418"/>
      <c r="H784" s="418"/>
      <c r="I784" s="418"/>
      <c r="J784" s="419"/>
    </row>
    <row r="785" spans="1:10" ht="15.75" thickBot="1">
      <c r="A785" s="396"/>
      <c r="B785" s="396"/>
      <c r="C785" s="396"/>
      <c r="D785" s="396"/>
      <c r="E785" s="396"/>
      <c r="F785" s="396"/>
      <c r="G785" s="396"/>
      <c r="H785" s="396"/>
      <c r="I785" s="396"/>
      <c r="J785" s="397"/>
    </row>
    <row r="786" spans="1:10" ht="15.75" thickBot="1">
      <c r="A786" s="420" t="s">
        <v>69</v>
      </c>
      <c r="B786" s="420"/>
      <c r="C786" s="421"/>
      <c r="D786" s="172"/>
      <c r="E786" s="12"/>
      <c r="F786" s="422" t="s">
        <v>71</v>
      </c>
      <c r="G786" s="422"/>
      <c r="H786" s="423"/>
      <c r="I786" s="172"/>
    </row>
    <row r="787" spans="1:10">
      <c r="A787" s="396"/>
      <c r="B787" s="396"/>
      <c r="C787" s="396"/>
      <c r="D787" s="396"/>
      <c r="E787" s="396"/>
      <c r="F787" s="396"/>
      <c r="G787" s="396"/>
      <c r="H787" s="396"/>
      <c r="I787" s="396"/>
      <c r="J787" s="397"/>
    </row>
    <row r="788" spans="1:10" ht="16.5" thickBot="1">
      <c r="A788" s="398" t="s">
        <v>73</v>
      </c>
      <c r="B788" s="398"/>
      <c r="C788" s="398"/>
      <c r="D788" s="398"/>
      <c r="E788" s="398"/>
      <c r="F788" s="398"/>
      <c r="G788" s="398"/>
      <c r="H788" s="398"/>
      <c r="I788" s="398"/>
      <c r="J788" s="399"/>
    </row>
    <row r="789" spans="1:10">
      <c r="A789" s="400"/>
      <c r="B789" s="401"/>
      <c r="C789" s="401"/>
      <c r="D789" s="401"/>
      <c r="E789" s="401"/>
      <c r="F789" s="401"/>
      <c r="G789" s="401"/>
      <c r="H789" s="401"/>
      <c r="I789" s="401"/>
      <c r="J789" s="402"/>
    </row>
    <row r="790" spans="1:10">
      <c r="A790" s="403"/>
      <c r="B790" s="404"/>
      <c r="C790" s="404"/>
      <c r="D790" s="404"/>
      <c r="E790" s="404"/>
      <c r="F790" s="404"/>
      <c r="G790" s="404"/>
      <c r="H790" s="404"/>
      <c r="I790" s="404"/>
      <c r="J790" s="405"/>
    </row>
    <row r="791" spans="1:10">
      <c r="A791" s="403"/>
      <c r="B791" s="404"/>
      <c r="C791" s="404"/>
      <c r="D791" s="404"/>
      <c r="E791" s="404"/>
      <c r="F791" s="404"/>
      <c r="G791" s="404"/>
      <c r="H791" s="404"/>
      <c r="I791" s="404"/>
      <c r="J791" s="405"/>
    </row>
    <row r="792" spans="1:10">
      <c r="A792" s="403"/>
      <c r="B792" s="404"/>
      <c r="C792" s="404"/>
      <c r="D792" s="404"/>
      <c r="E792" s="404"/>
      <c r="F792" s="404"/>
      <c r="G792" s="404"/>
      <c r="H792" s="404"/>
      <c r="I792" s="404"/>
      <c r="J792" s="405"/>
    </row>
    <row r="793" spans="1:10">
      <c r="A793" s="403"/>
      <c r="B793" s="404"/>
      <c r="C793" s="404"/>
      <c r="D793" s="404"/>
      <c r="E793" s="404"/>
      <c r="F793" s="404"/>
      <c r="G793" s="404"/>
      <c r="H793" s="404"/>
      <c r="I793" s="404"/>
      <c r="J793" s="405"/>
    </row>
    <row r="794" spans="1:10">
      <c r="A794" s="403"/>
      <c r="B794" s="404"/>
      <c r="C794" s="404"/>
      <c r="D794" s="404"/>
      <c r="E794" s="404"/>
      <c r="F794" s="404"/>
      <c r="G794" s="404"/>
      <c r="H794" s="404"/>
      <c r="I794" s="404"/>
      <c r="J794" s="405"/>
    </row>
    <row r="795" spans="1:10">
      <c r="A795" s="403"/>
      <c r="B795" s="404"/>
      <c r="C795" s="404"/>
      <c r="D795" s="404"/>
      <c r="E795" s="404"/>
      <c r="F795" s="404"/>
      <c r="G795" s="404"/>
      <c r="H795" s="404"/>
      <c r="I795" s="404"/>
      <c r="J795" s="405"/>
    </row>
    <row r="796" spans="1:10">
      <c r="A796" s="403"/>
      <c r="B796" s="404"/>
      <c r="C796" s="404"/>
      <c r="D796" s="404"/>
      <c r="E796" s="404"/>
      <c r="F796" s="404"/>
      <c r="G796" s="404"/>
      <c r="H796" s="404"/>
      <c r="I796" s="404"/>
      <c r="J796" s="405"/>
    </row>
    <row r="797" spans="1:10">
      <c r="A797" s="403"/>
      <c r="B797" s="404"/>
      <c r="C797" s="404"/>
      <c r="D797" s="404"/>
      <c r="E797" s="404"/>
      <c r="F797" s="404"/>
      <c r="G797" s="404"/>
      <c r="H797" s="404"/>
      <c r="I797" s="404"/>
      <c r="J797" s="405"/>
    </row>
    <row r="798" spans="1:10" ht="15.75" thickBot="1">
      <c r="A798" s="406"/>
      <c r="B798" s="407"/>
      <c r="C798" s="407"/>
      <c r="D798" s="407"/>
      <c r="E798" s="407"/>
      <c r="F798" s="407"/>
      <c r="G798" s="407"/>
      <c r="H798" s="407"/>
      <c r="I798" s="407"/>
      <c r="J798" s="408"/>
    </row>
    <row r="799" spans="1:10">
      <c r="A799" s="382"/>
      <c r="B799" s="382"/>
      <c r="C799" s="382"/>
      <c r="D799" s="382"/>
      <c r="E799" s="382"/>
      <c r="F799" s="382"/>
      <c r="G799" s="382"/>
      <c r="H799" s="382"/>
      <c r="I799" s="382"/>
      <c r="J799" s="383"/>
    </row>
    <row r="800" spans="1:10" ht="16.5" thickBot="1">
      <c r="A800" s="398" t="s">
        <v>75</v>
      </c>
      <c r="B800" s="398"/>
      <c r="C800" s="398"/>
      <c r="D800" s="398"/>
      <c r="E800" s="398"/>
      <c r="F800" s="398"/>
      <c r="G800" s="398"/>
      <c r="H800" s="398"/>
      <c r="I800" s="398"/>
      <c r="J800" s="399"/>
    </row>
    <row r="801" spans="1:10">
      <c r="A801" s="400"/>
      <c r="B801" s="401"/>
      <c r="C801" s="401"/>
      <c r="D801" s="401"/>
      <c r="E801" s="401"/>
      <c r="F801" s="401"/>
      <c r="G801" s="401"/>
      <c r="H801" s="401"/>
      <c r="I801" s="401"/>
      <c r="J801" s="402"/>
    </row>
    <row r="802" spans="1:10">
      <c r="A802" s="403"/>
      <c r="B802" s="404"/>
      <c r="C802" s="404"/>
      <c r="D802" s="404"/>
      <c r="E802" s="404"/>
      <c r="F802" s="404"/>
      <c r="G802" s="404"/>
      <c r="H802" s="404"/>
      <c r="I802" s="404"/>
      <c r="J802" s="405"/>
    </row>
    <row r="803" spans="1:10">
      <c r="A803" s="403"/>
      <c r="B803" s="404"/>
      <c r="C803" s="404"/>
      <c r="D803" s="404"/>
      <c r="E803" s="404"/>
      <c r="F803" s="404"/>
      <c r="G803" s="404"/>
      <c r="H803" s="404"/>
      <c r="I803" s="404"/>
      <c r="J803" s="405"/>
    </row>
    <row r="804" spans="1:10">
      <c r="A804" s="403"/>
      <c r="B804" s="404"/>
      <c r="C804" s="404"/>
      <c r="D804" s="404"/>
      <c r="E804" s="404"/>
      <c r="F804" s="404"/>
      <c r="G804" s="404"/>
      <c r="H804" s="404"/>
      <c r="I804" s="404"/>
      <c r="J804" s="405"/>
    </row>
    <row r="805" spans="1:10" ht="15.75" thickBot="1">
      <c r="A805" s="406"/>
      <c r="B805" s="407"/>
      <c r="C805" s="407"/>
      <c r="D805" s="407"/>
      <c r="E805" s="407"/>
      <c r="F805" s="407"/>
      <c r="G805" s="407"/>
      <c r="H805" s="407"/>
      <c r="I805" s="407"/>
      <c r="J805" s="408"/>
    </row>
    <row r="806" spans="1:10">
      <c r="A806" s="382"/>
      <c r="B806" s="382"/>
      <c r="C806" s="382"/>
      <c r="D806" s="382"/>
      <c r="E806" s="382"/>
      <c r="F806" s="382"/>
      <c r="G806" s="382"/>
      <c r="H806" s="382"/>
      <c r="I806" s="382"/>
      <c r="J806" s="383"/>
    </row>
    <row r="807" spans="1:10" ht="16.5" thickBot="1">
      <c r="A807" s="398" t="s">
        <v>77</v>
      </c>
      <c r="B807" s="398"/>
      <c r="C807" s="398"/>
      <c r="D807" s="398"/>
      <c r="E807" s="398"/>
      <c r="F807" s="398"/>
      <c r="G807" s="398"/>
      <c r="H807" s="398"/>
      <c r="I807" s="398"/>
      <c r="J807" s="399"/>
    </row>
    <row r="808" spans="1:10" ht="15.75" thickBot="1">
      <c r="A808" s="427"/>
      <c r="B808" s="428"/>
      <c r="C808" s="428"/>
      <c r="D808" s="428"/>
      <c r="E808" s="428"/>
      <c r="F808" s="428"/>
      <c r="G808" s="428"/>
      <c r="H808" s="428"/>
      <c r="I808" s="428"/>
      <c r="J808" s="429"/>
    </row>
    <row r="809" spans="1:10">
      <c r="A809" s="382"/>
      <c r="B809" s="382"/>
      <c r="C809" s="382"/>
      <c r="D809" s="382"/>
      <c r="E809" s="382"/>
      <c r="F809" s="382"/>
      <c r="G809" s="382"/>
      <c r="H809" s="382"/>
      <c r="I809" s="382"/>
      <c r="J809" s="383"/>
    </row>
    <row r="810" spans="1:10" ht="47.85" customHeight="1" thickBot="1">
      <c r="A810" s="384" t="s">
        <v>79</v>
      </c>
      <c r="B810" s="384"/>
      <c r="C810" s="384"/>
      <c r="D810" s="384"/>
      <c r="E810" s="384"/>
      <c r="F810" s="384"/>
      <c r="G810" s="384"/>
      <c r="H810" s="384"/>
      <c r="I810" s="384"/>
      <c r="J810" s="385"/>
    </row>
    <row r="811" spans="1:10">
      <c r="A811" s="386"/>
      <c r="B811" s="387"/>
      <c r="C811" s="387"/>
      <c r="D811" s="387"/>
      <c r="E811" s="387"/>
      <c r="F811" s="387"/>
      <c r="G811" s="387"/>
      <c r="H811" s="387"/>
      <c r="I811" s="387"/>
      <c r="J811" s="388"/>
    </row>
    <row r="812" spans="1:10">
      <c r="A812" s="389"/>
      <c r="B812" s="390"/>
      <c r="C812" s="390"/>
      <c r="D812" s="390"/>
      <c r="E812" s="390"/>
      <c r="F812" s="390"/>
      <c r="G812" s="390"/>
      <c r="H812" s="390"/>
      <c r="I812" s="390"/>
      <c r="J812" s="391"/>
    </row>
    <row r="813" spans="1:10">
      <c r="A813" s="389"/>
      <c r="B813" s="390"/>
      <c r="C813" s="390"/>
      <c r="D813" s="390"/>
      <c r="E813" s="390"/>
      <c r="F813" s="390"/>
      <c r="G813" s="390"/>
      <c r="H813" s="390"/>
      <c r="I813" s="390"/>
      <c r="J813" s="391"/>
    </row>
    <row r="814" spans="1:10">
      <c r="A814" s="389"/>
      <c r="B814" s="390"/>
      <c r="C814" s="390"/>
      <c r="D814" s="390"/>
      <c r="E814" s="390"/>
      <c r="F814" s="390"/>
      <c r="G814" s="390"/>
      <c r="H814" s="390"/>
      <c r="I814" s="390"/>
      <c r="J814" s="391"/>
    </row>
    <row r="815" spans="1:10">
      <c r="A815" s="389"/>
      <c r="B815" s="390"/>
      <c r="C815" s="390"/>
      <c r="D815" s="390"/>
      <c r="E815" s="390"/>
      <c r="F815" s="390"/>
      <c r="G815" s="390"/>
      <c r="H815" s="390"/>
      <c r="I815" s="390"/>
      <c r="J815" s="391"/>
    </row>
    <row r="816" spans="1:10">
      <c r="A816" s="389"/>
      <c r="B816" s="390"/>
      <c r="C816" s="390"/>
      <c r="D816" s="390"/>
      <c r="E816" s="390"/>
      <c r="F816" s="390"/>
      <c r="G816" s="390"/>
      <c r="H816" s="390"/>
      <c r="I816" s="390"/>
      <c r="J816" s="391"/>
    </row>
    <row r="817" spans="1:10">
      <c r="A817" s="389"/>
      <c r="B817" s="390"/>
      <c r="C817" s="390"/>
      <c r="D817" s="390"/>
      <c r="E817" s="390"/>
      <c r="F817" s="390"/>
      <c r="G817" s="390"/>
      <c r="H817" s="390"/>
      <c r="I817" s="390"/>
      <c r="J817" s="391"/>
    </row>
    <row r="818" spans="1:10">
      <c r="A818" s="389"/>
      <c r="B818" s="390"/>
      <c r="C818" s="390"/>
      <c r="D818" s="390"/>
      <c r="E818" s="390"/>
      <c r="F818" s="390"/>
      <c r="G818" s="390"/>
      <c r="H818" s="390"/>
      <c r="I818" s="390"/>
      <c r="J818" s="391"/>
    </row>
    <row r="819" spans="1:10">
      <c r="A819" s="389"/>
      <c r="B819" s="390"/>
      <c r="C819" s="390"/>
      <c r="D819" s="390"/>
      <c r="E819" s="390"/>
      <c r="F819" s="390"/>
      <c r="G819" s="390"/>
      <c r="H819" s="390"/>
      <c r="I819" s="390"/>
      <c r="J819" s="391"/>
    </row>
    <row r="820" spans="1:10">
      <c r="A820" s="389"/>
      <c r="B820" s="390"/>
      <c r="C820" s="390"/>
      <c r="D820" s="390"/>
      <c r="E820" s="390"/>
      <c r="F820" s="390"/>
      <c r="G820" s="390"/>
      <c r="H820" s="390"/>
      <c r="I820" s="390"/>
      <c r="J820" s="391"/>
    </row>
    <row r="821" spans="1:10">
      <c r="A821" s="389"/>
      <c r="B821" s="390"/>
      <c r="C821" s="390"/>
      <c r="D821" s="390"/>
      <c r="E821" s="390"/>
      <c r="F821" s="390"/>
      <c r="G821" s="390"/>
      <c r="H821" s="390"/>
      <c r="I821" s="390"/>
      <c r="J821" s="391"/>
    </row>
    <row r="822" spans="1:10" ht="15.75" thickBot="1">
      <c r="A822" s="392"/>
      <c r="B822" s="384"/>
      <c r="C822" s="384"/>
      <c r="D822" s="384"/>
      <c r="E822" s="384"/>
      <c r="F822" s="384"/>
      <c r="G822" s="384"/>
      <c r="H822" s="384"/>
      <c r="I822" s="384"/>
      <c r="J822" s="385"/>
    </row>
    <row r="823" spans="1:10" ht="15.75" thickBot="1">
      <c r="A823" s="393"/>
      <c r="B823" s="394"/>
      <c r="C823" s="394"/>
      <c r="D823" s="394"/>
      <c r="E823" s="394"/>
      <c r="F823" s="394"/>
      <c r="G823" s="394"/>
      <c r="H823" s="394"/>
      <c r="I823" s="394"/>
      <c r="J823" s="395"/>
    </row>
    <row r="824" spans="1:10" ht="18.75">
      <c r="A824" s="424" t="s">
        <v>130</v>
      </c>
      <c r="B824" s="424"/>
      <c r="C824" s="424"/>
      <c r="D824" s="424"/>
      <c r="E824" s="424"/>
      <c r="F824" s="424"/>
      <c r="G824" s="424"/>
      <c r="H824" s="424"/>
      <c r="I824" s="424"/>
      <c r="J824" s="425"/>
    </row>
    <row r="825" spans="1:10" ht="15.75" thickBot="1">
      <c r="A825" s="414"/>
      <c r="B825" s="414"/>
      <c r="C825" s="414"/>
      <c r="D825" s="414"/>
      <c r="E825" s="414"/>
      <c r="F825" s="414"/>
      <c r="G825" s="414"/>
      <c r="H825" s="414"/>
      <c r="I825" s="414"/>
      <c r="J825" s="415"/>
    </row>
    <row r="826" spans="1:10" ht="16.5" thickBot="1">
      <c r="A826" s="416" t="s">
        <v>67</v>
      </c>
      <c r="B826" s="426"/>
      <c r="C826" s="417"/>
      <c r="D826" s="418"/>
      <c r="E826" s="418"/>
      <c r="F826" s="418"/>
      <c r="G826" s="418"/>
      <c r="H826" s="418"/>
      <c r="I826" s="418"/>
      <c r="J826" s="419"/>
    </row>
    <row r="827" spans="1:10" ht="15.75" thickBot="1">
      <c r="A827" s="396"/>
      <c r="B827" s="396"/>
      <c r="C827" s="396"/>
      <c r="D827" s="396"/>
      <c r="E827" s="396"/>
      <c r="F827" s="396"/>
      <c r="G827" s="396"/>
      <c r="H827" s="396"/>
      <c r="I827" s="396"/>
      <c r="J827" s="397"/>
    </row>
    <row r="828" spans="1:10" ht="15.75" thickBot="1">
      <c r="A828" s="420" t="s">
        <v>69</v>
      </c>
      <c r="B828" s="420"/>
      <c r="C828" s="421"/>
      <c r="D828" s="172"/>
      <c r="E828" s="12"/>
      <c r="F828" s="422" t="s">
        <v>71</v>
      </c>
      <c r="G828" s="422"/>
      <c r="H828" s="423"/>
      <c r="I828" s="172"/>
    </row>
    <row r="829" spans="1:10">
      <c r="A829" s="396"/>
      <c r="B829" s="396"/>
      <c r="C829" s="396"/>
      <c r="D829" s="396"/>
      <c r="E829" s="396"/>
      <c r="F829" s="396"/>
      <c r="G829" s="396"/>
      <c r="H829" s="396"/>
      <c r="I829" s="396"/>
      <c r="J829" s="397"/>
    </row>
    <row r="830" spans="1:10" ht="16.5" thickBot="1">
      <c r="A830" s="398" t="s">
        <v>73</v>
      </c>
      <c r="B830" s="398"/>
      <c r="C830" s="398"/>
      <c r="D830" s="398"/>
      <c r="E830" s="398"/>
      <c r="F830" s="398"/>
      <c r="G830" s="398"/>
      <c r="H830" s="398"/>
      <c r="I830" s="398"/>
      <c r="J830" s="399"/>
    </row>
    <row r="831" spans="1:10">
      <c r="A831" s="400"/>
      <c r="B831" s="401"/>
      <c r="C831" s="401"/>
      <c r="D831" s="401"/>
      <c r="E831" s="401"/>
      <c r="F831" s="401"/>
      <c r="G831" s="401"/>
      <c r="H831" s="401"/>
      <c r="I831" s="401"/>
      <c r="J831" s="402"/>
    </row>
    <row r="832" spans="1:10">
      <c r="A832" s="403"/>
      <c r="B832" s="404"/>
      <c r="C832" s="404"/>
      <c r="D832" s="404"/>
      <c r="E832" s="404"/>
      <c r="F832" s="404"/>
      <c r="G832" s="404"/>
      <c r="H832" s="404"/>
      <c r="I832" s="404"/>
      <c r="J832" s="405"/>
    </row>
    <row r="833" spans="1:10">
      <c r="A833" s="403"/>
      <c r="B833" s="404"/>
      <c r="C833" s="404"/>
      <c r="D833" s="404"/>
      <c r="E833" s="404"/>
      <c r="F833" s="404"/>
      <c r="G833" s="404"/>
      <c r="H833" s="404"/>
      <c r="I833" s="404"/>
      <c r="J833" s="405"/>
    </row>
    <row r="834" spans="1:10">
      <c r="A834" s="403"/>
      <c r="B834" s="404"/>
      <c r="C834" s="404"/>
      <c r="D834" s="404"/>
      <c r="E834" s="404"/>
      <c r="F834" s="404"/>
      <c r="G834" s="404"/>
      <c r="H834" s="404"/>
      <c r="I834" s="404"/>
      <c r="J834" s="405"/>
    </row>
    <row r="835" spans="1:10">
      <c r="A835" s="403"/>
      <c r="B835" s="404"/>
      <c r="C835" s="404"/>
      <c r="D835" s="404"/>
      <c r="E835" s="404"/>
      <c r="F835" s="404"/>
      <c r="G835" s="404"/>
      <c r="H835" s="404"/>
      <c r="I835" s="404"/>
      <c r="J835" s="405"/>
    </row>
    <row r="836" spans="1:10">
      <c r="A836" s="403"/>
      <c r="B836" s="404"/>
      <c r="C836" s="404"/>
      <c r="D836" s="404"/>
      <c r="E836" s="404"/>
      <c r="F836" s="404"/>
      <c r="G836" s="404"/>
      <c r="H836" s="404"/>
      <c r="I836" s="404"/>
      <c r="J836" s="405"/>
    </row>
    <row r="837" spans="1:10">
      <c r="A837" s="403"/>
      <c r="B837" s="404"/>
      <c r="C837" s="404"/>
      <c r="D837" s="404"/>
      <c r="E837" s="404"/>
      <c r="F837" s="404"/>
      <c r="G837" s="404"/>
      <c r="H837" s="404"/>
      <c r="I837" s="404"/>
      <c r="J837" s="405"/>
    </row>
    <row r="838" spans="1:10">
      <c r="A838" s="403"/>
      <c r="B838" s="404"/>
      <c r="C838" s="404"/>
      <c r="D838" s="404"/>
      <c r="E838" s="404"/>
      <c r="F838" s="404"/>
      <c r="G838" s="404"/>
      <c r="H838" s="404"/>
      <c r="I838" s="404"/>
      <c r="J838" s="405"/>
    </row>
    <row r="839" spans="1:10">
      <c r="A839" s="403"/>
      <c r="B839" s="404"/>
      <c r="C839" s="404"/>
      <c r="D839" s="404"/>
      <c r="E839" s="404"/>
      <c r="F839" s="404"/>
      <c r="G839" s="404"/>
      <c r="H839" s="404"/>
      <c r="I839" s="404"/>
      <c r="J839" s="405"/>
    </row>
    <row r="840" spans="1:10" ht="15.75" thickBot="1">
      <c r="A840" s="406"/>
      <c r="B840" s="407"/>
      <c r="C840" s="407"/>
      <c r="D840" s="407"/>
      <c r="E840" s="407"/>
      <c r="F840" s="407"/>
      <c r="G840" s="407"/>
      <c r="H840" s="407"/>
      <c r="I840" s="407"/>
      <c r="J840" s="408"/>
    </row>
    <row r="841" spans="1:10">
      <c r="A841" s="382"/>
      <c r="B841" s="382"/>
      <c r="C841" s="382"/>
      <c r="D841" s="382"/>
      <c r="E841" s="382"/>
      <c r="F841" s="382"/>
      <c r="G841" s="382"/>
      <c r="H841" s="382"/>
      <c r="I841" s="382"/>
      <c r="J841" s="383"/>
    </row>
    <row r="842" spans="1:10" ht="16.5" thickBot="1">
      <c r="A842" s="398" t="s">
        <v>75</v>
      </c>
      <c r="B842" s="398"/>
      <c r="C842" s="398"/>
      <c r="D842" s="398"/>
      <c r="E842" s="398"/>
      <c r="F842" s="398"/>
      <c r="G842" s="398"/>
      <c r="H842" s="398"/>
      <c r="I842" s="398"/>
      <c r="J842" s="399"/>
    </row>
    <row r="843" spans="1:10">
      <c r="A843" s="400"/>
      <c r="B843" s="401"/>
      <c r="C843" s="401"/>
      <c r="D843" s="401"/>
      <c r="E843" s="401"/>
      <c r="F843" s="401"/>
      <c r="G843" s="401"/>
      <c r="H843" s="401"/>
      <c r="I843" s="401"/>
      <c r="J843" s="402"/>
    </row>
    <row r="844" spans="1:10">
      <c r="A844" s="403"/>
      <c r="B844" s="404"/>
      <c r="C844" s="404"/>
      <c r="D844" s="404"/>
      <c r="E844" s="404"/>
      <c r="F844" s="404"/>
      <c r="G844" s="404"/>
      <c r="H844" s="404"/>
      <c r="I844" s="404"/>
      <c r="J844" s="405"/>
    </row>
    <row r="845" spans="1:10">
      <c r="A845" s="403"/>
      <c r="B845" s="404"/>
      <c r="C845" s="404"/>
      <c r="D845" s="404"/>
      <c r="E845" s="404"/>
      <c r="F845" s="404"/>
      <c r="G845" s="404"/>
      <c r="H845" s="404"/>
      <c r="I845" s="404"/>
      <c r="J845" s="405"/>
    </row>
    <row r="846" spans="1:10">
      <c r="A846" s="403"/>
      <c r="B846" s="404"/>
      <c r="C846" s="404"/>
      <c r="D846" s="404"/>
      <c r="E846" s="404"/>
      <c r="F846" s="404"/>
      <c r="G846" s="404"/>
      <c r="H846" s="404"/>
      <c r="I846" s="404"/>
      <c r="J846" s="405"/>
    </row>
    <row r="847" spans="1:10" ht="15.75" thickBot="1">
      <c r="A847" s="406"/>
      <c r="B847" s="407"/>
      <c r="C847" s="407"/>
      <c r="D847" s="407"/>
      <c r="E847" s="407"/>
      <c r="F847" s="407"/>
      <c r="G847" s="407"/>
      <c r="H847" s="407"/>
      <c r="I847" s="407"/>
      <c r="J847" s="408"/>
    </row>
    <row r="848" spans="1:10">
      <c r="A848" s="382"/>
      <c r="B848" s="382"/>
      <c r="C848" s="382"/>
      <c r="D848" s="382"/>
      <c r="E848" s="382"/>
      <c r="F848" s="382"/>
      <c r="G848" s="382"/>
      <c r="H848" s="382"/>
      <c r="I848" s="382"/>
      <c r="J848" s="383"/>
    </row>
    <row r="849" spans="1:10" ht="16.5" thickBot="1">
      <c r="A849" s="398" t="s">
        <v>77</v>
      </c>
      <c r="B849" s="398"/>
      <c r="C849" s="398"/>
      <c r="D849" s="398"/>
      <c r="E849" s="398"/>
      <c r="F849" s="398"/>
      <c r="G849" s="398"/>
      <c r="H849" s="398"/>
      <c r="I849" s="398"/>
      <c r="J849" s="399"/>
    </row>
    <row r="850" spans="1:10" ht="15.75" thickBot="1">
      <c r="A850" s="409"/>
      <c r="B850" s="410"/>
      <c r="C850" s="410"/>
      <c r="D850" s="410"/>
      <c r="E850" s="410"/>
      <c r="F850" s="410"/>
      <c r="G850" s="410"/>
      <c r="H850" s="410"/>
      <c r="I850" s="410"/>
      <c r="J850" s="411"/>
    </row>
    <row r="851" spans="1:10">
      <c r="A851" s="382"/>
      <c r="B851" s="382"/>
      <c r="C851" s="382"/>
      <c r="D851" s="382"/>
      <c r="E851" s="382"/>
      <c r="F851" s="382"/>
      <c r="G851" s="382"/>
      <c r="H851" s="382"/>
      <c r="I851" s="382"/>
      <c r="J851" s="383"/>
    </row>
    <row r="852" spans="1:10" ht="46.5" customHeight="1" thickBot="1">
      <c r="A852" s="384" t="s">
        <v>79</v>
      </c>
      <c r="B852" s="384"/>
      <c r="C852" s="384"/>
      <c r="D852" s="384"/>
      <c r="E852" s="384"/>
      <c r="F852" s="384"/>
      <c r="G852" s="384"/>
      <c r="H852" s="384"/>
      <c r="I852" s="384"/>
      <c r="J852" s="385"/>
    </row>
    <row r="853" spans="1:10">
      <c r="A853" s="386"/>
      <c r="B853" s="387"/>
      <c r="C853" s="387"/>
      <c r="D853" s="387"/>
      <c r="E853" s="387"/>
      <c r="F853" s="387"/>
      <c r="G853" s="387"/>
      <c r="H853" s="387"/>
      <c r="I853" s="387"/>
      <c r="J853" s="388"/>
    </row>
    <row r="854" spans="1:10">
      <c r="A854" s="389"/>
      <c r="B854" s="390"/>
      <c r="C854" s="390"/>
      <c r="D854" s="390"/>
      <c r="E854" s="390"/>
      <c r="F854" s="390"/>
      <c r="G854" s="390"/>
      <c r="H854" s="390"/>
      <c r="I854" s="390"/>
      <c r="J854" s="391"/>
    </row>
    <row r="855" spans="1:10">
      <c r="A855" s="389"/>
      <c r="B855" s="390"/>
      <c r="C855" s="390"/>
      <c r="D855" s="390"/>
      <c r="E855" s="390"/>
      <c r="F855" s="390"/>
      <c r="G855" s="390"/>
      <c r="H855" s="390"/>
      <c r="I855" s="390"/>
      <c r="J855" s="391"/>
    </row>
    <row r="856" spans="1:10">
      <c r="A856" s="389"/>
      <c r="B856" s="390"/>
      <c r="C856" s="390"/>
      <c r="D856" s="390"/>
      <c r="E856" s="390"/>
      <c r="F856" s="390"/>
      <c r="G856" s="390"/>
      <c r="H856" s="390"/>
      <c r="I856" s="390"/>
      <c r="J856" s="391"/>
    </row>
    <row r="857" spans="1:10">
      <c r="A857" s="389"/>
      <c r="B857" s="390"/>
      <c r="C857" s="390"/>
      <c r="D857" s="390"/>
      <c r="E857" s="390"/>
      <c r="F857" s="390"/>
      <c r="G857" s="390"/>
      <c r="H857" s="390"/>
      <c r="I857" s="390"/>
      <c r="J857" s="391"/>
    </row>
    <row r="858" spans="1:10">
      <c r="A858" s="389"/>
      <c r="B858" s="390"/>
      <c r="C858" s="390"/>
      <c r="D858" s="390"/>
      <c r="E858" s="390"/>
      <c r="F858" s="390"/>
      <c r="G858" s="390"/>
      <c r="H858" s="390"/>
      <c r="I858" s="390"/>
      <c r="J858" s="391"/>
    </row>
    <row r="859" spans="1:10">
      <c r="A859" s="389"/>
      <c r="B859" s="390"/>
      <c r="C859" s="390"/>
      <c r="D859" s="390"/>
      <c r="E859" s="390"/>
      <c r="F859" s="390"/>
      <c r="G859" s="390"/>
      <c r="H859" s="390"/>
      <c r="I859" s="390"/>
      <c r="J859" s="391"/>
    </row>
    <row r="860" spans="1:10">
      <c r="A860" s="389"/>
      <c r="B860" s="390"/>
      <c r="C860" s="390"/>
      <c r="D860" s="390"/>
      <c r="E860" s="390"/>
      <c r="F860" s="390"/>
      <c r="G860" s="390"/>
      <c r="H860" s="390"/>
      <c r="I860" s="390"/>
      <c r="J860" s="391"/>
    </row>
    <row r="861" spans="1:10">
      <c r="A861" s="389"/>
      <c r="B861" s="390"/>
      <c r="C861" s="390"/>
      <c r="D861" s="390"/>
      <c r="E861" s="390"/>
      <c r="F861" s="390"/>
      <c r="G861" s="390"/>
      <c r="H861" s="390"/>
      <c r="I861" s="390"/>
      <c r="J861" s="391"/>
    </row>
    <row r="862" spans="1:10">
      <c r="A862" s="389"/>
      <c r="B862" s="390"/>
      <c r="C862" s="390"/>
      <c r="D862" s="390"/>
      <c r="E862" s="390"/>
      <c r="F862" s="390"/>
      <c r="G862" s="390"/>
      <c r="H862" s="390"/>
      <c r="I862" s="390"/>
      <c r="J862" s="391"/>
    </row>
    <row r="863" spans="1:10">
      <c r="A863" s="389"/>
      <c r="B863" s="390"/>
      <c r="C863" s="390"/>
      <c r="D863" s="390"/>
      <c r="E863" s="390"/>
      <c r="F863" s="390"/>
      <c r="G863" s="390"/>
      <c r="H863" s="390"/>
      <c r="I863" s="390"/>
      <c r="J863" s="391"/>
    </row>
    <row r="864" spans="1:10" ht="15.75" thickBot="1">
      <c r="A864" s="392"/>
      <c r="B864" s="384"/>
      <c r="C864" s="384"/>
      <c r="D864" s="384"/>
      <c r="E864" s="384"/>
      <c r="F864" s="384"/>
      <c r="G864" s="384"/>
      <c r="H864" s="384"/>
      <c r="I864" s="384"/>
      <c r="J864" s="385"/>
    </row>
    <row r="865" spans="1:10" ht="15.75" thickBot="1">
      <c r="A865" s="393"/>
      <c r="B865" s="394"/>
      <c r="C865" s="394"/>
      <c r="D865" s="394"/>
      <c r="E865" s="394"/>
      <c r="F865" s="394"/>
      <c r="G865" s="394"/>
      <c r="H865" s="394"/>
      <c r="I865" s="394"/>
      <c r="J865" s="395"/>
    </row>
    <row r="866" spans="1:10" ht="18.75">
      <c r="A866" s="424" t="s">
        <v>131</v>
      </c>
      <c r="B866" s="424"/>
      <c r="C866" s="424"/>
      <c r="D866" s="424"/>
      <c r="E866" s="424"/>
      <c r="F866" s="424"/>
      <c r="G866" s="424"/>
      <c r="H866" s="424"/>
      <c r="I866" s="424"/>
      <c r="J866" s="425"/>
    </row>
    <row r="867" spans="1:10" ht="15.75" thickBot="1">
      <c r="A867" s="414"/>
      <c r="B867" s="414"/>
      <c r="C867" s="414"/>
      <c r="D867" s="414"/>
      <c r="E867" s="414"/>
      <c r="F867" s="414"/>
      <c r="G867" s="414"/>
      <c r="H867" s="414"/>
      <c r="I867" s="414"/>
      <c r="J867" s="415"/>
    </row>
    <row r="868" spans="1:10" ht="16.5" thickBot="1">
      <c r="A868" s="416" t="s">
        <v>67</v>
      </c>
      <c r="B868" s="426"/>
      <c r="C868" s="417"/>
      <c r="D868" s="418"/>
      <c r="E868" s="418"/>
      <c r="F868" s="418"/>
      <c r="G868" s="418"/>
      <c r="H868" s="418"/>
      <c r="I868" s="418"/>
      <c r="J868" s="419"/>
    </row>
    <row r="869" spans="1:10" ht="15.75" thickBot="1">
      <c r="A869" s="396"/>
      <c r="B869" s="396"/>
      <c r="C869" s="396"/>
      <c r="D869" s="396"/>
      <c r="E869" s="396"/>
      <c r="F869" s="396"/>
      <c r="G869" s="396"/>
      <c r="H869" s="396"/>
      <c r="I869" s="396"/>
      <c r="J869" s="397"/>
    </row>
    <row r="870" spans="1:10" ht="15.75" thickBot="1">
      <c r="A870" s="420" t="s">
        <v>69</v>
      </c>
      <c r="B870" s="420"/>
      <c r="C870" s="421"/>
      <c r="D870" s="172"/>
      <c r="E870" s="12"/>
      <c r="F870" s="422" t="s">
        <v>71</v>
      </c>
      <c r="G870" s="422"/>
      <c r="H870" s="423"/>
      <c r="I870" s="172"/>
    </row>
    <row r="871" spans="1:10">
      <c r="A871" s="396"/>
      <c r="B871" s="396"/>
      <c r="C871" s="396"/>
      <c r="D871" s="396"/>
      <c r="E871" s="396"/>
      <c r="F871" s="396"/>
      <c r="G871" s="396"/>
      <c r="H871" s="396"/>
      <c r="I871" s="396"/>
      <c r="J871" s="397"/>
    </row>
    <row r="872" spans="1:10" ht="16.5" thickBot="1">
      <c r="A872" s="398" t="s">
        <v>73</v>
      </c>
      <c r="B872" s="398"/>
      <c r="C872" s="398"/>
      <c r="D872" s="398"/>
      <c r="E872" s="398"/>
      <c r="F872" s="398"/>
      <c r="G872" s="398"/>
      <c r="H872" s="398"/>
      <c r="I872" s="398"/>
      <c r="J872" s="399"/>
    </row>
    <row r="873" spans="1:10">
      <c r="A873" s="400"/>
      <c r="B873" s="401"/>
      <c r="C873" s="401"/>
      <c r="D873" s="401"/>
      <c r="E873" s="401"/>
      <c r="F873" s="401"/>
      <c r="G873" s="401"/>
      <c r="H873" s="401"/>
      <c r="I873" s="401"/>
      <c r="J873" s="402"/>
    </row>
    <row r="874" spans="1:10">
      <c r="A874" s="403"/>
      <c r="B874" s="404"/>
      <c r="C874" s="404"/>
      <c r="D874" s="404"/>
      <c r="E874" s="404"/>
      <c r="F874" s="404"/>
      <c r="G874" s="404"/>
      <c r="H874" s="404"/>
      <c r="I874" s="404"/>
      <c r="J874" s="405"/>
    </row>
    <row r="875" spans="1:10">
      <c r="A875" s="403"/>
      <c r="B875" s="404"/>
      <c r="C875" s="404"/>
      <c r="D875" s="404"/>
      <c r="E875" s="404"/>
      <c r="F875" s="404"/>
      <c r="G875" s="404"/>
      <c r="H875" s="404"/>
      <c r="I875" s="404"/>
      <c r="J875" s="405"/>
    </row>
    <row r="876" spans="1:10">
      <c r="A876" s="403"/>
      <c r="B876" s="404"/>
      <c r="C876" s="404"/>
      <c r="D876" s="404"/>
      <c r="E876" s="404"/>
      <c r="F876" s="404"/>
      <c r="G876" s="404"/>
      <c r="H876" s="404"/>
      <c r="I876" s="404"/>
      <c r="J876" s="405"/>
    </row>
    <row r="877" spans="1:10">
      <c r="A877" s="403"/>
      <c r="B877" s="404"/>
      <c r="C877" s="404"/>
      <c r="D877" s="404"/>
      <c r="E877" s="404"/>
      <c r="F877" s="404"/>
      <c r="G877" s="404"/>
      <c r="H877" s="404"/>
      <c r="I877" s="404"/>
      <c r="J877" s="405"/>
    </row>
    <row r="878" spans="1:10">
      <c r="A878" s="403"/>
      <c r="B878" s="404"/>
      <c r="C878" s="404"/>
      <c r="D878" s="404"/>
      <c r="E878" s="404"/>
      <c r="F878" s="404"/>
      <c r="G878" s="404"/>
      <c r="H878" s="404"/>
      <c r="I878" s="404"/>
      <c r="J878" s="405"/>
    </row>
    <row r="879" spans="1:10">
      <c r="A879" s="403"/>
      <c r="B879" s="404"/>
      <c r="C879" s="404"/>
      <c r="D879" s="404"/>
      <c r="E879" s="404"/>
      <c r="F879" s="404"/>
      <c r="G879" s="404"/>
      <c r="H879" s="404"/>
      <c r="I879" s="404"/>
      <c r="J879" s="405"/>
    </row>
    <row r="880" spans="1:10">
      <c r="A880" s="403"/>
      <c r="B880" s="404"/>
      <c r="C880" s="404"/>
      <c r="D880" s="404"/>
      <c r="E880" s="404"/>
      <c r="F880" s="404"/>
      <c r="G880" s="404"/>
      <c r="H880" s="404"/>
      <c r="I880" s="404"/>
      <c r="J880" s="405"/>
    </row>
    <row r="881" spans="1:10">
      <c r="A881" s="403"/>
      <c r="B881" s="404"/>
      <c r="C881" s="404"/>
      <c r="D881" s="404"/>
      <c r="E881" s="404"/>
      <c r="F881" s="404"/>
      <c r="G881" s="404"/>
      <c r="H881" s="404"/>
      <c r="I881" s="404"/>
      <c r="J881" s="405"/>
    </row>
    <row r="882" spans="1:10" ht="15.75" thickBot="1">
      <c r="A882" s="406"/>
      <c r="B882" s="407"/>
      <c r="C882" s="407"/>
      <c r="D882" s="407"/>
      <c r="E882" s="407"/>
      <c r="F882" s="407"/>
      <c r="G882" s="407"/>
      <c r="H882" s="407"/>
      <c r="I882" s="407"/>
      <c r="J882" s="408"/>
    </row>
    <row r="883" spans="1:10">
      <c r="A883" s="382"/>
      <c r="B883" s="382"/>
      <c r="C883" s="382"/>
      <c r="D883" s="382"/>
      <c r="E883" s="382"/>
      <c r="F883" s="382"/>
      <c r="G883" s="382"/>
      <c r="H883" s="382"/>
      <c r="I883" s="382"/>
      <c r="J883" s="383"/>
    </row>
    <row r="884" spans="1:10" ht="16.5" thickBot="1">
      <c r="A884" s="398" t="s">
        <v>75</v>
      </c>
      <c r="B884" s="398"/>
      <c r="C884" s="398"/>
      <c r="D884" s="398"/>
      <c r="E884" s="398"/>
      <c r="F884" s="398"/>
      <c r="G884" s="398"/>
      <c r="H884" s="398"/>
      <c r="I884" s="398"/>
      <c r="J884" s="399"/>
    </row>
    <row r="885" spans="1:10">
      <c r="A885" s="400"/>
      <c r="B885" s="401"/>
      <c r="C885" s="401"/>
      <c r="D885" s="401"/>
      <c r="E885" s="401"/>
      <c r="F885" s="401"/>
      <c r="G885" s="401"/>
      <c r="H885" s="401"/>
      <c r="I885" s="401"/>
      <c r="J885" s="402"/>
    </row>
    <row r="886" spans="1:10">
      <c r="A886" s="403"/>
      <c r="B886" s="404"/>
      <c r="C886" s="404"/>
      <c r="D886" s="404"/>
      <c r="E886" s="404"/>
      <c r="F886" s="404"/>
      <c r="G886" s="404"/>
      <c r="H886" s="404"/>
      <c r="I886" s="404"/>
      <c r="J886" s="405"/>
    </row>
    <row r="887" spans="1:10">
      <c r="A887" s="403"/>
      <c r="B887" s="404"/>
      <c r="C887" s="404"/>
      <c r="D887" s="404"/>
      <c r="E887" s="404"/>
      <c r="F887" s="404"/>
      <c r="G887" s="404"/>
      <c r="H887" s="404"/>
      <c r="I887" s="404"/>
      <c r="J887" s="405"/>
    </row>
    <row r="888" spans="1:10">
      <c r="A888" s="403"/>
      <c r="B888" s="404"/>
      <c r="C888" s="404"/>
      <c r="D888" s="404"/>
      <c r="E888" s="404"/>
      <c r="F888" s="404"/>
      <c r="G888" s="404"/>
      <c r="H888" s="404"/>
      <c r="I888" s="404"/>
      <c r="J888" s="405"/>
    </row>
    <row r="889" spans="1:10" ht="15.75" thickBot="1">
      <c r="A889" s="406"/>
      <c r="B889" s="407"/>
      <c r="C889" s="407"/>
      <c r="D889" s="407"/>
      <c r="E889" s="407"/>
      <c r="F889" s="407"/>
      <c r="G889" s="407"/>
      <c r="H889" s="407"/>
      <c r="I889" s="407"/>
      <c r="J889" s="408"/>
    </row>
    <row r="890" spans="1:10">
      <c r="A890" s="382"/>
      <c r="B890" s="382"/>
      <c r="C890" s="382"/>
      <c r="D890" s="382"/>
      <c r="E890" s="382"/>
      <c r="F890" s="382"/>
      <c r="G890" s="382"/>
      <c r="H890" s="382"/>
      <c r="I890" s="382"/>
      <c r="J890" s="383"/>
    </row>
    <row r="891" spans="1:10" ht="16.5" thickBot="1">
      <c r="A891" s="398" t="s">
        <v>77</v>
      </c>
      <c r="B891" s="398"/>
      <c r="C891" s="398"/>
      <c r="D891" s="398"/>
      <c r="E891" s="398"/>
      <c r="F891" s="398"/>
      <c r="G891" s="398"/>
      <c r="H891" s="398"/>
      <c r="I891" s="398"/>
      <c r="J891" s="399"/>
    </row>
    <row r="892" spans="1:10" ht="15.75" thickBot="1">
      <c r="A892" s="409"/>
      <c r="B892" s="410"/>
      <c r="C892" s="410"/>
      <c r="D892" s="410"/>
      <c r="E892" s="410"/>
      <c r="F892" s="410"/>
      <c r="G892" s="410"/>
      <c r="H892" s="410"/>
      <c r="I892" s="410"/>
      <c r="J892" s="411"/>
    </row>
    <row r="893" spans="1:10">
      <c r="A893" s="382"/>
      <c r="B893" s="382"/>
      <c r="C893" s="382"/>
      <c r="D893" s="382"/>
      <c r="E893" s="382"/>
      <c r="F893" s="382"/>
      <c r="G893" s="382"/>
      <c r="H893" s="382"/>
      <c r="I893" s="382"/>
      <c r="J893" s="383"/>
    </row>
    <row r="894" spans="1:10" ht="52.35" customHeight="1" thickBot="1">
      <c r="A894" s="384" t="s">
        <v>79</v>
      </c>
      <c r="B894" s="384"/>
      <c r="C894" s="384"/>
      <c r="D894" s="384"/>
      <c r="E894" s="384"/>
      <c r="F894" s="384"/>
      <c r="G894" s="384"/>
      <c r="H894" s="384"/>
      <c r="I894" s="384"/>
      <c r="J894" s="385"/>
    </row>
    <row r="895" spans="1:10">
      <c r="A895" s="386"/>
      <c r="B895" s="387"/>
      <c r="C895" s="387"/>
      <c r="D895" s="387"/>
      <c r="E895" s="387"/>
      <c r="F895" s="387"/>
      <c r="G895" s="387"/>
      <c r="H895" s="387"/>
      <c r="I895" s="387"/>
      <c r="J895" s="388"/>
    </row>
    <row r="896" spans="1:10">
      <c r="A896" s="389"/>
      <c r="B896" s="390"/>
      <c r="C896" s="390"/>
      <c r="D896" s="390"/>
      <c r="E896" s="390"/>
      <c r="F896" s="390"/>
      <c r="G896" s="390"/>
      <c r="H896" s="390"/>
      <c r="I896" s="390"/>
      <c r="J896" s="391"/>
    </row>
    <row r="897" spans="1:10">
      <c r="A897" s="389"/>
      <c r="B897" s="390"/>
      <c r="C897" s="390"/>
      <c r="D897" s="390"/>
      <c r="E897" s="390"/>
      <c r="F897" s="390"/>
      <c r="G897" s="390"/>
      <c r="H897" s="390"/>
      <c r="I897" s="390"/>
      <c r="J897" s="391"/>
    </row>
    <row r="898" spans="1:10">
      <c r="A898" s="389"/>
      <c r="B898" s="390"/>
      <c r="C898" s="390"/>
      <c r="D898" s="390"/>
      <c r="E898" s="390"/>
      <c r="F898" s="390"/>
      <c r="G898" s="390"/>
      <c r="H898" s="390"/>
      <c r="I898" s="390"/>
      <c r="J898" s="391"/>
    </row>
    <row r="899" spans="1:10">
      <c r="A899" s="389"/>
      <c r="B899" s="390"/>
      <c r="C899" s="390"/>
      <c r="D899" s="390"/>
      <c r="E899" s="390"/>
      <c r="F899" s="390"/>
      <c r="G899" s="390"/>
      <c r="H899" s="390"/>
      <c r="I899" s="390"/>
      <c r="J899" s="391"/>
    </row>
    <row r="900" spans="1:10">
      <c r="A900" s="389"/>
      <c r="B900" s="390"/>
      <c r="C900" s="390"/>
      <c r="D900" s="390"/>
      <c r="E900" s="390"/>
      <c r="F900" s="390"/>
      <c r="G900" s="390"/>
      <c r="H900" s="390"/>
      <c r="I900" s="390"/>
      <c r="J900" s="391"/>
    </row>
    <row r="901" spans="1:10">
      <c r="A901" s="389"/>
      <c r="B901" s="390"/>
      <c r="C901" s="390"/>
      <c r="D901" s="390"/>
      <c r="E901" s="390"/>
      <c r="F901" s="390"/>
      <c r="G901" s="390"/>
      <c r="H901" s="390"/>
      <c r="I901" s="390"/>
      <c r="J901" s="391"/>
    </row>
    <row r="902" spans="1:10">
      <c r="A902" s="389"/>
      <c r="B902" s="390"/>
      <c r="C902" s="390"/>
      <c r="D902" s="390"/>
      <c r="E902" s="390"/>
      <c r="F902" s="390"/>
      <c r="G902" s="390"/>
      <c r="H902" s="390"/>
      <c r="I902" s="390"/>
      <c r="J902" s="391"/>
    </row>
    <row r="903" spans="1:10">
      <c r="A903" s="389"/>
      <c r="B903" s="390"/>
      <c r="C903" s="390"/>
      <c r="D903" s="390"/>
      <c r="E903" s="390"/>
      <c r="F903" s="390"/>
      <c r="G903" s="390"/>
      <c r="H903" s="390"/>
      <c r="I903" s="390"/>
      <c r="J903" s="391"/>
    </row>
    <row r="904" spans="1:10">
      <c r="A904" s="389"/>
      <c r="B904" s="390"/>
      <c r="C904" s="390"/>
      <c r="D904" s="390"/>
      <c r="E904" s="390"/>
      <c r="F904" s="390"/>
      <c r="G904" s="390"/>
      <c r="H904" s="390"/>
      <c r="I904" s="390"/>
      <c r="J904" s="391"/>
    </row>
    <row r="905" spans="1:10">
      <c r="A905" s="389"/>
      <c r="B905" s="390"/>
      <c r="C905" s="390"/>
      <c r="D905" s="390"/>
      <c r="E905" s="390"/>
      <c r="F905" s="390"/>
      <c r="G905" s="390"/>
      <c r="H905" s="390"/>
      <c r="I905" s="390"/>
      <c r="J905" s="391"/>
    </row>
    <row r="906" spans="1:10" ht="15.75" thickBot="1">
      <c r="A906" s="392"/>
      <c r="B906" s="384"/>
      <c r="C906" s="384"/>
      <c r="D906" s="384"/>
      <c r="E906" s="384"/>
      <c r="F906" s="384"/>
      <c r="G906" s="384"/>
      <c r="H906" s="384"/>
      <c r="I906" s="384"/>
      <c r="J906" s="385"/>
    </row>
    <row r="907" spans="1:10" ht="15.75" thickBot="1">
      <c r="A907" s="393"/>
      <c r="B907" s="394"/>
      <c r="C907" s="394"/>
      <c r="D907" s="394"/>
      <c r="E907" s="394"/>
      <c r="F907" s="394"/>
      <c r="G907" s="394"/>
      <c r="H907" s="394"/>
      <c r="I907" s="394"/>
      <c r="J907" s="395"/>
    </row>
    <row r="908" spans="1:10" ht="18.75">
      <c r="A908" s="424" t="s">
        <v>132</v>
      </c>
      <c r="B908" s="424"/>
      <c r="C908" s="424"/>
      <c r="D908" s="424"/>
      <c r="E908" s="424"/>
      <c r="F908" s="424"/>
      <c r="G908" s="424"/>
      <c r="H908" s="424"/>
      <c r="I908" s="424"/>
      <c r="J908" s="425"/>
    </row>
    <row r="909" spans="1:10" ht="15.75" thickBot="1">
      <c r="A909" s="414"/>
      <c r="B909" s="414"/>
      <c r="C909" s="414"/>
      <c r="D909" s="414"/>
      <c r="E909" s="414"/>
      <c r="F909" s="414"/>
      <c r="G909" s="414"/>
      <c r="H909" s="414"/>
      <c r="I909" s="414"/>
      <c r="J909" s="415"/>
    </row>
    <row r="910" spans="1:10" ht="16.5" thickBot="1">
      <c r="A910" s="416" t="s">
        <v>67</v>
      </c>
      <c r="B910" s="426"/>
      <c r="C910" s="417"/>
      <c r="D910" s="418"/>
      <c r="E910" s="418"/>
      <c r="F910" s="418"/>
      <c r="G910" s="418"/>
      <c r="H910" s="418"/>
      <c r="I910" s="418"/>
      <c r="J910" s="419"/>
    </row>
    <row r="911" spans="1:10" ht="15.75" thickBot="1">
      <c r="A911" s="396"/>
      <c r="B911" s="396"/>
      <c r="C911" s="396"/>
      <c r="D911" s="396"/>
      <c r="E911" s="396"/>
      <c r="F911" s="396"/>
      <c r="G911" s="396"/>
      <c r="H911" s="396"/>
      <c r="I911" s="396"/>
      <c r="J911" s="397"/>
    </row>
    <row r="912" spans="1:10" ht="15.75" thickBot="1">
      <c r="A912" s="420" t="s">
        <v>69</v>
      </c>
      <c r="B912" s="420"/>
      <c r="C912" s="421"/>
      <c r="D912" s="172"/>
      <c r="E912" s="12"/>
      <c r="F912" s="422" t="s">
        <v>71</v>
      </c>
      <c r="G912" s="422"/>
      <c r="H912" s="423"/>
      <c r="I912" s="172"/>
    </row>
    <row r="913" spans="1:10">
      <c r="A913" s="396"/>
      <c r="B913" s="396"/>
      <c r="C913" s="396"/>
      <c r="D913" s="396"/>
      <c r="E913" s="396"/>
      <c r="F913" s="396"/>
      <c r="G913" s="396"/>
      <c r="H913" s="396"/>
      <c r="I913" s="396"/>
      <c r="J913" s="397"/>
    </row>
    <row r="914" spans="1:10" ht="16.5" thickBot="1">
      <c r="A914" s="398" t="s">
        <v>73</v>
      </c>
      <c r="B914" s="398"/>
      <c r="C914" s="398"/>
      <c r="D914" s="398"/>
      <c r="E914" s="398"/>
      <c r="F914" s="398"/>
      <c r="G914" s="398"/>
      <c r="H914" s="398"/>
      <c r="I914" s="398"/>
      <c r="J914" s="399"/>
    </row>
    <row r="915" spans="1:10">
      <c r="A915" s="400"/>
      <c r="B915" s="401"/>
      <c r="C915" s="401"/>
      <c r="D915" s="401"/>
      <c r="E915" s="401"/>
      <c r="F915" s="401"/>
      <c r="G915" s="401"/>
      <c r="H915" s="401"/>
      <c r="I915" s="401"/>
      <c r="J915" s="402"/>
    </row>
    <row r="916" spans="1:10">
      <c r="A916" s="403"/>
      <c r="B916" s="404"/>
      <c r="C916" s="404"/>
      <c r="D916" s="404"/>
      <c r="E916" s="404"/>
      <c r="F916" s="404"/>
      <c r="G916" s="404"/>
      <c r="H916" s="404"/>
      <c r="I916" s="404"/>
      <c r="J916" s="405"/>
    </row>
    <row r="917" spans="1:10">
      <c r="A917" s="403"/>
      <c r="B917" s="404"/>
      <c r="C917" s="404"/>
      <c r="D917" s="404"/>
      <c r="E917" s="404"/>
      <c r="F917" s="404"/>
      <c r="G917" s="404"/>
      <c r="H917" s="404"/>
      <c r="I917" s="404"/>
      <c r="J917" s="405"/>
    </row>
    <row r="918" spans="1:10">
      <c r="A918" s="403"/>
      <c r="B918" s="404"/>
      <c r="C918" s="404"/>
      <c r="D918" s="404"/>
      <c r="E918" s="404"/>
      <c r="F918" s="404"/>
      <c r="G918" s="404"/>
      <c r="H918" s="404"/>
      <c r="I918" s="404"/>
      <c r="J918" s="405"/>
    </row>
    <row r="919" spans="1:10">
      <c r="A919" s="403"/>
      <c r="B919" s="404"/>
      <c r="C919" s="404"/>
      <c r="D919" s="404"/>
      <c r="E919" s="404"/>
      <c r="F919" s="404"/>
      <c r="G919" s="404"/>
      <c r="H919" s="404"/>
      <c r="I919" s="404"/>
      <c r="J919" s="405"/>
    </row>
    <row r="920" spans="1:10">
      <c r="A920" s="403"/>
      <c r="B920" s="404"/>
      <c r="C920" s="404"/>
      <c r="D920" s="404"/>
      <c r="E920" s="404"/>
      <c r="F920" s="404"/>
      <c r="G920" s="404"/>
      <c r="H920" s="404"/>
      <c r="I920" s="404"/>
      <c r="J920" s="405"/>
    </row>
    <row r="921" spans="1:10">
      <c r="A921" s="403"/>
      <c r="B921" s="404"/>
      <c r="C921" s="404"/>
      <c r="D921" s="404"/>
      <c r="E921" s="404"/>
      <c r="F921" s="404"/>
      <c r="G921" s="404"/>
      <c r="H921" s="404"/>
      <c r="I921" s="404"/>
      <c r="J921" s="405"/>
    </row>
    <row r="922" spans="1:10">
      <c r="A922" s="403"/>
      <c r="B922" s="404"/>
      <c r="C922" s="404"/>
      <c r="D922" s="404"/>
      <c r="E922" s="404"/>
      <c r="F922" s="404"/>
      <c r="G922" s="404"/>
      <c r="H922" s="404"/>
      <c r="I922" s="404"/>
      <c r="J922" s="405"/>
    </row>
    <row r="923" spans="1:10">
      <c r="A923" s="403"/>
      <c r="B923" s="404"/>
      <c r="C923" s="404"/>
      <c r="D923" s="404"/>
      <c r="E923" s="404"/>
      <c r="F923" s="404"/>
      <c r="G923" s="404"/>
      <c r="H923" s="404"/>
      <c r="I923" s="404"/>
      <c r="J923" s="405"/>
    </row>
    <row r="924" spans="1:10" ht="15.75" thickBot="1">
      <c r="A924" s="406"/>
      <c r="B924" s="407"/>
      <c r="C924" s="407"/>
      <c r="D924" s="407"/>
      <c r="E924" s="407"/>
      <c r="F924" s="407"/>
      <c r="G924" s="407"/>
      <c r="H924" s="407"/>
      <c r="I924" s="407"/>
      <c r="J924" s="408"/>
    </row>
    <row r="925" spans="1:10">
      <c r="A925" s="382"/>
      <c r="B925" s="382"/>
      <c r="C925" s="382"/>
      <c r="D925" s="382"/>
      <c r="E925" s="382"/>
      <c r="F925" s="382"/>
      <c r="G925" s="382"/>
      <c r="H925" s="382"/>
      <c r="I925" s="382"/>
      <c r="J925" s="383"/>
    </row>
    <row r="926" spans="1:10" ht="16.5" thickBot="1">
      <c r="A926" s="398" t="s">
        <v>75</v>
      </c>
      <c r="B926" s="398"/>
      <c r="C926" s="398"/>
      <c r="D926" s="398"/>
      <c r="E926" s="398"/>
      <c r="F926" s="398"/>
      <c r="G926" s="398"/>
      <c r="H926" s="398"/>
      <c r="I926" s="398"/>
      <c r="J926" s="399"/>
    </row>
    <row r="927" spans="1:10">
      <c r="A927" s="400"/>
      <c r="B927" s="401"/>
      <c r="C927" s="401"/>
      <c r="D927" s="401"/>
      <c r="E927" s="401"/>
      <c r="F927" s="401"/>
      <c r="G927" s="401"/>
      <c r="H927" s="401"/>
      <c r="I927" s="401"/>
      <c r="J927" s="402"/>
    </row>
    <row r="928" spans="1:10">
      <c r="A928" s="403"/>
      <c r="B928" s="404"/>
      <c r="C928" s="404"/>
      <c r="D928" s="404"/>
      <c r="E928" s="404"/>
      <c r="F928" s="404"/>
      <c r="G928" s="404"/>
      <c r="H928" s="404"/>
      <c r="I928" s="404"/>
      <c r="J928" s="405"/>
    </row>
    <row r="929" spans="1:10">
      <c r="A929" s="403"/>
      <c r="B929" s="404"/>
      <c r="C929" s="404"/>
      <c r="D929" s="404"/>
      <c r="E929" s="404"/>
      <c r="F929" s="404"/>
      <c r="G929" s="404"/>
      <c r="H929" s="404"/>
      <c r="I929" s="404"/>
      <c r="J929" s="405"/>
    </row>
    <row r="930" spans="1:10">
      <c r="A930" s="403"/>
      <c r="B930" s="404"/>
      <c r="C930" s="404"/>
      <c r="D930" s="404"/>
      <c r="E930" s="404"/>
      <c r="F930" s="404"/>
      <c r="G930" s="404"/>
      <c r="H930" s="404"/>
      <c r="I930" s="404"/>
      <c r="J930" s="405"/>
    </row>
    <row r="931" spans="1:10" ht="15.75" thickBot="1">
      <c r="A931" s="406"/>
      <c r="B931" s="407"/>
      <c r="C931" s="407"/>
      <c r="D931" s="407"/>
      <c r="E931" s="407"/>
      <c r="F931" s="407"/>
      <c r="G931" s="407"/>
      <c r="H931" s="407"/>
      <c r="I931" s="407"/>
      <c r="J931" s="408"/>
    </row>
    <row r="932" spans="1:10">
      <c r="A932" s="382"/>
      <c r="B932" s="382"/>
      <c r="C932" s="382"/>
      <c r="D932" s="382"/>
      <c r="E932" s="382"/>
      <c r="F932" s="382"/>
      <c r="G932" s="382"/>
      <c r="H932" s="382"/>
      <c r="I932" s="382"/>
      <c r="J932" s="383"/>
    </row>
    <row r="933" spans="1:10" ht="16.5" thickBot="1">
      <c r="A933" s="398" t="s">
        <v>77</v>
      </c>
      <c r="B933" s="398"/>
      <c r="C933" s="398"/>
      <c r="D933" s="398"/>
      <c r="E933" s="398"/>
      <c r="F933" s="398"/>
      <c r="G933" s="398"/>
      <c r="H933" s="398"/>
      <c r="I933" s="398"/>
      <c r="J933" s="399"/>
    </row>
    <row r="934" spans="1:10" ht="15.75" thickBot="1">
      <c r="A934" s="409"/>
      <c r="B934" s="410"/>
      <c r="C934" s="410"/>
      <c r="D934" s="410"/>
      <c r="E934" s="410"/>
      <c r="F934" s="410"/>
      <c r="G934" s="410"/>
      <c r="H934" s="410"/>
      <c r="I934" s="410"/>
      <c r="J934" s="411"/>
    </row>
    <row r="935" spans="1:10">
      <c r="A935" s="382"/>
      <c r="B935" s="382"/>
      <c r="C935" s="382"/>
      <c r="D935" s="382"/>
      <c r="E935" s="382"/>
      <c r="F935" s="382"/>
      <c r="G935" s="382"/>
      <c r="H935" s="382"/>
      <c r="I935" s="382"/>
      <c r="J935" s="383"/>
    </row>
    <row r="936" spans="1:10" ht="50.25" customHeight="1" thickBot="1">
      <c r="A936" s="384" t="s">
        <v>79</v>
      </c>
      <c r="B936" s="384"/>
      <c r="C936" s="384"/>
      <c r="D936" s="384"/>
      <c r="E936" s="384"/>
      <c r="F936" s="384"/>
      <c r="G936" s="384"/>
      <c r="H936" s="384"/>
      <c r="I936" s="384"/>
      <c r="J936" s="385"/>
    </row>
    <row r="937" spans="1:10">
      <c r="A937" s="386"/>
      <c r="B937" s="387"/>
      <c r="C937" s="387"/>
      <c r="D937" s="387"/>
      <c r="E937" s="387"/>
      <c r="F937" s="387"/>
      <c r="G937" s="387"/>
      <c r="H937" s="387"/>
      <c r="I937" s="387"/>
      <c r="J937" s="388"/>
    </row>
    <row r="938" spans="1:10">
      <c r="A938" s="389"/>
      <c r="B938" s="390"/>
      <c r="C938" s="390"/>
      <c r="D938" s="390"/>
      <c r="E938" s="390"/>
      <c r="F938" s="390"/>
      <c r="G938" s="390"/>
      <c r="H938" s="390"/>
      <c r="I938" s="390"/>
      <c r="J938" s="391"/>
    </row>
    <row r="939" spans="1:10">
      <c r="A939" s="389"/>
      <c r="B939" s="390"/>
      <c r="C939" s="390"/>
      <c r="D939" s="390"/>
      <c r="E939" s="390"/>
      <c r="F939" s="390"/>
      <c r="G939" s="390"/>
      <c r="H939" s="390"/>
      <c r="I939" s="390"/>
      <c r="J939" s="391"/>
    </row>
    <row r="940" spans="1:10">
      <c r="A940" s="389"/>
      <c r="B940" s="390"/>
      <c r="C940" s="390"/>
      <c r="D940" s="390"/>
      <c r="E940" s="390"/>
      <c r="F940" s="390"/>
      <c r="G940" s="390"/>
      <c r="H940" s="390"/>
      <c r="I940" s="390"/>
      <c r="J940" s="391"/>
    </row>
    <row r="941" spans="1:10">
      <c r="A941" s="389"/>
      <c r="B941" s="390"/>
      <c r="C941" s="390"/>
      <c r="D941" s="390"/>
      <c r="E941" s="390"/>
      <c r="F941" s="390"/>
      <c r="G941" s="390"/>
      <c r="H941" s="390"/>
      <c r="I941" s="390"/>
      <c r="J941" s="391"/>
    </row>
    <row r="942" spans="1:10">
      <c r="A942" s="389"/>
      <c r="B942" s="390"/>
      <c r="C942" s="390"/>
      <c r="D942" s="390"/>
      <c r="E942" s="390"/>
      <c r="F942" s="390"/>
      <c r="G942" s="390"/>
      <c r="H942" s="390"/>
      <c r="I942" s="390"/>
      <c r="J942" s="391"/>
    </row>
    <row r="943" spans="1:10">
      <c r="A943" s="389"/>
      <c r="B943" s="390"/>
      <c r="C943" s="390"/>
      <c r="D943" s="390"/>
      <c r="E943" s="390"/>
      <c r="F943" s="390"/>
      <c r="G943" s="390"/>
      <c r="H943" s="390"/>
      <c r="I943" s="390"/>
      <c r="J943" s="391"/>
    </row>
    <row r="944" spans="1:10">
      <c r="A944" s="389"/>
      <c r="B944" s="390"/>
      <c r="C944" s="390"/>
      <c r="D944" s="390"/>
      <c r="E944" s="390"/>
      <c r="F944" s="390"/>
      <c r="G944" s="390"/>
      <c r="H944" s="390"/>
      <c r="I944" s="390"/>
      <c r="J944" s="391"/>
    </row>
    <row r="945" spans="1:10">
      <c r="A945" s="389"/>
      <c r="B945" s="390"/>
      <c r="C945" s="390"/>
      <c r="D945" s="390"/>
      <c r="E945" s="390"/>
      <c r="F945" s="390"/>
      <c r="G945" s="390"/>
      <c r="H945" s="390"/>
      <c r="I945" s="390"/>
      <c r="J945" s="391"/>
    </row>
    <row r="946" spans="1:10">
      <c r="A946" s="389"/>
      <c r="B946" s="390"/>
      <c r="C946" s="390"/>
      <c r="D946" s="390"/>
      <c r="E946" s="390"/>
      <c r="F946" s="390"/>
      <c r="G946" s="390"/>
      <c r="H946" s="390"/>
      <c r="I946" s="390"/>
      <c r="J946" s="391"/>
    </row>
    <row r="947" spans="1:10">
      <c r="A947" s="389"/>
      <c r="B947" s="390"/>
      <c r="C947" s="390"/>
      <c r="D947" s="390"/>
      <c r="E947" s="390"/>
      <c r="F947" s="390"/>
      <c r="G947" s="390"/>
      <c r="H947" s="390"/>
      <c r="I947" s="390"/>
      <c r="J947" s="391"/>
    </row>
    <row r="948" spans="1:10" ht="15.75" thickBot="1">
      <c r="A948" s="392"/>
      <c r="B948" s="384"/>
      <c r="C948" s="384"/>
      <c r="D948" s="384"/>
      <c r="E948" s="384"/>
      <c r="F948" s="384"/>
      <c r="G948" s="384"/>
      <c r="H948" s="384"/>
      <c r="I948" s="384"/>
      <c r="J948" s="385"/>
    </row>
    <row r="949" spans="1:10" ht="15.75" thickBot="1">
      <c r="A949" s="393"/>
      <c r="B949" s="394"/>
      <c r="C949" s="394"/>
      <c r="D949" s="394"/>
      <c r="E949" s="394"/>
      <c r="F949" s="394"/>
      <c r="G949" s="394"/>
      <c r="H949" s="394"/>
      <c r="I949" s="394"/>
      <c r="J949" s="395"/>
    </row>
    <row r="950" spans="1:10" ht="18.75">
      <c r="A950" s="424" t="s">
        <v>133</v>
      </c>
      <c r="B950" s="424"/>
      <c r="C950" s="424"/>
      <c r="D950" s="424"/>
      <c r="E950" s="424"/>
      <c r="F950" s="424"/>
      <c r="G950" s="424"/>
      <c r="H950" s="424"/>
      <c r="I950" s="424"/>
      <c r="J950" s="425"/>
    </row>
    <row r="951" spans="1:10" ht="15.75" thickBot="1">
      <c r="A951" s="414"/>
      <c r="B951" s="414"/>
      <c r="C951" s="414"/>
      <c r="D951" s="414"/>
      <c r="E951" s="414"/>
      <c r="F951" s="414"/>
      <c r="G951" s="414"/>
      <c r="H951" s="414"/>
      <c r="I951" s="414"/>
      <c r="J951" s="415"/>
    </row>
    <row r="952" spans="1:10" ht="16.5" thickBot="1">
      <c r="A952" s="416" t="s">
        <v>67</v>
      </c>
      <c r="B952" s="426"/>
      <c r="C952" s="417"/>
      <c r="D952" s="418"/>
      <c r="E952" s="418"/>
      <c r="F952" s="418"/>
      <c r="G952" s="418"/>
      <c r="H952" s="418"/>
      <c r="I952" s="418"/>
      <c r="J952" s="419"/>
    </row>
    <row r="953" spans="1:10" ht="15.75" thickBot="1">
      <c r="A953" s="396"/>
      <c r="B953" s="396"/>
      <c r="C953" s="396"/>
      <c r="D953" s="396"/>
      <c r="E953" s="396"/>
      <c r="F953" s="396"/>
      <c r="G953" s="396"/>
      <c r="H953" s="396"/>
      <c r="I953" s="396"/>
      <c r="J953" s="397"/>
    </row>
    <row r="954" spans="1:10" ht="15.75" thickBot="1">
      <c r="A954" s="420" t="s">
        <v>69</v>
      </c>
      <c r="B954" s="420"/>
      <c r="C954" s="421"/>
      <c r="D954" s="172"/>
      <c r="E954" s="12"/>
      <c r="F954" s="422" t="s">
        <v>71</v>
      </c>
      <c r="G954" s="422"/>
      <c r="H954" s="423"/>
      <c r="I954" s="172"/>
    </row>
    <row r="955" spans="1:10">
      <c r="A955" s="396"/>
      <c r="B955" s="396"/>
      <c r="C955" s="396"/>
      <c r="D955" s="396"/>
      <c r="E955" s="396"/>
      <c r="F955" s="396"/>
      <c r="G955" s="396"/>
      <c r="H955" s="396"/>
      <c r="I955" s="396"/>
      <c r="J955" s="397"/>
    </row>
    <row r="956" spans="1:10" ht="16.5" thickBot="1">
      <c r="A956" s="398" t="s">
        <v>73</v>
      </c>
      <c r="B956" s="398"/>
      <c r="C956" s="398"/>
      <c r="D956" s="398"/>
      <c r="E956" s="398"/>
      <c r="F956" s="398"/>
      <c r="G956" s="398"/>
      <c r="H956" s="398"/>
      <c r="I956" s="398"/>
      <c r="J956" s="399"/>
    </row>
    <row r="957" spans="1:10">
      <c r="A957" s="400"/>
      <c r="B957" s="401"/>
      <c r="C957" s="401"/>
      <c r="D957" s="401"/>
      <c r="E957" s="401"/>
      <c r="F957" s="401"/>
      <c r="G957" s="401"/>
      <c r="H957" s="401"/>
      <c r="I957" s="401"/>
      <c r="J957" s="402"/>
    </row>
    <row r="958" spans="1:10">
      <c r="A958" s="403"/>
      <c r="B958" s="404"/>
      <c r="C958" s="404"/>
      <c r="D958" s="404"/>
      <c r="E958" s="404"/>
      <c r="F958" s="404"/>
      <c r="G958" s="404"/>
      <c r="H958" s="404"/>
      <c r="I958" s="404"/>
      <c r="J958" s="405"/>
    </row>
    <row r="959" spans="1:10">
      <c r="A959" s="403"/>
      <c r="B959" s="404"/>
      <c r="C959" s="404"/>
      <c r="D959" s="404"/>
      <c r="E959" s="404"/>
      <c r="F959" s="404"/>
      <c r="G959" s="404"/>
      <c r="H959" s="404"/>
      <c r="I959" s="404"/>
      <c r="J959" s="405"/>
    </row>
    <row r="960" spans="1:10">
      <c r="A960" s="403"/>
      <c r="B960" s="404"/>
      <c r="C960" s="404"/>
      <c r="D960" s="404"/>
      <c r="E960" s="404"/>
      <c r="F960" s="404"/>
      <c r="G960" s="404"/>
      <c r="H960" s="404"/>
      <c r="I960" s="404"/>
      <c r="J960" s="405"/>
    </row>
    <row r="961" spans="1:10">
      <c r="A961" s="403"/>
      <c r="B961" s="404"/>
      <c r="C961" s="404"/>
      <c r="D961" s="404"/>
      <c r="E961" s="404"/>
      <c r="F961" s="404"/>
      <c r="G961" s="404"/>
      <c r="H961" s="404"/>
      <c r="I961" s="404"/>
      <c r="J961" s="405"/>
    </row>
    <row r="962" spans="1:10">
      <c r="A962" s="403"/>
      <c r="B962" s="404"/>
      <c r="C962" s="404"/>
      <c r="D962" s="404"/>
      <c r="E962" s="404"/>
      <c r="F962" s="404"/>
      <c r="G962" s="404"/>
      <c r="H962" s="404"/>
      <c r="I962" s="404"/>
      <c r="J962" s="405"/>
    </row>
    <row r="963" spans="1:10">
      <c r="A963" s="403"/>
      <c r="B963" s="404"/>
      <c r="C963" s="404"/>
      <c r="D963" s="404"/>
      <c r="E963" s="404"/>
      <c r="F963" s="404"/>
      <c r="G963" s="404"/>
      <c r="H963" s="404"/>
      <c r="I963" s="404"/>
      <c r="J963" s="405"/>
    </row>
    <row r="964" spans="1:10">
      <c r="A964" s="403"/>
      <c r="B964" s="404"/>
      <c r="C964" s="404"/>
      <c r="D964" s="404"/>
      <c r="E964" s="404"/>
      <c r="F964" s="404"/>
      <c r="G964" s="404"/>
      <c r="H964" s="404"/>
      <c r="I964" s="404"/>
      <c r="J964" s="405"/>
    </row>
    <row r="965" spans="1:10">
      <c r="A965" s="403"/>
      <c r="B965" s="404"/>
      <c r="C965" s="404"/>
      <c r="D965" s="404"/>
      <c r="E965" s="404"/>
      <c r="F965" s="404"/>
      <c r="G965" s="404"/>
      <c r="H965" s="404"/>
      <c r="I965" s="404"/>
      <c r="J965" s="405"/>
    </row>
    <row r="966" spans="1:10" ht="15.75" thickBot="1">
      <c r="A966" s="406"/>
      <c r="B966" s="407"/>
      <c r="C966" s="407"/>
      <c r="D966" s="407"/>
      <c r="E966" s="407"/>
      <c r="F966" s="407"/>
      <c r="G966" s="407"/>
      <c r="H966" s="407"/>
      <c r="I966" s="407"/>
      <c r="J966" s="408"/>
    </row>
    <row r="967" spans="1:10">
      <c r="A967" s="382"/>
      <c r="B967" s="382"/>
      <c r="C967" s="382"/>
      <c r="D967" s="382"/>
      <c r="E967" s="382"/>
      <c r="F967" s="382"/>
      <c r="G967" s="382"/>
      <c r="H967" s="382"/>
      <c r="I967" s="382"/>
      <c r="J967" s="383"/>
    </row>
    <row r="968" spans="1:10" ht="16.5" thickBot="1">
      <c r="A968" s="398" t="s">
        <v>75</v>
      </c>
      <c r="B968" s="398"/>
      <c r="C968" s="398"/>
      <c r="D968" s="398"/>
      <c r="E968" s="398"/>
      <c r="F968" s="398"/>
      <c r="G968" s="398"/>
      <c r="H968" s="398"/>
      <c r="I968" s="398"/>
      <c r="J968" s="399"/>
    </row>
    <row r="969" spans="1:10">
      <c r="A969" s="400"/>
      <c r="B969" s="401"/>
      <c r="C969" s="401"/>
      <c r="D969" s="401"/>
      <c r="E969" s="401"/>
      <c r="F969" s="401"/>
      <c r="G969" s="401"/>
      <c r="H969" s="401"/>
      <c r="I969" s="401"/>
      <c r="J969" s="402"/>
    </row>
    <row r="970" spans="1:10">
      <c r="A970" s="403"/>
      <c r="B970" s="404"/>
      <c r="C970" s="404"/>
      <c r="D970" s="404"/>
      <c r="E970" s="404"/>
      <c r="F970" s="404"/>
      <c r="G970" s="404"/>
      <c r="H970" s="404"/>
      <c r="I970" s="404"/>
      <c r="J970" s="405"/>
    </row>
    <row r="971" spans="1:10">
      <c r="A971" s="403"/>
      <c r="B971" s="404"/>
      <c r="C971" s="404"/>
      <c r="D971" s="404"/>
      <c r="E971" s="404"/>
      <c r="F971" s="404"/>
      <c r="G971" s="404"/>
      <c r="H971" s="404"/>
      <c r="I971" s="404"/>
      <c r="J971" s="405"/>
    </row>
    <row r="972" spans="1:10">
      <c r="A972" s="403"/>
      <c r="B972" s="404"/>
      <c r="C972" s="404"/>
      <c r="D972" s="404"/>
      <c r="E972" s="404"/>
      <c r="F972" s="404"/>
      <c r="G972" s="404"/>
      <c r="H972" s="404"/>
      <c r="I972" s="404"/>
      <c r="J972" s="405"/>
    </row>
    <row r="973" spans="1:10" ht="15.75" thickBot="1">
      <c r="A973" s="406"/>
      <c r="B973" s="407"/>
      <c r="C973" s="407"/>
      <c r="D973" s="407"/>
      <c r="E973" s="407"/>
      <c r="F973" s="407"/>
      <c r="G973" s="407"/>
      <c r="H973" s="407"/>
      <c r="I973" s="407"/>
      <c r="J973" s="408"/>
    </row>
    <row r="974" spans="1:10">
      <c r="A974" s="382"/>
      <c r="B974" s="382"/>
      <c r="C974" s="382"/>
      <c r="D974" s="382"/>
      <c r="E974" s="382"/>
      <c r="F974" s="382"/>
      <c r="G974" s="382"/>
      <c r="H974" s="382"/>
      <c r="I974" s="382"/>
      <c r="J974" s="383"/>
    </row>
    <row r="975" spans="1:10" ht="16.5" thickBot="1">
      <c r="A975" s="398" t="s">
        <v>77</v>
      </c>
      <c r="B975" s="398"/>
      <c r="C975" s="398"/>
      <c r="D975" s="398"/>
      <c r="E975" s="398"/>
      <c r="F975" s="398"/>
      <c r="G975" s="398"/>
      <c r="H975" s="398"/>
      <c r="I975" s="398"/>
      <c r="J975" s="399"/>
    </row>
    <row r="976" spans="1:10" ht="15.75" thickBot="1">
      <c r="A976" s="409"/>
      <c r="B976" s="410"/>
      <c r="C976" s="410"/>
      <c r="D976" s="410"/>
      <c r="E976" s="410"/>
      <c r="F976" s="410"/>
      <c r="G976" s="410"/>
      <c r="H976" s="410"/>
      <c r="I976" s="410"/>
      <c r="J976" s="411"/>
    </row>
    <row r="977" spans="1:10">
      <c r="A977" s="382"/>
      <c r="B977" s="382"/>
      <c r="C977" s="382"/>
      <c r="D977" s="382"/>
      <c r="E977" s="382"/>
      <c r="F977" s="382"/>
      <c r="G977" s="382"/>
      <c r="H977" s="382"/>
      <c r="I977" s="382"/>
      <c r="J977" s="383"/>
    </row>
    <row r="978" spans="1:10" ht="43.5" customHeight="1" thickBot="1">
      <c r="A978" s="384" t="s">
        <v>79</v>
      </c>
      <c r="B978" s="384"/>
      <c r="C978" s="384"/>
      <c r="D978" s="384"/>
      <c r="E978" s="384"/>
      <c r="F978" s="384"/>
      <c r="G978" s="384"/>
      <c r="H978" s="384"/>
      <c r="I978" s="384"/>
      <c r="J978" s="385"/>
    </row>
    <row r="979" spans="1:10">
      <c r="A979" s="386"/>
      <c r="B979" s="387"/>
      <c r="C979" s="387"/>
      <c r="D979" s="387"/>
      <c r="E979" s="387"/>
      <c r="F979" s="387"/>
      <c r="G979" s="387"/>
      <c r="H979" s="387"/>
      <c r="I979" s="387"/>
      <c r="J979" s="388"/>
    </row>
    <row r="980" spans="1:10">
      <c r="A980" s="389"/>
      <c r="B980" s="390"/>
      <c r="C980" s="390"/>
      <c r="D980" s="390"/>
      <c r="E980" s="390"/>
      <c r="F980" s="390"/>
      <c r="G980" s="390"/>
      <c r="H980" s="390"/>
      <c r="I980" s="390"/>
      <c r="J980" s="391"/>
    </row>
    <row r="981" spans="1:10">
      <c r="A981" s="389"/>
      <c r="B981" s="390"/>
      <c r="C981" s="390"/>
      <c r="D981" s="390"/>
      <c r="E981" s="390"/>
      <c r="F981" s="390"/>
      <c r="G981" s="390"/>
      <c r="H981" s="390"/>
      <c r="I981" s="390"/>
      <c r="J981" s="391"/>
    </row>
    <row r="982" spans="1:10">
      <c r="A982" s="389"/>
      <c r="B982" s="390"/>
      <c r="C982" s="390"/>
      <c r="D982" s="390"/>
      <c r="E982" s="390"/>
      <c r="F982" s="390"/>
      <c r="G982" s="390"/>
      <c r="H982" s="390"/>
      <c r="I982" s="390"/>
      <c r="J982" s="391"/>
    </row>
    <row r="983" spans="1:10">
      <c r="A983" s="389"/>
      <c r="B983" s="390"/>
      <c r="C983" s="390"/>
      <c r="D983" s="390"/>
      <c r="E983" s="390"/>
      <c r="F983" s="390"/>
      <c r="G983" s="390"/>
      <c r="H983" s="390"/>
      <c r="I983" s="390"/>
      <c r="J983" s="391"/>
    </row>
    <row r="984" spans="1:10">
      <c r="A984" s="389"/>
      <c r="B984" s="390"/>
      <c r="C984" s="390"/>
      <c r="D984" s="390"/>
      <c r="E984" s="390"/>
      <c r="F984" s="390"/>
      <c r="G984" s="390"/>
      <c r="H984" s="390"/>
      <c r="I984" s="390"/>
      <c r="J984" s="391"/>
    </row>
    <row r="985" spans="1:10">
      <c r="A985" s="389"/>
      <c r="B985" s="390"/>
      <c r="C985" s="390"/>
      <c r="D985" s="390"/>
      <c r="E985" s="390"/>
      <c r="F985" s="390"/>
      <c r="G985" s="390"/>
      <c r="H985" s="390"/>
      <c r="I985" s="390"/>
      <c r="J985" s="391"/>
    </row>
    <row r="986" spans="1:10">
      <c r="A986" s="389"/>
      <c r="B986" s="390"/>
      <c r="C986" s="390"/>
      <c r="D986" s="390"/>
      <c r="E986" s="390"/>
      <c r="F986" s="390"/>
      <c r="G986" s="390"/>
      <c r="H986" s="390"/>
      <c r="I986" s="390"/>
      <c r="J986" s="391"/>
    </row>
    <row r="987" spans="1:10">
      <c r="A987" s="389"/>
      <c r="B987" s="390"/>
      <c r="C987" s="390"/>
      <c r="D987" s="390"/>
      <c r="E987" s="390"/>
      <c r="F987" s="390"/>
      <c r="G987" s="390"/>
      <c r="H987" s="390"/>
      <c r="I987" s="390"/>
      <c r="J987" s="391"/>
    </row>
    <row r="988" spans="1:10">
      <c r="A988" s="389"/>
      <c r="B988" s="390"/>
      <c r="C988" s="390"/>
      <c r="D988" s="390"/>
      <c r="E988" s="390"/>
      <c r="F988" s="390"/>
      <c r="G988" s="390"/>
      <c r="H988" s="390"/>
      <c r="I988" s="390"/>
      <c r="J988" s="391"/>
    </row>
    <row r="989" spans="1:10">
      <c r="A989" s="389"/>
      <c r="B989" s="390"/>
      <c r="C989" s="390"/>
      <c r="D989" s="390"/>
      <c r="E989" s="390"/>
      <c r="F989" s="390"/>
      <c r="G989" s="390"/>
      <c r="H989" s="390"/>
      <c r="I989" s="390"/>
      <c r="J989" s="391"/>
    </row>
    <row r="990" spans="1:10" ht="15.75" thickBot="1">
      <c r="A990" s="392"/>
      <c r="B990" s="384"/>
      <c r="C990" s="384"/>
      <c r="D990" s="384"/>
      <c r="E990" s="384"/>
      <c r="F990" s="384"/>
      <c r="G990" s="384"/>
      <c r="H990" s="384"/>
      <c r="I990" s="384"/>
      <c r="J990" s="385"/>
    </row>
    <row r="991" spans="1:10" ht="15.75" thickBot="1">
      <c r="A991" s="393"/>
      <c r="B991" s="394"/>
      <c r="C991" s="394"/>
      <c r="D991" s="394"/>
      <c r="E991" s="394"/>
      <c r="F991" s="394"/>
      <c r="G991" s="394"/>
      <c r="H991" s="394"/>
      <c r="I991" s="394"/>
      <c r="J991" s="395"/>
    </row>
    <row r="992" spans="1:10" ht="18.75">
      <c r="A992" s="412" t="s">
        <v>134</v>
      </c>
      <c r="B992" s="412"/>
      <c r="C992" s="412"/>
      <c r="D992" s="412"/>
      <c r="E992" s="412"/>
      <c r="F992" s="412"/>
      <c r="G992" s="412"/>
      <c r="H992" s="412"/>
      <c r="I992" s="412"/>
      <c r="J992" s="413"/>
    </row>
    <row r="993" spans="1:10" ht="15.75" thickBot="1">
      <c r="A993" s="414"/>
      <c r="B993" s="414"/>
      <c r="C993" s="414"/>
      <c r="D993" s="414"/>
      <c r="E993" s="414"/>
      <c r="F993" s="414"/>
      <c r="G993" s="414"/>
      <c r="H993" s="414"/>
      <c r="I993" s="414"/>
      <c r="J993" s="415"/>
    </row>
    <row r="994" spans="1:10" ht="16.5" thickBot="1">
      <c r="A994" s="416" t="s">
        <v>67</v>
      </c>
      <c r="B994" s="416"/>
      <c r="C994" s="417"/>
      <c r="D994" s="418"/>
      <c r="E994" s="418"/>
      <c r="F994" s="418"/>
      <c r="G994" s="418"/>
      <c r="H994" s="418"/>
      <c r="I994" s="418"/>
      <c r="J994" s="419"/>
    </row>
    <row r="995" spans="1:10" ht="15.75" thickBot="1">
      <c r="A995" s="396"/>
      <c r="B995" s="396"/>
      <c r="C995" s="396"/>
      <c r="D995" s="396"/>
      <c r="E995" s="396"/>
      <c r="F995" s="396"/>
      <c r="G995" s="396"/>
      <c r="H995" s="396"/>
      <c r="I995" s="396"/>
      <c r="J995" s="397"/>
    </row>
    <row r="996" spans="1:10" ht="15.75" thickBot="1">
      <c r="A996" s="420" t="s">
        <v>69</v>
      </c>
      <c r="B996" s="420"/>
      <c r="C996" s="421"/>
      <c r="D996" s="172"/>
      <c r="E996" s="12"/>
      <c r="F996" s="422" t="s">
        <v>71</v>
      </c>
      <c r="G996" s="422"/>
      <c r="H996" s="423"/>
      <c r="I996" s="172"/>
    </row>
    <row r="997" spans="1:10">
      <c r="A997" s="396"/>
      <c r="B997" s="396"/>
      <c r="C997" s="396"/>
      <c r="D997" s="396"/>
      <c r="E997" s="396"/>
      <c r="F997" s="396"/>
      <c r="G997" s="396"/>
      <c r="H997" s="396"/>
      <c r="I997" s="396"/>
      <c r="J997" s="397"/>
    </row>
    <row r="998" spans="1:10" ht="16.5" thickBot="1">
      <c r="A998" s="398" t="s">
        <v>73</v>
      </c>
      <c r="B998" s="398"/>
      <c r="C998" s="398"/>
      <c r="D998" s="398"/>
      <c r="E998" s="398"/>
      <c r="F998" s="398"/>
      <c r="G998" s="398"/>
      <c r="H998" s="398"/>
      <c r="I998" s="398"/>
      <c r="J998" s="399"/>
    </row>
    <row r="999" spans="1:10">
      <c r="A999" s="400"/>
      <c r="B999" s="401"/>
      <c r="C999" s="401"/>
      <c r="D999" s="401"/>
      <c r="E999" s="401"/>
      <c r="F999" s="401"/>
      <c r="G999" s="401"/>
      <c r="H999" s="401"/>
      <c r="I999" s="401"/>
      <c r="J999" s="402"/>
    </row>
    <row r="1000" spans="1:10">
      <c r="A1000" s="403"/>
      <c r="B1000" s="404"/>
      <c r="C1000" s="404"/>
      <c r="D1000" s="404"/>
      <c r="E1000" s="404"/>
      <c r="F1000" s="404"/>
      <c r="G1000" s="404"/>
      <c r="H1000" s="404"/>
      <c r="I1000" s="404"/>
      <c r="J1000" s="405"/>
    </row>
    <row r="1001" spans="1:10">
      <c r="A1001" s="403"/>
      <c r="B1001" s="404"/>
      <c r="C1001" s="404"/>
      <c r="D1001" s="404"/>
      <c r="E1001" s="404"/>
      <c r="F1001" s="404"/>
      <c r="G1001" s="404"/>
      <c r="H1001" s="404"/>
      <c r="I1001" s="404"/>
      <c r="J1001" s="405"/>
    </row>
    <row r="1002" spans="1:10">
      <c r="A1002" s="403"/>
      <c r="B1002" s="404"/>
      <c r="C1002" s="404"/>
      <c r="D1002" s="404"/>
      <c r="E1002" s="404"/>
      <c r="F1002" s="404"/>
      <c r="G1002" s="404"/>
      <c r="H1002" s="404"/>
      <c r="I1002" s="404"/>
      <c r="J1002" s="405"/>
    </row>
    <row r="1003" spans="1:10">
      <c r="A1003" s="403"/>
      <c r="B1003" s="404"/>
      <c r="C1003" s="404"/>
      <c r="D1003" s="404"/>
      <c r="E1003" s="404"/>
      <c r="F1003" s="404"/>
      <c r="G1003" s="404"/>
      <c r="H1003" s="404"/>
      <c r="I1003" s="404"/>
      <c r="J1003" s="405"/>
    </row>
    <row r="1004" spans="1:10">
      <c r="A1004" s="403"/>
      <c r="B1004" s="404"/>
      <c r="C1004" s="404"/>
      <c r="D1004" s="404"/>
      <c r="E1004" s="404"/>
      <c r="F1004" s="404"/>
      <c r="G1004" s="404"/>
      <c r="H1004" s="404"/>
      <c r="I1004" s="404"/>
      <c r="J1004" s="405"/>
    </row>
    <row r="1005" spans="1:10">
      <c r="A1005" s="403"/>
      <c r="B1005" s="404"/>
      <c r="C1005" s="404"/>
      <c r="D1005" s="404"/>
      <c r="E1005" s="404"/>
      <c r="F1005" s="404"/>
      <c r="G1005" s="404"/>
      <c r="H1005" s="404"/>
      <c r="I1005" s="404"/>
      <c r="J1005" s="405"/>
    </row>
    <row r="1006" spans="1:10">
      <c r="A1006" s="403"/>
      <c r="B1006" s="404"/>
      <c r="C1006" s="404"/>
      <c r="D1006" s="404"/>
      <c r="E1006" s="404"/>
      <c r="F1006" s="404"/>
      <c r="G1006" s="404"/>
      <c r="H1006" s="404"/>
      <c r="I1006" s="404"/>
      <c r="J1006" s="405"/>
    </row>
    <row r="1007" spans="1:10">
      <c r="A1007" s="403"/>
      <c r="B1007" s="404"/>
      <c r="C1007" s="404"/>
      <c r="D1007" s="404"/>
      <c r="E1007" s="404"/>
      <c r="F1007" s="404"/>
      <c r="G1007" s="404"/>
      <c r="H1007" s="404"/>
      <c r="I1007" s="404"/>
      <c r="J1007" s="405"/>
    </row>
    <row r="1008" spans="1:10" ht="15.75" thickBot="1">
      <c r="A1008" s="406"/>
      <c r="B1008" s="407"/>
      <c r="C1008" s="407"/>
      <c r="D1008" s="407"/>
      <c r="E1008" s="407"/>
      <c r="F1008" s="407"/>
      <c r="G1008" s="407"/>
      <c r="H1008" s="407"/>
      <c r="I1008" s="407"/>
      <c r="J1008" s="408"/>
    </row>
    <row r="1009" spans="1:10">
      <c r="A1009" s="382"/>
      <c r="B1009" s="382"/>
      <c r="C1009" s="382"/>
      <c r="D1009" s="382"/>
      <c r="E1009" s="382"/>
      <c r="F1009" s="382"/>
      <c r="G1009" s="382"/>
      <c r="H1009" s="382"/>
      <c r="I1009" s="382"/>
      <c r="J1009" s="383"/>
    </row>
    <row r="1010" spans="1:10" ht="16.5" thickBot="1">
      <c r="A1010" s="398" t="s">
        <v>75</v>
      </c>
      <c r="B1010" s="398"/>
      <c r="C1010" s="398"/>
      <c r="D1010" s="398"/>
      <c r="E1010" s="398"/>
      <c r="F1010" s="398"/>
      <c r="G1010" s="398"/>
      <c r="H1010" s="398"/>
      <c r="I1010" s="398"/>
      <c r="J1010" s="399"/>
    </row>
    <row r="1011" spans="1:10">
      <c r="A1011" s="400"/>
      <c r="B1011" s="401"/>
      <c r="C1011" s="401"/>
      <c r="D1011" s="401"/>
      <c r="E1011" s="401"/>
      <c r="F1011" s="401"/>
      <c r="G1011" s="401"/>
      <c r="H1011" s="401"/>
      <c r="I1011" s="401"/>
      <c r="J1011" s="402"/>
    </row>
    <row r="1012" spans="1:10">
      <c r="A1012" s="403"/>
      <c r="B1012" s="404"/>
      <c r="C1012" s="404"/>
      <c r="D1012" s="404"/>
      <c r="E1012" s="404"/>
      <c r="F1012" s="404"/>
      <c r="G1012" s="404"/>
      <c r="H1012" s="404"/>
      <c r="I1012" s="404"/>
      <c r="J1012" s="405"/>
    </row>
    <row r="1013" spans="1:10">
      <c r="A1013" s="403"/>
      <c r="B1013" s="404"/>
      <c r="C1013" s="404"/>
      <c r="D1013" s="404"/>
      <c r="E1013" s="404"/>
      <c r="F1013" s="404"/>
      <c r="G1013" s="404"/>
      <c r="H1013" s="404"/>
      <c r="I1013" s="404"/>
      <c r="J1013" s="405"/>
    </row>
    <row r="1014" spans="1:10">
      <c r="A1014" s="403"/>
      <c r="B1014" s="404"/>
      <c r="C1014" s="404"/>
      <c r="D1014" s="404"/>
      <c r="E1014" s="404"/>
      <c r="F1014" s="404"/>
      <c r="G1014" s="404"/>
      <c r="H1014" s="404"/>
      <c r="I1014" s="404"/>
      <c r="J1014" s="405"/>
    </row>
    <row r="1015" spans="1:10" ht="15.75" thickBot="1">
      <c r="A1015" s="406"/>
      <c r="B1015" s="407"/>
      <c r="C1015" s="407"/>
      <c r="D1015" s="407"/>
      <c r="E1015" s="407"/>
      <c r="F1015" s="407"/>
      <c r="G1015" s="407"/>
      <c r="H1015" s="407"/>
      <c r="I1015" s="407"/>
      <c r="J1015" s="408"/>
    </row>
    <row r="1016" spans="1:10">
      <c r="A1016" s="382"/>
      <c r="B1016" s="382"/>
      <c r="C1016" s="382"/>
      <c r="D1016" s="382"/>
      <c r="E1016" s="382"/>
      <c r="F1016" s="382"/>
      <c r="G1016" s="382"/>
      <c r="H1016" s="382"/>
      <c r="I1016" s="382"/>
      <c r="J1016" s="383"/>
    </row>
    <row r="1017" spans="1:10" ht="16.5" thickBot="1">
      <c r="A1017" s="398" t="s">
        <v>77</v>
      </c>
      <c r="B1017" s="398"/>
      <c r="C1017" s="398"/>
      <c r="D1017" s="398"/>
      <c r="E1017" s="398"/>
      <c r="F1017" s="398"/>
      <c r="G1017" s="398"/>
      <c r="H1017" s="398"/>
      <c r="I1017" s="398"/>
      <c r="J1017" s="399"/>
    </row>
    <row r="1018" spans="1:10" ht="15.75" thickBot="1">
      <c r="A1018" s="409"/>
      <c r="B1018" s="410"/>
      <c r="C1018" s="410"/>
      <c r="D1018" s="410"/>
      <c r="E1018" s="410"/>
      <c r="F1018" s="410"/>
      <c r="G1018" s="410"/>
      <c r="H1018" s="410"/>
      <c r="I1018" s="410"/>
      <c r="J1018" s="411"/>
    </row>
    <row r="1019" spans="1:10">
      <c r="A1019" s="382"/>
      <c r="B1019" s="382"/>
      <c r="C1019" s="382"/>
      <c r="D1019" s="382"/>
      <c r="E1019" s="382"/>
      <c r="F1019" s="382"/>
      <c r="G1019" s="382"/>
      <c r="H1019" s="382"/>
      <c r="I1019" s="382"/>
      <c r="J1019" s="383"/>
    </row>
    <row r="1020" spans="1:10" ht="45" customHeight="1" thickBot="1">
      <c r="A1020" s="384" t="s">
        <v>79</v>
      </c>
      <c r="B1020" s="384"/>
      <c r="C1020" s="384"/>
      <c r="D1020" s="384"/>
      <c r="E1020" s="384"/>
      <c r="F1020" s="384"/>
      <c r="G1020" s="384"/>
      <c r="H1020" s="384"/>
      <c r="I1020" s="384"/>
      <c r="J1020" s="385"/>
    </row>
    <row r="1021" spans="1:10">
      <c r="A1021" s="386"/>
      <c r="B1021" s="387"/>
      <c r="C1021" s="387"/>
      <c r="D1021" s="387"/>
      <c r="E1021" s="387"/>
      <c r="F1021" s="387"/>
      <c r="G1021" s="387"/>
      <c r="H1021" s="387"/>
      <c r="I1021" s="387"/>
      <c r="J1021" s="388"/>
    </row>
    <row r="1022" spans="1:10">
      <c r="A1022" s="389"/>
      <c r="B1022" s="390"/>
      <c r="C1022" s="390"/>
      <c r="D1022" s="390"/>
      <c r="E1022" s="390"/>
      <c r="F1022" s="390"/>
      <c r="G1022" s="390"/>
      <c r="H1022" s="390"/>
      <c r="I1022" s="390"/>
      <c r="J1022" s="391"/>
    </row>
    <row r="1023" spans="1:10">
      <c r="A1023" s="389"/>
      <c r="B1023" s="390"/>
      <c r="C1023" s="390"/>
      <c r="D1023" s="390"/>
      <c r="E1023" s="390"/>
      <c r="F1023" s="390"/>
      <c r="G1023" s="390"/>
      <c r="H1023" s="390"/>
      <c r="I1023" s="390"/>
      <c r="J1023" s="391"/>
    </row>
    <row r="1024" spans="1:10">
      <c r="A1024" s="389"/>
      <c r="B1024" s="390"/>
      <c r="C1024" s="390"/>
      <c r="D1024" s="390"/>
      <c r="E1024" s="390"/>
      <c r="F1024" s="390"/>
      <c r="G1024" s="390"/>
      <c r="H1024" s="390"/>
      <c r="I1024" s="390"/>
      <c r="J1024" s="391"/>
    </row>
    <row r="1025" spans="1:10">
      <c r="A1025" s="389"/>
      <c r="B1025" s="390"/>
      <c r="C1025" s="390"/>
      <c r="D1025" s="390"/>
      <c r="E1025" s="390"/>
      <c r="F1025" s="390"/>
      <c r="G1025" s="390"/>
      <c r="H1025" s="390"/>
      <c r="I1025" s="390"/>
      <c r="J1025" s="391"/>
    </row>
    <row r="1026" spans="1:10">
      <c r="A1026" s="389"/>
      <c r="B1026" s="390"/>
      <c r="C1026" s="390"/>
      <c r="D1026" s="390"/>
      <c r="E1026" s="390"/>
      <c r="F1026" s="390"/>
      <c r="G1026" s="390"/>
      <c r="H1026" s="390"/>
      <c r="I1026" s="390"/>
      <c r="J1026" s="391"/>
    </row>
    <row r="1027" spans="1:10">
      <c r="A1027" s="389"/>
      <c r="B1027" s="390"/>
      <c r="C1027" s="390"/>
      <c r="D1027" s="390"/>
      <c r="E1027" s="390"/>
      <c r="F1027" s="390"/>
      <c r="G1027" s="390"/>
      <c r="H1027" s="390"/>
      <c r="I1027" s="390"/>
      <c r="J1027" s="391"/>
    </row>
    <row r="1028" spans="1:10">
      <c r="A1028" s="389"/>
      <c r="B1028" s="390"/>
      <c r="C1028" s="390"/>
      <c r="D1028" s="390"/>
      <c r="E1028" s="390"/>
      <c r="F1028" s="390"/>
      <c r="G1028" s="390"/>
      <c r="H1028" s="390"/>
      <c r="I1028" s="390"/>
      <c r="J1028" s="391"/>
    </row>
    <row r="1029" spans="1:10">
      <c r="A1029" s="389"/>
      <c r="B1029" s="390"/>
      <c r="C1029" s="390"/>
      <c r="D1029" s="390"/>
      <c r="E1029" s="390"/>
      <c r="F1029" s="390"/>
      <c r="G1029" s="390"/>
      <c r="H1029" s="390"/>
      <c r="I1029" s="390"/>
      <c r="J1029" s="391"/>
    </row>
    <row r="1030" spans="1:10">
      <c r="A1030" s="389"/>
      <c r="B1030" s="390"/>
      <c r="C1030" s="390"/>
      <c r="D1030" s="390"/>
      <c r="E1030" s="390"/>
      <c r="F1030" s="390"/>
      <c r="G1030" s="390"/>
      <c r="H1030" s="390"/>
      <c r="I1030" s="390"/>
      <c r="J1030" s="391"/>
    </row>
    <row r="1031" spans="1:10">
      <c r="A1031" s="389"/>
      <c r="B1031" s="390"/>
      <c r="C1031" s="390"/>
      <c r="D1031" s="390"/>
      <c r="E1031" s="390"/>
      <c r="F1031" s="390"/>
      <c r="G1031" s="390"/>
      <c r="H1031" s="390"/>
      <c r="I1031" s="390"/>
      <c r="J1031" s="391"/>
    </row>
    <row r="1032" spans="1:10" ht="15.75" thickBot="1">
      <c r="A1032" s="392"/>
      <c r="B1032" s="384"/>
      <c r="C1032" s="384"/>
      <c r="D1032" s="384"/>
      <c r="E1032" s="384"/>
      <c r="F1032" s="384"/>
      <c r="G1032" s="384"/>
      <c r="H1032" s="384"/>
      <c r="I1032" s="384"/>
      <c r="J1032" s="385"/>
    </row>
    <row r="1033" spans="1:10" ht="15.75" thickBot="1">
      <c r="A1033" s="393"/>
      <c r="B1033" s="394"/>
      <c r="C1033" s="394"/>
      <c r="D1033" s="394"/>
      <c r="E1033" s="394"/>
      <c r="F1033" s="394"/>
      <c r="G1033" s="394"/>
      <c r="H1033" s="394"/>
      <c r="I1033" s="394"/>
      <c r="J1033" s="395"/>
    </row>
    <row r="1034" spans="1:10" ht="18.75">
      <c r="A1034" s="412" t="s">
        <v>135</v>
      </c>
      <c r="B1034" s="412"/>
      <c r="C1034" s="412"/>
      <c r="D1034" s="412"/>
      <c r="E1034" s="412"/>
      <c r="F1034" s="412"/>
      <c r="G1034" s="412"/>
      <c r="H1034" s="412"/>
      <c r="I1034" s="412"/>
      <c r="J1034" s="413"/>
    </row>
    <row r="1035" spans="1:10" ht="15.75" thickBot="1">
      <c r="A1035" s="414"/>
      <c r="B1035" s="414"/>
      <c r="C1035" s="414"/>
      <c r="D1035" s="414"/>
      <c r="E1035" s="414"/>
      <c r="F1035" s="414"/>
      <c r="G1035" s="414"/>
      <c r="H1035" s="414"/>
      <c r="I1035" s="414"/>
      <c r="J1035" s="415"/>
    </row>
    <row r="1036" spans="1:10" ht="16.5" thickBot="1">
      <c r="A1036" s="416" t="s">
        <v>67</v>
      </c>
      <c r="B1036" s="416"/>
      <c r="C1036" s="417"/>
      <c r="D1036" s="418"/>
      <c r="E1036" s="418"/>
      <c r="F1036" s="418"/>
      <c r="G1036" s="418"/>
      <c r="H1036" s="418"/>
      <c r="I1036" s="418"/>
      <c r="J1036" s="419"/>
    </row>
    <row r="1037" spans="1:10" ht="15.75" thickBot="1">
      <c r="A1037" s="396"/>
      <c r="B1037" s="396"/>
      <c r="C1037" s="396"/>
      <c r="D1037" s="396"/>
      <c r="E1037" s="396"/>
      <c r="F1037" s="396"/>
      <c r="G1037" s="396"/>
      <c r="H1037" s="396"/>
      <c r="I1037" s="396"/>
      <c r="J1037" s="397"/>
    </row>
    <row r="1038" spans="1:10" ht="15.75" thickBot="1">
      <c r="A1038" s="420" t="s">
        <v>69</v>
      </c>
      <c r="B1038" s="420"/>
      <c r="C1038" s="421"/>
      <c r="D1038" s="172"/>
      <c r="E1038" s="12"/>
      <c r="F1038" s="422" t="s">
        <v>71</v>
      </c>
      <c r="G1038" s="422"/>
      <c r="H1038" s="423"/>
      <c r="I1038" s="172"/>
    </row>
    <row r="1039" spans="1:10">
      <c r="A1039" s="396"/>
      <c r="B1039" s="396"/>
      <c r="C1039" s="396"/>
      <c r="D1039" s="396"/>
      <c r="E1039" s="396"/>
      <c r="F1039" s="396"/>
      <c r="G1039" s="396"/>
      <c r="H1039" s="396"/>
      <c r="I1039" s="396"/>
      <c r="J1039" s="397"/>
    </row>
    <row r="1040" spans="1:10" ht="16.5" thickBot="1">
      <c r="A1040" s="398" t="s">
        <v>73</v>
      </c>
      <c r="B1040" s="398"/>
      <c r="C1040" s="398"/>
      <c r="D1040" s="398"/>
      <c r="E1040" s="398"/>
      <c r="F1040" s="398"/>
      <c r="G1040" s="398"/>
      <c r="H1040" s="398"/>
      <c r="I1040" s="398"/>
      <c r="J1040" s="399"/>
    </row>
    <row r="1041" spans="1:10">
      <c r="A1041" s="400"/>
      <c r="B1041" s="401"/>
      <c r="C1041" s="401"/>
      <c r="D1041" s="401"/>
      <c r="E1041" s="401"/>
      <c r="F1041" s="401"/>
      <c r="G1041" s="401"/>
      <c r="H1041" s="401"/>
      <c r="I1041" s="401"/>
      <c r="J1041" s="402"/>
    </row>
    <row r="1042" spans="1:10">
      <c r="A1042" s="403"/>
      <c r="B1042" s="404"/>
      <c r="C1042" s="404"/>
      <c r="D1042" s="404"/>
      <c r="E1042" s="404"/>
      <c r="F1042" s="404"/>
      <c r="G1042" s="404"/>
      <c r="H1042" s="404"/>
      <c r="I1042" s="404"/>
      <c r="J1042" s="405"/>
    </row>
    <row r="1043" spans="1:10">
      <c r="A1043" s="403"/>
      <c r="B1043" s="404"/>
      <c r="C1043" s="404"/>
      <c r="D1043" s="404"/>
      <c r="E1043" s="404"/>
      <c r="F1043" s="404"/>
      <c r="G1043" s="404"/>
      <c r="H1043" s="404"/>
      <c r="I1043" s="404"/>
      <c r="J1043" s="405"/>
    </row>
    <row r="1044" spans="1:10">
      <c r="A1044" s="403"/>
      <c r="B1044" s="404"/>
      <c r="C1044" s="404"/>
      <c r="D1044" s="404"/>
      <c r="E1044" s="404"/>
      <c r="F1044" s="404"/>
      <c r="G1044" s="404"/>
      <c r="H1044" s="404"/>
      <c r="I1044" s="404"/>
      <c r="J1044" s="405"/>
    </row>
    <row r="1045" spans="1:10">
      <c r="A1045" s="403"/>
      <c r="B1045" s="404"/>
      <c r="C1045" s="404"/>
      <c r="D1045" s="404"/>
      <c r="E1045" s="404"/>
      <c r="F1045" s="404"/>
      <c r="G1045" s="404"/>
      <c r="H1045" s="404"/>
      <c r="I1045" s="404"/>
      <c r="J1045" s="405"/>
    </row>
    <row r="1046" spans="1:10">
      <c r="A1046" s="403"/>
      <c r="B1046" s="404"/>
      <c r="C1046" s="404"/>
      <c r="D1046" s="404"/>
      <c r="E1046" s="404"/>
      <c r="F1046" s="404"/>
      <c r="G1046" s="404"/>
      <c r="H1046" s="404"/>
      <c r="I1046" s="404"/>
      <c r="J1046" s="405"/>
    </row>
    <row r="1047" spans="1:10">
      <c r="A1047" s="403"/>
      <c r="B1047" s="404"/>
      <c r="C1047" s="404"/>
      <c r="D1047" s="404"/>
      <c r="E1047" s="404"/>
      <c r="F1047" s="404"/>
      <c r="G1047" s="404"/>
      <c r="H1047" s="404"/>
      <c r="I1047" s="404"/>
      <c r="J1047" s="405"/>
    </row>
    <row r="1048" spans="1:10">
      <c r="A1048" s="403"/>
      <c r="B1048" s="404"/>
      <c r="C1048" s="404"/>
      <c r="D1048" s="404"/>
      <c r="E1048" s="404"/>
      <c r="F1048" s="404"/>
      <c r="G1048" s="404"/>
      <c r="H1048" s="404"/>
      <c r="I1048" s="404"/>
      <c r="J1048" s="405"/>
    </row>
    <row r="1049" spans="1:10">
      <c r="A1049" s="403"/>
      <c r="B1049" s="404"/>
      <c r="C1049" s="404"/>
      <c r="D1049" s="404"/>
      <c r="E1049" s="404"/>
      <c r="F1049" s="404"/>
      <c r="G1049" s="404"/>
      <c r="H1049" s="404"/>
      <c r="I1049" s="404"/>
      <c r="J1049" s="405"/>
    </row>
    <row r="1050" spans="1:10" ht="15.75" thickBot="1">
      <c r="A1050" s="406"/>
      <c r="B1050" s="407"/>
      <c r="C1050" s="407"/>
      <c r="D1050" s="407"/>
      <c r="E1050" s="407"/>
      <c r="F1050" s="407"/>
      <c r="G1050" s="407"/>
      <c r="H1050" s="407"/>
      <c r="I1050" s="407"/>
      <c r="J1050" s="408"/>
    </row>
    <row r="1051" spans="1:10">
      <c r="A1051" s="382"/>
      <c r="B1051" s="382"/>
      <c r="C1051" s="382"/>
      <c r="D1051" s="382"/>
      <c r="E1051" s="382"/>
      <c r="F1051" s="382"/>
      <c r="G1051" s="382"/>
      <c r="H1051" s="382"/>
      <c r="I1051" s="382"/>
      <c r="J1051" s="383"/>
    </row>
    <row r="1052" spans="1:10" ht="16.5" thickBot="1">
      <c r="A1052" s="398" t="s">
        <v>75</v>
      </c>
      <c r="B1052" s="398"/>
      <c r="C1052" s="398"/>
      <c r="D1052" s="398"/>
      <c r="E1052" s="398"/>
      <c r="F1052" s="398"/>
      <c r="G1052" s="398"/>
      <c r="H1052" s="398"/>
      <c r="I1052" s="398"/>
      <c r="J1052" s="399"/>
    </row>
    <row r="1053" spans="1:10">
      <c r="A1053" s="400"/>
      <c r="B1053" s="401"/>
      <c r="C1053" s="401"/>
      <c r="D1053" s="401"/>
      <c r="E1053" s="401"/>
      <c r="F1053" s="401"/>
      <c r="G1053" s="401"/>
      <c r="H1053" s="401"/>
      <c r="I1053" s="401"/>
      <c r="J1053" s="402"/>
    </row>
    <row r="1054" spans="1:10">
      <c r="A1054" s="403"/>
      <c r="B1054" s="404"/>
      <c r="C1054" s="404"/>
      <c r="D1054" s="404"/>
      <c r="E1054" s="404"/>
      <c r="F1054" s="404"/>
      <c r="G1054" s="404"/>
      <c r="H1054" s="404"/>
      <c r="I1054" s="404"/>
      <c r="J1054" s="405"/>
    </row>
    <row r="1055" spans="1:10">
      <c r="A1055" s="403"/>
      <c r="B1055" s="404"/>
      <c r="C1055" s="404"/>
      <c r="D1055" s="404"/>
      <c r="E1055" s="404"/>
      <c r="F1055" s="404"/>
      <c r="G1055" s="404"/>
      <c r="H1055" s="404"/>
      <c r="I1055" s="404"/>
      <c r="J1055" s="405"/>
    </row>
    <row r="1056" spans="1:10">
      <c r="A1056" s="403"/>
      <c r="B1056" s="404"/>
      <c r="C1056" s="404"/>
      <c r="D1056" s="404"/>
      <c r="E1056" s="404"/>
      <c r="F1056" s="404"/>
      <c r="G1056" s="404"/>
      <c r="H1056" s="404"/>
      <c r="I1056" s="404"/>
      <c r="J1056" s="405"/>
    </row>
    <row r="1057" spans="1:10" ht="15.75" thickBot="1">
      <c r="A1057" s="406"/>
      <c r="B1057" s="407"/>
      <c r="C1057" s="407"/>
      <c r="D1057" s="407"/>
      <c r="E1057" s="407"/>
      <c r="F1057" s="407"/>
      <c r="G1057" s="407"/>
      <c r="H1057" s="407"/>
      <c r="I1057" s="407"/>
      <c r="J1057" s="408"/>
    </row>
    <row r="1058" spans="1:10">
      <c r="A1058" s="382"/>
      <c r="B1058" s="382"/>
      <c r="C1058" s="382"/>
      <c r="D1058" s="382"/>
      <c r="E1058" s="382"/>
      <c r="F1058" s="382"/>
      <c r="G1058" s="382"/>
      <c r="H1058" s="382"/>
      <c r="I1058" s="382"/>
      <c r="J1058" s="383"/>
    </row>
    <row r="1059" spans="1:10" ht="16.5" thickBot="1">
      <c r="A1059" s="398" t="s">
        <v>77</v>
      </c>
      <c r="B1059" s="398"/>
      <c r="C1059" s="398"/>
      <c r="D1059" s="398"/>
      <c r="E1059" s="398"/>
      <c r="F1059" s="398"/>
      <c r="G1059" s="398"/>
      <c r="H1059" s="398"/>
      <c r="I1059" s="398"/>
      <c r="J1059" s="399"/>
    </row>
    <row r="1060" spans="1:10" ht="15.75" thickBot="1">
      <c r="A1060" s="409"/>
      <c r="B1060" s="410"/>
      <c r="C1060" s="410"/>
      <c r="D1060" s="410"/>
      <c r="E1060" s="410"/>
      <c r="F1060" s="410"/>
      <c r="G1060" s="410"/>
      <c r="H1060" s="410"/>
      <c r="I1060" s="410"/>
      <c r="J1060" s="411"/>
    </row>
    <row r="1061" spans="1:10">
      <c r="A1061" s="382"/>
      <c r="B1061" s="382"/>
      <c r="C1061" s="382"/>
      <c r="D1061" s="382"/>
      <c r="E1061" s="382"/>
      <c r="F1061" s="382"/>
      <c r="G1061" s="382"/>
      <c r="H1061" s="382"/>
      <c r="I1061" s="382"/>
      <c r="J1061" s="383"/>
    </row>
    <row r="1062" spans="1:10" ht="46.35" customHeight="1" thickBot="1">
      <c r="A1062" s="384" t="s">
        <v>79</v>
      </c>
      <c r="B1062" s="384"/>
      <c r="C1062" s="384"/>
      <c r="D1062" s="384"/>
      <c r="E1062" s="384"/>
      <c r="F1062" s="384"/>
      <c r="G1062" s="384"/>
      <c r="H1062" s="384"/>
      <c r="I1062" s="384"/>
      <c r="J1062" s="385"/>
    </row>
    <row r="1063" spans="1:10">
      <c r="A1063" s="386"/>
      <c r="B1063" s="387"/>
      <c r="C1063" s="387"/>
      <c r="D1063" s="387"/>
      <c r="E1063" s="387"/>
      <c r="F1063" s="387"/>
      <c r="G1063" s="387"/>
      <c r="H1063" s="387"/>
      <c r="I1063" s="387"/>
      <c r="J1063" s="388"/>
    </row>
    <row r="1064" spans="1:10">
      <c r="A1064" s="389"/>
      <c r="B1064" s="390"/>
      <c r="C1064" s="390"/>
      <c r="D1064" s="390"/>
      <c r="E1064" s="390"/>
      <c r="F1064" s="390"/>
      <c r="G1064" s="390"/>
      <c r="H1064" s="390"/>
      <c r="I1064" s="390"/>
      <c r="J1064" s="391"/>
    </row>
    <row r="1065" spans="1:10">
      <c r="A1065" s="389"/>
      <c r="B1065" s="390"/>
      <c r="C1065" s="390"/>
      <c r="D1065" s="390"/>
      <c r="E1065" s="390"/>
      <c r="F1065" s="390"/>
      <c r="G1065" s="390"/>
      <c r="H1065" s="390"/>
      <c r="I1065" s="390"/>
      <c r="J1065" s="391"/>
    </row>
    <row r="1066" spans="1:10">
      <c r="A1066" s="389"/>
      <c r="B1066" s="390"/>
      <c r="C1066" s="390"/>
      <c r="D1066" s="390"/>
      <c r="E1066" s="390"/>
      <c r="F1066" s="390"/>
      <c r="G1066" s="390"/>
      <c r="H1066" s="390"/>
      <c r="I1066" s="390"/>
      <c r="J1066" s="391"/>
    </row>
    <row r="1067" spans="1:10">
      <c r="A1067" s="389"/>
      <c r="B1067" s="390"/>
      <c r="C1067" s="390"/>
      <c r="D1067" s="390"/>
      <c r="E1067" s="390"/>
      <c r="F1067" s="390"/>
      <c r="G1067" s="390"/>
      <c r="H1067" s="390"/>
      <c r="I1067" s="390"/>
      <c r="J1067" s="391"/>
    </row>
    <row r="1068" spans="1:10">
      <c r="A1068" s="389"/>
      <c r="B1068" s="390"/>
      <c r="C1068" s="390"/>
      <c r="D1068" s="390"/>
      <c r="E1068" s="390"/>
      <c r="F1068" s="390"/>
      <c r="G1068" s="390"/>
      <c r="H1068" s="390"/>
      <c r="I1068" s="390"/>
      <c r="J1068" s="391"/>
    </row>
    <row r="1069" spans="1:10">
      <c r="A1069" s="389"/>
      <c r="B1069" s="390"/>
      <c r="C1069" s="390"/>
      <c r="D1069" s="390"/>
      <c r="E1069" s="390"/>
      <c r="F1069" s="390"/>
      <c r="G1069" s="390"/>
      <c r="H1069" s="390"/>
      <c r="I1069" s="390"/>
      <c r="J1069" s="391"/>
    </row>
    <row r="1070" spans="1:10">
      <c r="A1070" s="389"/>
      <c r="B1070" s="390"/>
      <c r="C1070" s="390"/>
      <c r="D1070" s="390"/>
      <c r="E1070" s="390"/>
      <c r="F1070" s="390"/>
      <c r="G1070" s="390"/>
      <c r="H1070" s="390"/>
      <c r="I1070" s="390"/>
      <c r="J1070" s="391"/>
    </row>
    <row r="1071" spans="1:10">
      <c r="A1071" s="389"/>
      <c r="B1071" s="390"/>
      <c r="C1071" s="390"/>
      <c r="D1071" s="390"/>
      <c r="E1071" s="390"/>
      <c r="F1071" s="390"/>
      <c r="G1071" s="390"/>
      <c r="H1071" s="390"/>
      <c r="I1071" s="390"/>
      <c r="J1071" s="391"/>
    </row>
    <row r="1072" spans="1:10">
      <c r="A1072" s="389"/>
      <c r="B1072" s="390"/>
      <c r="C1072" s="390"/>
      <c r="D1072" s="390"/>
      <c r="E1072" s="390"/>
      <c r="F1072" s="390"/>
      <c r="G1072" s="390"/>
      <c r="H1072" s="390"/>
      <c r="I1072" s="390"/>
      <c r="J1072" s="391"/>
    </row>
    <row r="1073" spans="1:10">
      <c r="A1073" s="389"/>
      <c r="B1073" s="390"/>
      <c r="C1073" s="390"/>
      <c r="D1073" s="390"/>
      <c r="E1073" s="390"/>
      <c r="F1073" s="390"/>
      <c r="G1073" s="390"/>
      <c r="H1073" s="390"/>
      <c r="I1073" s="390"/>
      <c r="J1073" s="391"/>
    </row>
    <row r="1074" spans="1:10" ht="15.75" thickBot="1">
      <c r="A1074" s="392"/>
      <c r="B1074" s="384"/>
      <c r="C1074" s="384"/>
      <c r="D1074" s="384"/>
      <c r="E1074" s="384"/>
      <c r="F1074" s="384"/>
      <c r="G1074" s="384"/>
      <c r="H1074" s="384"/>
      <c r="I1074" s="384"/>
      <c r="J1074" s="385"/>
    </row>
    <row r="1075" spans="1:10" ht="15.75" thickBot="1">
      <c r="A1075" s="393"/>
      <c r="B1075" s="394"/>
      <c r="C1075" s="394"/>
      <c r="D1075" s="394"/>
      <c r="E1075" s="394"/>
      <c r="F1075" s="394"/>
      <c r="G1075" s="394"/>
      <c r="H1075" s="394"/>
      <c r="I1075" s="394"/>
      <c r="J1075" s="395"/>
    </row>
    <row r="1076" spans="1:10" ht="18.75">
      <c r="A1076" s="412" t="s">
        <v>136</v>
      </c>
      <c r="B1076" s="412"/>
      <c r="C1076" s="412"/>
      <c r="D1076" s="412"/>
      <c r="E1076" s="412"/>
      <c r="F1076" s="412"/>
      <c r="G1076" s="412"/>
      <c r="H1076" s="412"/>
      <c r="I1076" s="412"/>
      <c r="J1076" s="413"/>
    </row>
    <row r="1077" spans="1:10" ht="15.75" thickBot="1">
      <c r="A1077" s="414"/>
      <c r="B1077" s="414"/>
      <c r="C1077" s="414"/>
      <c r="D1077" s="414"/>
      <c r="E1077" s="414"/>
      <c r="F1077" s="414"/>
      <c r="G1077" s="414"/>
      <c r="H1077" s="414"/>
      <c r="I1077" s="414"/>
      <c r="J1077" s="415"/>
    </row>
    <row r="1078" spans="1:10" ht="16.5" thickBot="1">
      <c r="A1078" s="416" t="s">
        <v>67</v>
      </c>
      <c r="B1078" s="416"/>
      <c r="C1078" s="417"/>
      <c r="D1078" s="418"/>
      <c r="E1078" s="418"/>
      <c r="F1078" s="418"/>
      <c r="G1078" s="418"/>
      <c r="H1078" s="418"/>
      <c r="I1078" s="418"/>
      <c r="J1078" s="419"/>
    </row>
    <row r="1079" spans="1:10" ht="15.75" thickBot="1">
      <c r="A1079" s="396"/>
      <c r="B1079" s="396"/>
      <c r="C1079" s="396"/>
      <c r="D1079" s="396"/>
      <c r="E1079" s="396"/>
      <c r="F1079" s="396"/>
      <c r="G1079" s="396"/>
      <c r="H1079" s="396"/>
      <c r="I1079" s="396"/>
      <c r="J1079" s="397"/>
    </row>
    <row r="1080" spans="1:10" ht="15.75" thickBot="1">
      <c r="A1080" s="420" t="s">
        <v>69</v>
      </c>
      <c r="B1080" s="420"/>
      <c r="C1080" s="421"/>
      <c r="D1080" s="172"/>
      <c r="E1080" s="12"/>
      <c r="F1080" s="422" t="s">
        <v>71</v>
      </c>
      <c r="G1080" s="422"/>
      <c r="H1080" s="423"/>
      <c r="I1080" s="172"/>
    </row>
    <row r="1081" spans="1:10">
      <c r="A1081" s="396"/>
      <c r="B1081" s="396"/>
      <c r="C1081" s="396"/>
      <c r="D1081" s="396"/>
      <c r="E1081" s="396"/>
      <c r="F1081" s="396"/>
      <c r="G1081" s="396"/>
      <c r="H1081" s="396"/>
      <c r="I1081" s="396"/>
      <c r="J1081" s="397"/>
    </row>
    <row r="1082" spans="1:10" ht="16.5" thickBot="1">
      <c r="A1082" s="398" t="s">
        <v>73</v>
      </c>
      <c r="B1082" s="398"/>
      <c r="C1082" s="398"/>
      <c r="D1082" s="398"/>
      <c r="E1082" s="398"/>
      <c r="F1082" s="398"/>
      <c r="G1082" s="398"/>
      <c r="H1082" s="398"/>
      <c r="I1082" s="398"/>
      <c r="J1082" s="399"/>
    </row>
    <row r="1083" spans="1:10">
      <c r="A1083" s="400"/>
      <c r="B1083" s="401"/>
      <c r="C1083" s="401"/>
      <c r="D1083" s="401"/>
      <c r="E1083" s="401"/>
      <c r="F1083" s="401"/>
      <c r="G1083" s="401"/>
      <c r="H1083" s="401"/>
      <c r="I1083" s="401"/>
      <c r="J1083" s="402"/>
    </row>
    <row r="1084" spans="1:10">
      <c r="A1084" s="403"/>
      <c r="B1084" s="404"/>
      <c r="C1084" s="404"/>
      <c r="D1084" s="404"/>
      <c r="E1084" s="404"/>
      <c r="F1084" s="404"/>
      <c r="G1084" s="404"/>
      <c r="H1084" s="404"/>
      <c r="I1084" s="404"/>
      <c r="J1084" s="405"/>
    </row>
    <row r="1085" spans="1:10">
      <c r="A1085" s="403"/>
      <c r="B1085" s="404"/>
      <c r="C1085" s="404"/>
      <c r="D1085" s="404"/>
      <c r="E1085" s="404"/>
      <c r="F1085" s="404"/>
      <c r="G1085" s="404"/>
      <c r="H1085" s="404"/>
      <c r="I1085" s="404"/>
      <c r="J1085" s="405"/>
    </row>
    <row r="1086" spans="1:10">
      <c r="A1086" s="403"/>
      <c r="B1086" s="404"/>
      <c r="C1086" s="404"/>
      <c r="D1086" s="404"/>
      <c r="E1086" s="404"/>
      <c r="F1086" s="404"/>
      <c r="G1086" s="404"/>
      <c r="H1086" s="404"/>
      <c r="I1086" s="404"/>
      <c r="J1086" s="405"/>
    </row>
    <row r="1087" spans="1:10">
      <c r="A1087" s="403"/>
      <c r="B1087" s="404"/>
      <c r="C1087" s="404"/>
      <c r="D1087" s="404"/>
      <c r="E1087" s="404"/>
      <c r="F1087" s="404"/>
      <c r="G1087" s="404"/>
      <c r="H1087" s="404"/>
      <c r="I1087" s="404"/>
      <c r="J1087" s="405"/>
    </row>
    <row r="1088" spans="1:10">
      <c r="A1088" s="403"/>
      <c r="B1088" s="404"/>
      <c r="C1088" s="404"/>
      <c r="D1088" s="404"/>
      <c r="E1088" s="404"/>
      <c r="F1088" s="404"/>
      <c r="G1088" s="404"/>
      <c r="H1088" s="404"/>
      <c r="I1088" s="404"/>
      <c r="J1088" s="405"/>
    </row>
    <row r="1089" spans="1:10">
      <c r="A1089" s="403"/>
      <c r="B1089" s="404"/>
      <c r="C1089" s="404"/>
      <c r="D1089" s="404"/>
      <c r="E1089" s="404"/>
      <c r="F1089" s="404"/>
      <c r="G1089" s="404"/>
      <c r="H1089" s="404"/>
      <c r="I1089" s="404"/>
      <c r="J1089" s="405"/>
    </row>
    <row r="1090" spans="1:10">
      <c r="A1090" s="403"/>
      <c r="B1090" s="404"/>
      <c r="C1090" s="404"/>
      <c r="D1090" s="404"/>
      <c r="E1090" s="404"/>
      <c r="F1090" s="404"/>
      <c r="G1090" s="404"/>
      <c r="H1090" s="404"/>
      <c r="I1090" s="404"/>
      <c r="J1090" s="405"/>
    </row>
    <row r="1091" spans="1:10">
      <c r="A1091" s="403"/>
      <c r="B1091" s="404"/>
      <c r="C1091" s="404"/>
      <c r="D1091" s="404"/>
      <c r="E1091" s="404"/>
      <c r="F1091" s="404"/>
      <c r="G1091" s="404"/>
      <c r="H1091" s="404"/>
      <c r="I1091" s="404"/>
      <c r="J1091" s="405"/>
    </row>
    <row r="1092" spans="1:10" ht="15.75" thickBot="1">
      <c r="A1092" s="406"/>
      <c r="B1092" s="407"/>
      <c r="C1092" s="407"/>
      <c r="D1092" s="407"/>
      <c r="E1092" s="407"/>
      <c r="F1092" s="407"/>
      <c r="G1092" s="407"/>
      <c r="H1092" s="407"/>
      <c r="I1092" s="407"/>
      <c r="J1092" s="408"/>
    </row>
    <row r="1093" spans="1:10">
      <c r="A1093" s="382"/>
      <c r="B1093" s="382"/>
      <c r="C1093" s="382"/>
      <c r="D1093" s="382"/>
      <c r="E1093" s="382"/>
      <c r="F1093" s="382"/>
      <c r="G1093" s="382"/>
      <c r="H1093" s="382"/>
      <c r="I1093" s="382"/>
      <c r="J1093" s="383"/>
    </row>
    <row r="1094" spans="1:10" ht="16.5" thickBot="1">
      <c r="A1094" s="398" t="s">
        <v>75</v>
      </c>
      <c r="B1094" s="398"/>
      <c r="C1094" s="398"/>
      <c r="D1094" s="398"/>
      <c r="E1094" s="398"/>
      <c r="F1094" s="398"/>
      <c r="G1094" s="398"/>
      <c r="H1094" s="398"/>
      <c r="I1094" s="398"/>
      <c r="J1094" s="399"/>
    </row>
    <row r="1095" spans="1:10">
      <c r="A1095" s="400"/>
      <c r="B1095" s="401"/>
      <c r="C1095" s="401"/>
      <c r="D1095" s="401"/>
      <c r="E1095" s="401"/>
      <c r="F1095" s="401"/>
      <c r="G1095" s="401"/>
      <c r="H1095" s="401"/>
      <c r="I1095" s="401"/>
      <c r="J1095" s="402"/>
    </row>
    <row r="1096" spans="1:10">
      <c r="A1096" s="403"/>
      <c r="B1096" s="404"/>
      <c r="C1096" s="404"/>
      <c r="D1096" s="404"/>
      <c r="E1096" s="404"/>
      <c r="F1096" s="404"/>
      <c r="G1096" s="404"/>
      <c r="H1096" s="404"/>
      <c r="I1096" s="404"/>
      <c r="J1096" s="405"/>
    </row>
    <row r="1097" spans="1:10">
      <c r="A1097" s="403"/>
      <c r="B1097" s="404"/>
      <c r="C1097" s="404"/>
      <c r="D1097" s="404"/>
      <c r="E1097" s="404"/>
      <c r="F1097" s="404"/>
      <c r="G1097" s="404"/>
      <c r="H1097" s="404"/>
      <c r="I1097" s="404"/>
      <c r="J1097" s="405"/>
    </row>
    <row r="1098" spans="1:10">
      <c r="A1098" s="403"/>
      <c r="B1098" s="404"/>
      <c r="C1098" s="404"/>
      <c r="D1098" s="404"/>
      <c r="E1098" s="404"/>
      <c r="F1098" s="404"/>
      <c r="G1098" s="404"/>
      <c r="H1098" s="404"/>
      <c r="I1098" s="404"/>
      <c r="J1098" s="405"/>
    </row>
    <row r="1099" spans="1:10" ht="15.75" thickBot="1">
      <c r="A1099" s="406"/>
      <c r="B1099" s="407"/>
      <c r="C1099" s="407"/>
      <c r="D1099" s="407"/>
      <c r="E1099" s="407"/>
      <c r="F1099" s="407"/>
      <c r="G1099" s="407"/>
      <c r="H1099" s="407"/>
      <c r="I1099" s="407"/>
      <c r="J1099" s="408"/>
    </row>
    <row r="1100" spans="1:10">
      <c r="A1100" s="382"/>
      <c r="B1100" s="382"/>
      <c r="C1100" s="382"/>
      <c r="D1100" s="382"/>
      <c r="E1100" s="382"/>
      <c r="F1100" s="382"/>
      <c r="G1100" s="382"/>
      <c r="H1100" s="382"/>
      <c r="I1100" s="382"/>
      <c r="J1100" s="383"/>
    </row>
    <row r="1101" spans="1:10" ht="16.5" thickBot="1">
      <c r="A1101" s="398" t="s">
        <v>77</v>
      </c>
      <c r="B1101" s="398"/>
      <c r="C1101" s="398"/>
      <c r="D1101" s="398"/>
      <c r="E1101" s="398"/>
      <c r="F1101" s="398"/>
      <c r="G1101" s="398"/>
      <c r="H1101" s="398"/>
      <c r="I1101" s="398"/>
      <c r="J1101" s="399"/>
    </row>
    <row r="1102" spans="1:10" ht="15.75" thickBot="1">
      <c r="A1102" s="409"/>
      <c r="B1102" s="410"/>
      <c r="C1102" s="410"/>
      <c r="D1102" s="410"/>
      <c r="E1102" s="410"/>
      <c r="F1102" s="410"/>
      <c r="G1102" s="410"/>
      <c r="H1102" s="410"/>
      <c r="I1102" s="410"/>
      <c r="J1102" s="411"/>
    </row>
    <row r="1103" spans="1:10">
      <c r="A1103" s="382"/>
      <c r="B1103" s="382"/>
      <c r="C1103" s="382"/>
      <c r="D1103" s="382"/>
      <c r="E1103" s="382"/>
      <c r="F1103" s="382"/>
      <c r="G1103" s="382"/>
      <c r="H1103" s="382"/>
      <c r="I1103" s="382"/>
      <c r="J1103" s="383"/>
    </row>
    <row r="1104" spans="1:10" ht="48.75" customHeight="1" thickBot="1">
      <c r="A1104" s="384" t="s">
        <v>79</v>
      </c>
      <c r="B1104" s="384"/>
      <c r="C1104" s="384"/>
      <c r="D1104" s="384"/>
      <c r="E1104" s="384"/>
      <c r="F1104" s="384"/>
      <c r="G1104" s="384"/>
      <c r="H1104" s="384"/>
      <c r="I1104" s="384"/>
      <c r="J1104" s="385"/>
    </row>
    <row r="1105" spans="1:10">
      <c r="A1105" s="386"/>
      <c r="B1105" s="387"/>
      <c r="C1105" s="387"/>
      <c r="D1105" s="387"/>
      <c r="E1105" s="387"/>
      <c r="F1105" s="387"/>
      <c r="G1105" s="387"/>
      <c r="H1105" s="387"/>
      <c r="I1105" s="387"/>
      <c r="J1105" s="388"/>
    </row>
    <row r="1106" spans="1:10">
      <c r="A1106" s="389"/>
      <c r="B1106" s="390"/>
      <c r="C1106" s="390"/>
      <c r="D1106" s="390"/>
      <c r="E1106" s="390"/>
      <c r="F1106" s="390"/>
      <c r="G1106" s="390"/>
      <c r="H1106" s="390"/>
      <c r="I1106" s="390"/>
      <c r="J1106" s="391"/>
    </row>
    <row r="1107" spans="1:10">
      <c r="A1107" s="389"/>
      <c r="B1107" s="390"/>
      <c r="C1107" s="390"/>
      <c r="D1107" s="390"/>
      <c r="E1107" s="390"/>
      <c r="F1107" s="390"/>
      <c r="G1107" s="390"/>
      <c r="H1107" s="390"/>
      <c r="I1107" s="390"/>
      <c r="J1107" s="391"/>
    </row>
    <row r="1108" spans="1:10">
      <c r="A1108" s="389"/>
      <c r="B1108" s="390"/>
      <c r="C1108" s="390"/>
      <c r="D1108" s="390"/>
      <c r="E1108" s="390"/>
      <c r="F1108" s="390"/>
      <c r="G1108" s="390"/>
      <c r="H1108" s="390"/>
      <c r="I1108" s="390"/>
      <c r="J1108" s="391"/>
    </row>
    <row r="1109" spans="1:10">
      <c r="A1109" s="389"/>
      <c r="B1109" s="390"/>
      <c r="C1109" s="390"/>
      <c r="D1109" s="390"/>
      <c r="E1109" s="390"/>
      <c r="F1109" s="390"/>
      <c r="G1109" s="390"/>
      <c r="H1109" s="390"/>
      <c r="I1109" s="390"/>
      <c r="J1109" s="391"/>
    </row>
    <row r="1110" spans="1:10">
      <c r="A1110" s="389"/>
      <c r="B1110" s="390"/>
      <c r="C1110" s="390"/>
      <c r="D1110" s="390"/>
      <c r="E1110" s="390"/>
      <c r="F1110" s="390"/>
      <c r="G1110" s="390"/>
      <c r="H1110" s="390"/>
      <c r="I1110" s="390"/>
      <c r="J1110" s="391"/>
    </row>
    <row r="1111" spans="1:10">
      <c r="A1111" s="389"/>
      <c r="B1111" s="390"/>
      <c r="C1111" s="390"/>
      <c r="D1111" s="390"/>
      <c r="E1111" s="390"/>
      <c r="F1111" s="390"/>
      <c r="G1111" s="390"/>
      <c r="H1111" s="390"/>
      <c r="I1111" s="390"/>
      <c r="J1111" s="391"/>
    </row>
    <row r="1112" spans="1:10">
      <c r="A1112" s="389"/>
      <c r="B1112" s="390"/>
      <c r="C1112" s="390"/>
      <c r="D1112" s="390"/>
      <c r="E1112" s="390"/>
      <c r="F1112" s="390"/>
      <c r="G1112" s="390"/>
      <c r="H1112" s="390"/>
      <c r="I1112" s="390"/>
      <c r="J1112" s="391"/>
    </row>
    <row r="1113" spans="1:10">
      <c r="A1113" s="389"/>
      <c r="B1113" s="390"/>
      <c r="C1113" s="390"/>
      <c r="D1113" s="390"/>
      <c r="E1113" s="390"/>
      <c r="F1113" s="390"/>
      <c r="G1113" s="390"/>
      <c r="H1113" s="390"/>
      <c r="I1113" s="390"/>
      <c r="J1113" s="391"/>
    </row>
    <row r="1114" spans="1:10">
      <c r="A1114" s="389"/>
      <c r="B1114" s="390"/>
      <c r="C1114" s="390"/>
      <c r="D1114" s="390"/>
      <c r="E1114" s="390"/>
      <c r="F1114" s="390"/>
      <c r="G1114" s="390"/>
      <c r="H1114" s="390"/>
      <c r="I1114" s="390"/>
      <c r="J1114" s="391"/>
    </row>
    <row r="1115" spans="1:10">
      <c r="A1115" s="389"/>
      <c r="B1115" s="390"/>
      <c r="C1115" s="390"/>
      <c r="D1115" s="390"/>
      <c r="E1115" s="390"/>
      <c r="F1115" s="390"/>
      <c r="G1115" s="390"/>
      <c r="H1115" s="390"/>
      <c r="I1115" s="390"/>
      <c r="J1115" s="391"/>
    </row>
    <row r="1116" spans="1:10" ht="15.75" thickBot="1">
      <c r="A1116" s="392"/>
      <c r="B1116" s="384"/>
      <c r="C1116" s="384"/>
      <c r="D1116" s="384"/>
      <c r="E1116" s="384"/>
      <c r="F1116" s="384"/>
      <c r="G1116" s="384"/>
      <c r="H1116" s="384"/>
      <c r="I1116" s="384"/>
      <c r="J1116" s="385"/>
    </row>
    <row r="1117" spans="1:10" ht="15.75" thickBot="1">
      <c r="A1117" s="393"/>
      <c r="B1117" s="394"/>
      <c r="C1117" s="394"/>
      <c r="D1117" s="394"/>
      <c r="E1117" s="394"/>
      <c r="F1117" s="394"/>
      <c r="G1117" s="394"/>
      <c r="H1117" s="394"/>
      <c r="I1117" s="394"/>
      <c r="J1117" s="395"/>
    </row>
    <row r="1118" spans="1:10" ht="18.75">
      <c r="A1118" s="412" t="s">
        <v>137</v>
      </c>
      <c r="B1118" s="412"/>
      <c r="C1118" s="412"/>
      <c r="D1118" s="412"/>
      <c r="E1118" s="412"/>
      <c r="F1118" s="412"/>
      <c r="G1118" s="412"/>
      <c r="H1118" s="412"/>
      <c r="I1118" s="412"/>
      <c r="J1118" s="413"/>
    </row>
    <row r="1119" spans="1:10" ht="15.75" thickBot="1">
      <c r="A1119" s="414"/>
      <c r="B1119" s="414"/>
      <c r="C1119" s="414"/>
      <c r="D1119" s="414"/>
      <c r="E1119" s="414"/>
      <c r="F1119" s="414"/>
      <c r="G1119" s="414"/>
      <c r="H1119" s="414"/>
      <c r="I1119" s="414"/>
      <c r="J1119" s="415"/>
    </row>
    <row r="1120" spans="1:10" ht="16.5" thickBot="1">
      <c r="A1120" s="416" t="s">
        <v>67</v>
      </c>
      <c r="B1120" s="416"/>
      <c r="C1120" s="417"/>
      <c r="D1120" s="418"/>
      <c r="E1120" s="418"/>
      <c r="F1120" s="418"/>
      <c r="G1120" s="418"/>
      <c r="H1120" s="418"/>
      <c r="I1120" s="418"/>
      <c r="J1120" s="419"/>
    </row>
    <row r="1121" spans="1:10" ht="15.75" thickBot="1">
      <c r="A1121" s="396"/>
      <c r="B1121" s="396"/>
      <c r="C1121" s="396"/>
      <c r="D1121" s="396"/>
      <c r="E1121" s="396"/>
      <c r="F1121" s="396"/>
      <c r="G1121" s="396"/>
      <c r="H1121" s="396"/>
      <c r="I1121" s="396"/>
      <c r="J1121" s="397"/>
    </row>
    <row r="1122" spans="1:10" ht="15.75" thickBot="1">
      <c r="A1122" s="420" t="s">
        <v>69</v>
      </c>
      <c r="B1122" s="420"/>
      <c r="C1122" s="421"/>
      <c r="D1122" s="172"/>
      <c r="E1122" s="12"/>
      <c r="F1122" s="422" t="s">
        <v>71</v>
      </c>
      <c r="G1122" s="422"/>
      <c r="H1122" s="423"/>
      <c r="I1122" s="172"/>
    </row>
    <row r="1123" spans="1:10">
      <c r="A1123" s="396"/>
      <c r="B1123" s="396"/>
      <c r="C1123" s="396"/>
      <c r="D1123" s="396"/>
      <c r="E1123" s="396"/>
      <c r="F1123" s="396"/>
      <c r="G1123" s="396"/>
      <c r="H1123" s="396"/>
      <c r="I1123" s="396"/>
      <c r="J1123" s="397"/>
    </row>
    <row r="1124" spans="1:10" ht="16.5" thickBot="1">
      <c r="A1124" s="398" t="s">
        <v>73</v>
      </c>
      <c r="B1124" s="398"/>
      <c r="C1124" s="398"/>
      <c r="D1124" s="398"/>
      <c r="E1124" s="398"/>
      <c r="F1124" s="398"/>
      <c r="G1124" s="398"/>
      <c r="H1124" s="398"/>
      <c r="I1124" s="398"/>
      <c r="J1124" s="399"/>
    </row>
    <row r="1125" spans="1:10">
      <c r="A1125" s="400"/>
      <c r="B1125" s="401"/>
      <c r="C1125" s="401"/>
      <c r="D1125" s="401"/>
      <c r="E1125" s="401"/>
      <c r="F1125" s="401"/>
      <c r="G1125" s="401"/>
      <c r="H1125" s="401"/>
      <c r="I1125" s="401"/>
      <c r="J1125" s="402"/>
    </row>
    <row r="1126" spans="1:10">
      <c r="A1126" s="403"/>
      <c r="B1126" s="404"/>
      <c r="C1126" s="404"/>
      <c r="D1126" s="404"/>
      <c r="E1126" s="404"/>
      <c r="F1126" s="404"/>
      <c r="G1126" s="404"/>
      <c r="H1126" s="404"/>
      <c r="I1126" s="404"/>
      <c r="J1126" s="405"/>
    </row>
    <row r="1127" spans="1:10">
      <c r="A1127" s="403"/>
      <c r="B1127" s="404"/>
      <c r="C1127" s="404"/>
      <c r="D1127" s="404"/>
      <c r="E1127" s="404"/>
      <c r="F1127" s="404"/>
      <c r="G1127" s="404"/>
      <c r="H1127" s="404"/>
      <c r="I1127" s="404"/>
      <c r="J1127" s="405"/>
    </row>
    <row r="1128" spans="1:10">
      <c r="A1128" s="403"/>
      <c r="B1128" s="404"/>
      <c r="C1128" s="404"/>
      <c r="D1128" s="404"/>
      <c r="E1128" s="404"/>
      <c r="F1128" s="404"/>
      <c r="G1128" s="404"/>
      <c r="H1128" s="404"/>
      <c r="I1128" s="404"/>
      <c r="J1128" s="405"/>
    </row>
    <row r="1129" spans="1:10">
      <c r="A1129" s="403"/>
      <c r="B1129" s="404"/>
      <c r="C1129" s="404"/>
      <c r="D1129" s="404"/>
      <c r="E1129" s="404"/>
      <c r="F1129" s="404"/>
      <c r="G1129" s="404"/>
      <c r="H1129" s="404"/>
      <c r="I1129" s="404"/>
      <c r="J1129" s="405"/>
    </row>
    <row r="1130" spans="1:10">
      <c r="A1130" s="403"/>
      <c r="B1130" s="404"/>
      <c r="C1130" s="404"/>
      <c r="D1130" s="404"/>
      <c r="E1130" s="404"/>
      <c r="F1130" s="404"/>
      <c r="G1130" s="404"/>
      <c r="H1130" s="404"/>
      <c r="I1130" s="404"/>
      <c r="J1130" s="405"/>
    </row>
    <row r="1131" spans="1:10">
      <c r="A1131" s="403"/>
      <c r="B1131" s="404"/>
      <c r="C1131" s="404"/>
      <c r="D1131" s="404"/>
      <c r="E1131" s="404"/>
      <c r="F1131" s="404"/>
      <c r="G1131" s="404"/>
      <c r="H1131" s="404"/>
      <c r="I1131" s="404"/>
      <c r="J1131" s="405"/>
    </row>
    <row r="1132" spans="1:10">
      <c r="A1132" s="403"/>
      <c r="B1132" s="404"/>
      <c r="C1132" s="404"/>
      <c r="D1132" s="404"/>
      <c r="E1132" s="404"/>
      <c r="F1132" s="404"/>
      <c r="G1132" s="404"/>
      <c r="H1132" s="404"/>
      <c r="I1132" s="404"/>
      <c r="J1132" s="405"/>
    </row>
    <row r="1133" spans="1:10">
      <c r="A1133" s="403"/>
      <c r="B1133" s="404"/>
      <c r="C1133" s="404"/>
      <c r="D1133" s="404"/>
      <c r="E1133" s="404"/>
      <c r="F1133" s="404"/>
      <c r="G1133" s="404"/>
      <c r="H1133" s="404"/>
      <c r="I1133" s="404"/>
      <c r="J1133" s="405"/>
    </row>
    <row r="1134" spans="1:10" ht="15.75" thickBot="1">
      <c r="A1134" s="406"/>
      <c r="B1134" s="407"/>
      <c r="C1134" s="407"/>
      <c r="D1134" s="407"/>
      <c r="E1134" s="407"/>
      <c r="F1134" s="407"/>
      <c r="G1134" s="407"/>
      <c r="H1134" s="407"/>
      <c r="I1134" s="407"/>
      <c r="J1134" s="408"/>
    </row>
    <row r="1135" spans="1:10">
      <c r="A1135" s="382"/>
      <c r="B1135" s="382"/>
      <c r="C1135" s="382"/>
      <c r="D1135" s="382"/>
      <c r="E1135" s="382"/>
      <c r="F1135" s="382"/>
      <c r="G1135" s="382"/>
      <c r="H1135" s="382"/>
      <c r="I1135" s="382"/>
      <c r="J1135" s="383"/>
    </row>
    <row r="1136" spans="1:10" ht="16.5" thickBot="1">
      <c r="A1136" s="398" t="s">
        <v>75</v>
      </c>
      <c r="B1136" s="398"/>
      <c r="C1136" s="398"/>
      <c r="D1136" s="398"/>
      <c r="E1136" s="398"/>
      <c r="F1136" s="398"/>
      <c r="G1136" s="398"/>
      <c r="H1136" s="398"/>
      <c r="I1136" s="398"/>
      <c r="J1136" s="399"/>
    </row>
    <row r="1137" spans="1:10">
      <c r="A1137" s="400"/>
      <c r="B1137" s="401"/>
      <c r="C1137" s="401"/>
      <c r="D1137" s="401"/>
      <c r="E1137" s="401"/>
      <c r="F1137" s="401"/>
      <c r="G1137" s="401"/>
      <c r="H1137" s="401"/>
      <c r="I1137" s="401"/>
      <c r="J1137" s="402"/>
    </row>
    <row r="1138" spans="1:10">
      <c r="A1138" s="403"/>
      <c r="B1138" s="404"/>
      <c r="C1138" s="404"/>
      <c r="D1138" s="404"/>
      <c r="E1138" s="404"/>
      <c r="F1138" s="404"/>
      <c r="G1138" s="404"/>
      <c r="H1138" s="404"/>
      <c r="I1138" s="404"/>
      <c r="J1138" s="405"/>
    </row>
    <row r="1139" spans="1:10">
      <c r="A1139" s="403"/>
      <c r="B1139" s="404"/>
      <c r="C1139" s="404"/>
      <c r="D1139" s="404"/>
      <c r="E1139" s="404"/>
      <c r="F1139" s="404"/>
      <c r="G1139" s="404"/>
      <c r="H1139" s="404"/>
      <c r="I1139" s="404"/>
      <c r="J1139" s="405"/>
    </row>
    <row r="1140" spans="1:10">
      <c r="A1140" s="403"/>
      <c r="B1140" s="404"/>
      <c r="C1140" s="404"/>
      <c r="D1140" s="404"/>
      <c r="E1140" s="404"/>
      <c r="F1140" s="404"/>
      <c r="G1140" s="404"/>
      <c r="H1140" s="404"/>
      <c r="I1140" s="404"/>
      <c r="J1140" s="405"/>
    </row>
    <row r="1141" spans="1:10" ht="15.75" thickBot="1">
      <c r="A1141" s="406"/>
      <c r="B1141" s="407"/>
      <c r="C1141" s="407"/>
      <c r="D1141" s="407"/>
      <c r="E1141" s="407"/>
      <c r="F1141" s="407"/>
      <c r="G1141" s="407"/>
      <c r="H1141" s="407"/>
      <c r="I1141" s="407"/>
      <c r="J1141" s="408"/>
    </row>
    <row r="1142" spans="1:10">
      <c r="A1142" s="382"/>
      <c r="B1142" s="382"/>
      <c r="C1142" s="382"/>
      <c r="D1142" s="382"/>
      <c r="E1142" s="382"/>
      <c r="F1142" s="382"/>
      <c r="G1142" s="382"/>
      <c r="H1142" s="382"/>
      <c r="I1142" s="382"/>
      <c r="J1142" s="383"/>
    </row>
    <row r="1143" spans="1:10" ht="16.5" thickBot="1">
      <c r="A1143" s="398" t="s">
        <v>77</v>
      </c>
      <c r="B1143" s="398"/>
      <c r="C1143" s="398"/>
      <c r="D1143" s="398"/>
      <c r="E1143" s="398"/>
      <c r="F1143" s="398"/>
      <c r="G1143" s="398"/>
      <c r="H1143" s="398"/>
      <c r="I1143" s="398"/>
      <c r="J1143" s="399"/>
    </row>
    <row r="1144" spans="1:10" ht="15.75" thickBot="1">
      <c r="A1144" s="409"/>
      <c r="B1144" s="410"/>
      <c r="C1144" s="410"/>
      <c r="D1144" s="410"/>
      <c r="E1144" s="410"/>
      <c r="F1144" s="410"/>
      <c r="G1144" s="410"/>
      <c r="H1144" s="410"/>
      <c r="I1144" s="410"/>
      <c r="J1144" s="411"/>
    </row>
    <row r="1145" spans="1:10">
      <c r="A1145" s="382"/>
      <c r="B1145" s="382"/>
      <c r="C1145" s="382"/>
      <c r="D1145" s="382"/>
      <c r="E1145" s="382"/>
      <c r="F1145" s="382"/>
      <c r="G1145" s="382"/>
      <c r="H1145" s="382"/>
      <c r="I1145" s="382"/>
      <c r="J1145" s="383"/>
    </row>
    <row r="1146" spans="1:10" ht="47.25" customHeight="1" thickBot="1">
      <c r="A1146" s="384" t="s">
        <v>79</v>
      </c>
      <c r="B1146" s="384"/>
      <c r="C1146" s="384"/>
      <c r="D1146" s="384"/>
      <c r="E1146" s="384"/>
      <c r="F1146" s="384"/>
      <c r="G1146" s="384"/>
      <c r="H1146" s="384"/>
      <c r="I1146" s="384"/>
      <c r="J1146" s="385"/>
    </row>
    <row r="1147" spans="1:10">
      <c r="A1147" s="386"/>
      <c r="B1147" s="387"/>
      <c r="C1147" s="387"/>
      <c r="D1147" s="387"/>
      <c r="E1147" s="387"/>
      <c r="F1147" s="387"/>
      <c r="G1147" s="387"/>
      <c r="H1147" s="387"/>
      <c r="I1147" s="387"/>
      <c r="J1147" s="388"/>
    </row>
    <row r="1148" spans="1:10">
      <c r="A1148" s="389"/>
      <c r="B1148" s="390"/>
      <c r="C1148" s="390"/>
      <c r="D1148" s="390"/>
      <c r="E1148" s="390"/>
      <c r="F1148" s="390"/>
      <c r="G1148" s="390"/>
      <c r="H1148" s="390"/>
      <c r="I1148" s="390"/>
      <c r="J1148" s="391"/>
    </row>
    <row r="1149" spans="1:10">
      <c r="A1149" s="389"/>
      <c r="B1149" s="390"/>
      <c r="C1149" s="390"/>
      <c r="D1149" s="390"/>
      <c r="E1149" s="390"/>
      <c r="F1149" s="390"/>
      <c r="G1149" s="390"/>
      <c r="H1149" s="390"/>
      <c r="I1149" s="390"/>
      <c r="J1149" s="391"/>
    </row>
    <row r="1150" spans="1:10">
      <c r="A1150" s="389"/>
      <c r="B1150" s="390"/>
      <c r="C1150" s="390"/>
      <c r="D1150" s="390"/>
      <c r="E1150" s="390"/>
      <c r="F1150" s="390"/>
      <c r="G1150" s="390"/>
      <c r="H1150" s="390"/>
      <c r="I1150" s="390"/>
      <c r="J1150" s="391"/>
    </row>
    <row r="1151" spans="1:10">
      <c r="A1151" s="389"/>
      <c r="B1151" s="390"/>
      <c r="C1151" s="390"/>
      <c r="D1151" s="390"/>
      <c r="E1151" s="390"/>
      <c r="F1151" s="390"/>
      <c r="G1151" s="390"/>
      <c r="H1151" s="390"/>
      <c r="I1151" s="390"/>
      <c r="J1151" s="391"/>
    </row>
    <row r="1152" spans="1:10">
      <c r="A1152" s="389"/>
      <c r="B1152" s="390"/>
      <c r="C1152" s="390"/>
      <c r="D1152" s="390"/>
      <c r="E1152" s="390"/>
      <c r="F1152" s="390"/>
      <c r="G1152" s="390"/>
      <c r="H1152" s="390"/>
      <c r="I1152" s="390"/>
      <c r="J1152" s="391"/>
    </row>
    <row r="1153" spans="1:10">
      <c r="A1153" s="389"/>
      <c r="B1153" s="390"/>
      <c r="C1153" s="390"/>
      <c r="D1153" s="390"/>
      <c r="E1153" s="390"/>
      <c r="F1153" s="390"/>
      <c r="G1153" s="390"/>
      <c r="H1153" s="390"/>
      <c r="I1153" s="390"/>
      <c r="J1153" s="391"/>
    </row>
    <row r="1154" spans="1:10">
      <c r="A1154" s="389"/>
      <c r="B1154" s="390"/>
      <c r="C1154" s="390"/>
      <c r="D1154" s="390"/>
      <c r="E1154" s="390"/>
      <c r="F1154" s="390"/>
      <c r="G1154" s="390"/>
      <c r="H1154" s="390"/>
      <c r="I1154" s="390"/>
      <c r="J1154" s="391"/>
    </row>
    <row r="1155" spans="1:10">
      <c r="A1155" s="389"/>
      <c r="B1155" s="390"/>
      <c r="C1155" s="390"/>
      <c r="D1155" s="390"/>
      <c r="E1155" s="390"/>
      <c r="F1155" s="390"/>
      <c r="G1155" s="390"/>
      <c r="H1155" s="390"/>
      <c r="I1155" s="390"/>
      <c r="J1155" s="391"/>
    </row>
    <row r="1156" spans="1:10">
      <c r="A1156" s="389"/>
      <c r="B1156" s="390"/>
      <c r="C1156" s="390"/>
      <c r="D1156" s="390"/>
      <c r="E1156" s="390"/>
      <c r="F1156" s="390"/>
      <c r="G1156" s="390"/>
      <c r="H1156" s="390"/>
      <c r="I1156" s="390"/>
      <c r="J1156" s="391"/>
    </row>
    <row r="1157" spans="1:10">
      <c r="A1157" s="389"/>
      <c r="B1157" s="390"/>
      <c r="C1157" s="390"/>
      <c r="D1157" s="390"/>
      <c r="E1157" s="390"/>
      <c r="F1157" s="390"/>
      <c r="G1157" s="390"/>
      <c r="H1157" s="390"/>
      <c r="I1157" s="390"/>
      <c r="J1157" s="391"/>
    </row>
    <row r="1158" spans="1:10" ht="15.75" thickBot="1">
      <c r="A1158" s="392"/>
      <c r="B1158" s="384"/>
      <c r="C1158" s="384"/>
      <c r="D1158" s="384"/>
      <c r="E1158" s="384"/>
      <c r="F1158" s="384"/>
      <c r="G1158" s="384"/>
      <c r="H1158" s="384"/>
      <c r="I1158" s="384"/>
      <c r="J1158" s="385"/>
    </row>
    <row r="1159" spans="1:10" ht="15.75" thickBot="1">
      <c r="A1159" s="393"/>
      <c r="B1159" s="394"/>
      <c r="C1159" s="394"/>
      <c r="D1159" s="394"/>
      <c r="E1159" s="394"/>
      <c r="F1159" s="394"/>
      <c r="G1159" s="394"/>
      <c r="H1159" s="394"/>
      <c r="I1159" s="394"/>
      <c r="J1159" s="395"/>
    </row>
    <row r="1160" spans="1:10" ht="18.75">
      <c r="A1160" s="412" t="s">
        <v>138</v>
      </c>
      <c r="B1160" s="412"/>
      <c r="C1160" s="412"/>
      <c r="D1160" s="412"/>
      <c r="E1160" s="412"/>
      <c r="F1160" s="412"/>
      <c r="G1160" s="412"/>
      <c r="H1160" s="412"/>
      <c r="I1160" s="412"/>
      <c r="J1160" s="413"/>
    </row>
    <row r="1161" spans="1:10" ht="15.75" thickBot="1">
      <c r="A1161" s="414"/>
      <c r="B1161" s="414"/>
      <c r="C1161" s="414"/>
      <c r="D1161" s="414"/>
      <c r="E1161" s="414"/>
      <c r="F1161" s="414"/>
      <c r="G1161" s="414"/>
      <c r="H1161" s="414"/>
      <c r="I1161" s="414"/>
      <c r="J1161" s="415"/>
    </row>
    <row r="1162" spans="1:10" ht="16.5" thickBot="1">
      <c r="A1162" s="416" t="s">
        <v>67</v>
      </c>
      <c r="B1162" s="416"/>
      <c r="C1162" s="417"/>
      <c r="D1162" s="418"/>
      <c r="E1162" s="418"/>
      <c r="F1162" s="418"/>
      <c r="G1162" s="418"/>
      <c r="H1162" s="418"/>
      <c r="I1162" s="418"/>
      <c r="J1162" s="419"/>
    </row>
    <row r="1163" spans="1:10" ht="15.75" thickBot="1">
      <c r="A1163" s="396"/>
      <c r="B1163" s="396"/>
      <c r="C1163" s="396"/>
      <c r="D1163" s="396"/>
      <c r="E1163" s="396"/>
      <c r="F1163" s="396"/>
      <c r="G1163" s="396"/>
      <c r="H1163" s="396"/>
      <c r="I1163" s="396"/>
      <c r="J1163" s="397"/>
    </row>
    <row r="1164" spans="1:10" ht="15.75" thickBot="1">
      <c r="A1164" s="420" t="s">
        <v>69</v>
      </c>
      <c r="B1164" s="420"/>
      <c r="C1164" s="421"/>
      <c r="D1164" s="172"/>
      <c r="E1164" s="12"/>
      <c r="F1164" s="422" t="s">
        <v>71</v>
      </c>
      <c r="G1164" s="422"/>
      <c r="H1164" s="423"/>
      <c r="I1164" s="172"/>
    </row>
    <row r="1165" spans="1:10">
      <c r="A1165" s="396"/>
      <c r="B1165" s="396"/>
      <c r="C1165" s="396"/>
      <c r="D1165" s="396"/>
      <c r="E1165" s="396"/>
      <c r="F1165" s="396"/>
      <c r="G1165" s="396"/>
      <c r="H1165" s="396"/>
      <c r="I1165" s="396"/>
      <c r="J1165" s="397"/>
    </row>
    <row r="1166" spans="1:10" ht="16.5" thickBot="1">
      <c r="A1166" s="398" t="s">
        <v>73</v>
      </c>
      <c r="B1166" s="398"/>
      <c r="C1166" s="398"/>
      <c r="D1166" s="398"/>
      <c r="E1166" s="398"/>
      <c r="F1166" s="398"/>
      <c r="G1166" s="398"/>
      <c r="H1166" s="398"/>
      <c r="I1166" s="398"/>
      <c r="J1166" s="399"/>
    </row>
    <row r="1167" spans="1:10">
      <c r="A1167" s="400"/>
      <c r="B1167" s="401"/>
      <c r="C1167" s="401"/>
      <c r="D1167" s="401"/>
      <c r="E1167" s="401"/>
      <c r="F1167" s="401"/>
      <c r="G1167" s="401"/>
      <c r="H1167" s="401"/>
      <c r="I1167" s="401"/>
      <c r="J1167" s="402"/>
    </row>
    <row r="1168" spans="1:10">
      <c r="A1168" s="403"/>
      <c r="B1168" s="404"/>
      <c r="C1168" s="404"/>
      <c r="D1168" s="404"/>
      <c r="E1168" s="404"/>
      <c r="F1168" s="404"/>
      <c r="G1168" s="404"/>
      <c r="H1168" s="404"/>
      <c r="I1168" s="404"/>
      <c r="J1168" s="405"/>
    </row>
    <row r="1169" spans="1:10">
      <c r="A1169" s="403"/>
      <c r="B1169" s="404"/>
      <c r="C1169" s="404"/>
      <c r="D1169" s="404"/>
      <c r="E1169" s="404"/>
      <c r="F1169" s="404"/>
      <c r="G1169" s="404"/>
      <c r="H1169" s="404"/>
      <c r="I1169" s="404"/>
      <c r="J1169" s="405"/>
    </row>
    <row r="1170" spans="1:10">
      <c r="A1170" s="403"/>
      <c r="B1170" s="404"/>
      <c r="C1170" s="404"/>
      <c r="D1170" s="404"/>
      <c r="E1170" s="404"/>
      <c r="F1170" s="404"/>
      <c r="G1170" s="404"/>
      <c r="H1170" s="404"/>
      <c r="I1170" s="404"/>
      <c r="J1170" s="405"/>
    </row>
    <row r="1171" spans="1:10">
      <c r="A1171" s="403"/>
      <c r="B1171" s="404"/>
      <c r="C1171" s="404"/>
      <c r="D1171" s="404"/>
      <c r="E1171" s="404"/>
      <c r="F1171" s="404"/>
      <c r="G1171" s="404"/>
      <c r="H1171" s="404"/>
      <c r="I1171" s="404"/>
      <c r="J1171" s="405"/>
    </row>
    <row r="1172" spans="1:10">
      <c r="A1172" s="403"/>
      <c r="B1172" s="404"/>
      <c r="C1172" s="404"/>
      <c r="D1172" s="404"/>
      <c r="E1172" s="404"/>
      <c r="F1172" s="404"/>
      <c r="G1172" s="404"/>
      <c r="H1172" s="404"/>
      <c r="I1172" s="404"/>
      <c r="J1172" s="405"/>
    </row>
    <row r="1173" spans="1:10">
      <c r="A1173" s="403"/>
      <c r="B1173" s="404"/>
      <c r="C1173" s="404"/>
      <c r="D1173" s="404"/>
      <c r="E1173" s="404"/>
      <c r="F1173" s="404"/>
      <c r="G1173" s="404"/>
      <c r="H1173" s="404"/>
      <c r="I1173" s="404"/>
      <c r="J1173" s="405"/>
    </row>
    <row r="1174" spans="1:10">
      <c r="A1174" s="403"/>
      <c r="B1174" s="404"/>
      <c r="C1174" s="404"/>
      <c r="D1174" s="404"/>
      <c r="E1174" s="404"/>
      <c r="F1174" s="404"/>
      <c r="G1174" s="404"/>
      <c r="H1174" s="404"/>
      <c r="I1174" s="404"/>
      <c r="J1174" s="405"/>
    </row>
    <row r="1175" spans="1:10">
      <c r="A1175" s="403"/>
      <c r="B1175" s="404"/>
      <c r="C1175" s="404"/>
      <c r="D1175" s="404"/>
      <c r="E1175" s="404"/>
      <c r="F1175" s="404"/>
      <c r="G1175" s="404"/>
      <c r="H1175" s="404"/>
      <c r="I1175" s="404"/>
      <c r="J1175" s="405"/>
    </row>
    <row r="1176" spans="1:10" ht="15.75" thickBot="1">
      <c r="A1176" s="406"/>
      <c r="B1176" s="407"/>
      <c r="C1176" s="407"/>
      <c r="D1176" s="407"/>
      <c r="E1176" s="407"/>
      <c r="F1176" s="407"/>
      <c r="G1176" s="407"/>
      <c r="H1176" s="407"/>
      <c r="I1176" s="407"/>
      <c r="J1176" s="408"/>
    </row>
    <row r="1177" spans="1:10">
      <c r="A1177" s="382"/>
      <c r="B1177" s="382"/>
      <c r="C1177" s="382"/>
      <c r="D1177" s="382"/>
      <c r="E1177" s="382"/>
      <c r="F1177" s="382"/>
      <c r="G1177" s="382"/>
      <c r="H1177" s="382"/>
      <c r="I1177" s="382"/>
      <c r="J1177" s="383"/>
    </row>
    <row r="1178" spans="1:10" ht="16.5" thickBot="1">
      <c r="A1178" s="398" t="s">
        <v>75</v>
      </c>
      <c r="B1178" s="398"/>
      <c r="C1178" s="398"/>
      <c r="D1178" s="398"/>
      <c r="E1178" s="398"/>
      <c r="F1178" s="398"/>
      <c r="G1178" s="398"/>
      <c r="H1178" s="398"/>
      <c r="I1178" s="398"/>
      <c r="J1178" s="399"/>
    </row>
    <row r="1179" spans="1:10">
      <c r="A1179" s="400"/>
      <c r="B1179" s="401"/>
      <c r="C1179" s="401"/>
      <c r="D1179" s="401"/>
      <c r="E1179" s="401"/>
      <c r="F1179" s="401"/>
      <c r="G1179" s="401"/>
      <c r="H1179" s="401"/>
      <c r="I1179" s="401"/>
      <c r="J1179" s="402"/>
    </row>
    <row r="1180" spans="1:10">
      <c r="A1180" s="403"/>
      <c r="B1180" s="404"/>
      <c r="C1180" s="404"/>
      <c r="D1180" s="404"/>
      <c r="E1180" s="404"/>
      <c r="F1180" s="404"/>
      <c r="G1180" s="404"/>
      <c r="H1180" s="404"/>
      <c r="I1180" s="404"/>
      <c r="J1180" s="405"/>
    </row>
    <row r="1181" spans="1:10">
      <c r="A1181" s="403"/>
      <c r="B1181" s="404"/>
      <c r="C1181" s="404"/>
      <c r="D1181" s="404"/>
      <c r="E1181" s="404"/>
      <c r="F1181" s="404"/>
      <c r="G1181" s="404"/>
      <c r="H1181" s="404"/>
      <c r="I1181" s="404"/>
      <c r="J1181" s="405"/>
    </row>
    <row r="1182" spans="1:10">
      <c r="A1182" s="403"/>
      <c r="B1182" s="404"/>
      <c r="C1182" s="404"/>
      <c r="D1182" s="404"/>
      <c r="E1182" s="404"/>
      <c r="F1182" s="404"/>
      <c r="G1182" s="404"/>
      <c r="H1182" s="404"/>
      <c r="I1182" s="404"/>
      <c r="J1182" s="405"/>
    </row>
    <row r="1183" spans="1:10" ht="15.75" thickBot="1">
      <c r="A1183" s="406"/>
      <c r="B1183" s="407"/>
      <c r="C1183" s="407"/>
      <c r="D1183" s="407"/>
      <c r="E1183" s="407"/>
      <c r="F1183" s="407"/>
      <c r="G1183" s="407"/>
      <c r="H1183" s="407"/>
      <c r="I1183" s="407"/>
      <c r="J1183" s="408"/>
    </row>
    <row r="1184" spans="1:10">
      <c r="A1184" s="382"/>
      <c r="B1184" s="382"/>
      <c r="C1184" s="382"/>
      <c r="D1184" s="382"/>
      <c r="E1184" s="382"/>
      <c r="F1184" s="382"/>
      <c r="G1184" s="382"/>
      <c r="H1184" s="382"/>
      <c r="I1184" s="382"/>
      <c r="J1184" s="383"/>
    </row>
    <row r="1185" spans="1:10" ht="16.5" thickBot="1">
      <c r="A1185" s="398" t="s">
        <v>77</v>
      </c>
      <c r="B1185" s="398"/>
      <c r="C1185" s="398"/>
      <c r="D1185" s="398"/>
      <c r="E1185" s="398"/>
      <c r="F1185" s="398"/>
      <c r="G1185" s="398"/>
      <c r="H1185" s="398"/>
      <c r="I1185" s="398"/>
      <c r="J1185" s="399"/>
    </row>
    <row r="1186" spans="1:10" ht="15.75" thickBot="1">
      <c r="A1186" s="409"/>
      <c r="B1186" s="410"/>
      <c r="C1186" s="410"/>
      <c r="D1186" s="410"/>
      <c r="E1186" s="410"/>
      <c r="F1186" s="410"/>
      <c r="G1186" s="410"/>
      <c r="H1186" s="410"/>
      <c r="I1186" s="410"/>
      <c r="J1186" s="411"/>
    </row>
    <row r="1187" spans="1:10">
      <c r="A1187" s="382"/>
      <c r="B1187" s="382"/>
      <c r="C1187" s="382"/>
      <c r="D1187" s="382"/>
      <c r="E1187" s="382"/>
      <c r="F1187" s="382"/>
      <c r="G1187" s="382"/>
      <c r="H1187" s="382"/>
      <c r="I1187" s="382"/>
      <c r="J1187" s="383"/>
    </row>
    <row r="1188" spans="1:10" ht="41.25" customHeight="1" thickBot="1">
      <c r="A1188" s="384" t="s">
        <v>79</v>
      </c>
      <c r="B1188" s="384"/>
      <c r="C1188" s="384"/>
      <c r="D1188" s="384"/>
      <c r="E1188" s="384"/>
      <c r="F1188" s="384"/>
      <c r="G1188" s="384"/>
      <c r="H1188" s="384"/>
      <c r="I1188" s="384"/>
      <c r="J1188" s="385"/>
    </row>
    <row r="1189" spans="1:10">
      <c r="A1189" s="386"/>
      <c r="B1189" s="387"/>
      <c r="C1189" s="387"/>
      <c r="D1189" s="387"/>
      <c r="E1189" s="387"/>
      <c r="F1189" s="387"/>
      <c r="G1189" s="387"/>
      <c r="H1189" s="387"/>
      <c r="I1189" s="387"/>
      <c r="J1189" s="388"/>
    </row>
    <row r="1190" spans="1:10">
      <c r="A1190" s="389"/>
      <c r="B1190" s="390"/>
      <c r="C1190" s="390"/>
      <c r="D1190" s="390"/>
      <c r="E1190" s="390"/>
      <c r="F1190" s="390"/>
      <c r="G1190" s="390"/>
      <c r="H1190" s="390"/>
      <c r="I1190" s="390"/>
      <c r="J1190" s="391"/>
    </row>
    <row r="1191" spans="1:10">
      <c r="A1191" s="389"/>
      <c r="B1191" s="390"/>
      <c r="C1191" s="390"/>
      <c r="D1191" s="390"/>
      <c r="E1191" s="390"/>
      <c r="F1191" s="390"/>
      <c r="G1191" s="390"/>
      <c r="H1191" s="390"/>
      <c r="I1191" s="390"/>
      <c r="J1191" s="391"/>
    </row>
    <row r="1192" spans="1:10">
      <c r="A1192" s="389"/>
      <c r="B1192" s="390"/>
      <c r="C1192" s="390"/>
      <c r="D1192" s="390"/>
      <c r="E1192" s="390"/>
      <c r="F1192" s="390"/>
      <c r="G1192" s="390"/>
      <c r="H1192" s="390"/>
      <c r="I1192" s="390"/>
      <c r="J1192" s="391"/>
    </row>
    <row r="1193" spans="1:10">
      <c r="A1193" s="389"/>
      <c r="B1193" s="390"/>
      <c r="C1193" s="390"/>
      <c r="D1193" s="390"/>
      <c r="E1193" s="390"/>
      <c r="F1193" s="390"/>
      <c r="G1193" s="390"/>
      <c r="H1193" s="390"/>
      <c r="I1193" s="390"/>
      <c r="J1193" s="391"/>
    </row>
    <row r="1194" spans="1:10">
      <c r="A1194" s="389"/>
      <c r="B1194" s="390"/>
      <c r="C1194" s="390"/>
      <c r="D1194" s="390"/>
      <c r="E1194" s="390"/>
      <c r="F1194" s="390"/>
      <c r="G1194" s="390"/>
      <c r="H1194" s="390"/>
      <c r="I1194" s="390"/>
      <c r="J1194" s="391"/>
    </row>
    <row r="1195" spans="1:10">
      <c r="A1195" s="389"/>
      <c r="B1195" s="390"/>
      <c r="C1195" s="390"/>
      <c r="D1195" s="390"/>
      <c r="E1195" s="390"/>
      <c r="F1195" s="390"/>
      <c r="G1195" s="390"/>
      <c r="H1195" s="390"/>
      <c r="I1195" s="390"/>
      <c r="J1195" s="391"/>
    </row>
    <row r="1196" spans="1:10">
      <c r="A1196" s="389"/>
      <c r="B1196" s="390"/>
      <c r="C1196" s="390"/>
      <c r="D1196" s="390"/>
      <c r="E1196" s="390"/>
      <c r="F1196" s="390"/>
      <c r="G1196" s="390"/>
      <c r="H1196" s="390"/>
      <c r="I1196" s="390"/>
      <c r="J1196" s="391"/>
    </row>
    <row r="1197" spans="1:10">
      <c r="A1197" s="389"/>
      <c r="B1197" s="390"/>
      <c r="C1197" s="390"/>
      <c r="D1197" s="390"/>
      <c r="E1197" s="390"/>
      <c r="F1197" s="390"/>
      <c r="G1197" s="390"/>
      <c r="H1197" s="390"/>
      <c r="I1197" s="390"/>
      <c r="J1197" s="391"/>
    </row>
    <row r="1198" spans="1:10">
      <c r="A1198" s="389"/>
      <c r="B1198" s="390"/>
      <c r="C1198" s="390"/>
      <c r="D1198" s="390"/>
      <c r="E1198" s="390"/>
      <c r="F1198" s="390"/>
      <c r="G1198" s="390"/>
      <c r="H1198" s="390"/>
      <c r="I1198" s="390"/>
      <c r="J1198" s="391"/>
    </row>
    <row r="1199" spans="1:10">
      <c r="A1199" s="389"/>
      <c r="B1199" s="390"/>
      <c r="C1199" s="390"/>
      <c r="D1199" s="390"/>
      <c r="E1199" s="390"/>
      <c r="F1199" s="390"/>
      <c r="G1199" s="390"/>
      <c r="H1199" s="390"/>
      <c r="I1199" s="390"/>
      <c r="J1199" s="391"/>
    </row>
    <row r="1200" spans="1:10" ht="15.75" thickBot="1">
      <c r="A1200" s="392"/>
      <c r="B1200" s="384"/>
      <c r="C1200" s="384"/>
      <c r="D1200" s="384"/>
      <c r="E1200" s="384"/>
      <c r="F1200" s="384"/>
      <c r="G1200" s="384"/>
      <c r="H1200" s="384"/>
      <c r="I1200" s="384"/>
      <c r="J1200" s="385"/>
    </row>
    <row r="1201" spans="1:10" ht="15.75" thickBot="1">
      <c r="A1201" s="393"/>
      <c r="B1201" s="394"/>
      <c r="C1201" s="394"/>
      <c r="D1201" s="394"/>
      <c r="E1201" s="394"/>
      <c r="F1201" s="394"/>
      <c r="G1201" s="394"/>
      <c r="H1201" s="394"/>
      <c r="I1201" s="394"/>
      <c r="J1201" s="395"/>
    </row>
  </sheetData>
  <customSheetViews>
    <customSheetView guid="{350610BE-E33E-45EF-97EC-9E2830199A90}">
      <selection activeCell="M11" sqref="M11"/>
      <rowBreaks count="7" manualBreakCount="7">
        <brk id="86" max="9" man="1"/>
        <brk id="129" max="9" man="1"/>
        <brk id="172" max="9" man="1"/>
        <brk id="215" max="9" man="1"/>
        <brk id="258" max="9" man="1"/>
        <brk id="344" max="9" man="1"/>
        <brk id="387" max="9" man="1"/>
      </rowBreaks>
      <pageMargins left="0" right="0" top="0" bottom="0" header="0" footer="0"/>
      <pageSetup orientation="portrait" r:id="rId1"/>
    </customSheetView>
  </customSheetViews>
  <mergeCells count="602">
    <mergeCell ref="A347:J347"/>
    <mergeCell ref="A348:J348"/>
    <mergeCell ref="A349:J360"/>
    <mergeCell ref="A361:J361"/>
    <mergeCell ref="A338:J338"/>
    <mergeCell ref="A339:J343"/>
    <mergeCell ref="A344:J344"/>
    <mergeCell ref="A345:J345"/>
    <mergeCell ref="A346:J346"/>
    <mergeCell ref="A324:C324"/>
    <mergeCell ref="F324:H324"/>
    <mergeCell ref="A325:J325"/>
    <mergeCell ref="A326:J326"/>
    <mergeCell ref="A327:J336"/>
    <mergeCell ref="A337:J337"/>
    <mergeCell ref="A319:J319"/>
    <mergeCell ref="A320:J320"/>
    <mergeCell ref="A321:J321"/>
    <mergeCell ref="A322:B322"/>
    <mergeCell ref="C322:J322"/>
    <mergeCell ref="A323:J323"/>
    <mergeCell ref="A303:J303"/>
    <mergeCell ref="A304:J304"/>
    <mergeCell ref="A305:J305"/>
    <mergeCell ref="A306:J306"/>
    <mergeCell ref="A307:J318"/>
    <mergeCell ref="A284:J284"/>
    <mergeCell ref="A285:J294"/>
    <mergeCell ref="A295:J295"/>
    <mergeCell ref="A296:J296"/>
    <mergeCell ref="A297:J301"/>
    <mergeCell ref="A302:J302"/>
    <mergeCell ref="A280:B280"/>
    <mergeCell ref="C280:J280"/>
    <mergeCell ref="A281:J281"/>
    <mergeCell ref="A282:C282"/>
    <mergeCell ref="F282:H282"/>
    <mergeCell ref="A283:J283"/>
    <mergeCell ref="A263:J263"/>
    <mergeCell ref="A264:J264"/>
    <mergeCell ref="A265:J276"/>
    <mergeCell ref="A277:J277"/>
    <mergeCell ref="A278:J278"/>
    <mergeCell ref="A279:J279"/>
    <mergeCell ref="A254:J254"/>
    <mergeCell ref="A255:J259"/>
    <mergeCell ref="A260:J260"/>
    <mergeCell ref="A261:J261"/>
    <mergeCell ref="A262:J262"/>
    <mergeCell ref="A240:C240"/>
    <mergeCell ref="F240:H240"/>
    <mergeCell ref="A241:J241"/>
    <mergeCell ref="A242:J242"/>
    <mergeCell ref="A243:J252"/>
    <mergeCell ref="A253:J253"/>
    <mergeCell ref="A235:J235"/>
    <mergeCell ref="A236:J236"/>
    <mergeCell ref="A237:J237"/>
    <mergeCell ref="A238:B238"/>
    <mergeCell ref="C238:J238"/>
    <mergeCell ref="A239:J239"/>
    <mergeCell ref="A227:J227"/>
    <mergeCell ref="A228:J228"/>
    <mergeCell ref="A229:J229"/>
    <mergeCell ref="A230:J230"/>
    <mergeCell ref="A231:J234"/>
    <mergeCell ref="A216:J216"/>
    <mergeCell ref="A217:J220"/>
    <mergeCell ref="A221:J221"/>
    <mergeCell ref="A222:J222"/>
    <mergeCell ref="A223:J225"/>
    <mergeCell ref="A226:J226"/>
    <mergeCell ref="A212:B212"/>
    <mergeCell ref="C212:J212"/>
    <mergeCell ref="A213:J213"/>
    <mergeCell ref="A214:C214"/>
    <mergeCell ref="F214:H214"/>
    <mergeCell ref="A215:J215"/>
    <mergeCell ref="A206:J206"/>
    <mergeCell ref="A207:J207"/>
    <mergeCell ref="A208:J208"/>
    <mergeCell ref="A209:J209"/>
    <mergeCell ref="A210:J210"/>
    <mergeCell ref="A211:J211"/>
    <mergeCell ref="A199:J199"/>
    <mergeCell ref="A200:J202"/>
    <mergeCell ref="A203:J203"/>
    <mergeCell ref="A204:J204"/>
    <mergeCell ref="A205:J205"/>
    <mergeCell ref="A185:C185"/>
    <mergeCell ref="F185:H185"/>
    <mergeCell ref="A186:J186"/>
    <mergeCell ref="A187:J187"/>
    <mergeCell ref="A188:J197"/>
    <mergeCell ref="A198:J198"/>
    <mergeCell ref="A180:J180"/>
    <mergeCell ref="A181:J181"/>
    <mergeCell ref="A182:J182"/>
    <mergeCell ref="A183:B183"/>
    <mergeCell ref="C183:J183"/>
    <mergeCell ref="A184:J184"/>
    <mergeCell ref="A168:J172"/>
    <mergeCell ref="A173:J177"/>
    <mergeCell ref="A178:J179"/>
    <mergeCell ref="A142:B142"/>
    <mergeCell ref="C142:J142"/>
    <mergeCell ref="A143:J143"/>
    <mergeCell ref="A144:C144"/>
    <mergeCell ref="F144:H144"/>
    <mergeCell ref="A145:J145"/>
    <mergeCell ref="A164:J164"/>
    <mergeCell ref="A165:J165"/>
    <mergeCell ref="A166:J166"/>
    <mergeCell ref="A167:J167"/>
    <mergeCell ref="A146:J146"/>
    <mergeCell ref="A147:J155"/>
    <mergeCell ref="A156:J156"/>
    <mergeCell ref="A157:J157"/>
    <mergeCell ref="A158:J162"/>
    <mergeCell ref="A163:J163"/>
    <mergeCell ref="A136:J136"/>
    <mergeCell ref="A137:J137"/>
    <mergeCell ref="A138:J138"/>
    <mergeCell ref="A139:J139"/>
    <mergeCell ref="A140:J140"/>
    <mergeCell ref="A141:J141"/>
    <mergeCell ref="A127:J127"/>
    <mergeCell ref="A128:J132"/>
    <mergeCell ref="A133:J133"/>
    <mergeCell ref="A134:J134"/>
    <mergeCell ref="A135:J135"/>
    <mergeCell ref="A115:C115"/>
    <mergeCell ref="F115:H115"/>
    <mergeCell ref="A116:J116"/>
    <mergeCell ref="A117:J117"/>
    <mergeCell ref="A118:J125"/>
    <mergeCell ref="A126:J126"/>
    <mergeCell ref="A110:J110"/>
    <mergeCell ref="A111:J111"/>
    <mergeCell ref="A112:J112"/>
    <mergeCell ref="A113:B113"/>
    <mergeCell ref="C113:J113"/>
    <mergeCell ref="A114:J114"/>
    <mergeCell ref="A102:J102"/>
    <mergeCell ref="A103:J103"/>
    <mergeCell ref="A104:J104"/>
    <mergeCell ref="A105:J105"/>
    <mergeCell ref="A106:J109"/>
    <mergeCell ref="A84:J84"/>
    <mergeCell ref="A85:J93"/>
    <mergeCell ref="A94:J94"/>
    <mergeCell ref="A95:J95"/>
    <mergeCell ref="A96:J100"/>
    <mergeCell ref="A101:J101"/>
    <mergeCell ref="A81:J81"/>
    <mergeCell ref="A82:C82"/>
    <mergeCell ref="F82:H82"/>
    <mergeCell ref="A83:J83"/>
    <mergeCell ref="A63:J63"/>
    <mergeCell ref="A64:J64"/>
    <mergeCell ref="A65:J76"/>
    <mergeCell ref="A77:J77"/>
    <mergeCell ref="A78:J78"/>
    <mergeCell ref="A79:J79"/>
    <mergeCell ref="A61:J61"/>
    <mergeCell ref="A62:J62"/>
    <mergeCell ref="A40:C40"/>
    <mergeCell ref="F40:H40"/>
    <mergeCell ref="A41:J41"/>
    <mergeCell ref="A42:J42"/>
    <mergeCell ref="A43:J52"/>
    <mergeCell ref="A53:J53"/>
    <mergeCell ref="A80:B80"/>
    <mergeCell ref="C80:J80"/>
    <mergeCell ref="A1:J1"/>
    <mergeCell ref="A3:B3"/>
    <mergeCell ref="C3:J3"/>
    <mergeCell ref="A2:J2"/>
    <mergeCell ref="F5:H5"/>
    <mergeCell ref="A5:C5"/>
    <mergeCell ref="A4:J4"/>
    <mergeCell ref="A6:J6"/>
    <mergeCell ref="A8:J17"/>
    <mergeCell ref="A369:J378"/>
    <mergeCell ref="A379:J379"/>
    <mergeCell ref="A380:J380"/>
    <mergeCell ref="A381:J385"/>
    <mergeCell ref="A386:J386"/>
    <mergeCell ref="A18:J18"/>
    <mergeCell ref="A19:J19"/>
    <mergeCell ref="A20:J22"/>
    <mergeCell ref="A7:J7"/>
    <mergeCell ref="A35:J35"/>
    <mergeCell ref="A36:J36"/>
    <mergeCell ref="A37:J37"/>
    <mergeCell ref="A38:B38"/>
    <mergeCell ref="C38:J38"/>
    <mergeCell ref="A39:J39"/>
    <mergeCell ref="A23:J23"/>
    <mergeCell ref="A25:J25"/>
    <mergeCell ref="A27:J27"/>
    <mergeCell ref="A26:J26"/>
    <mergeCell ref="A28:J34"/>
    <mergeCell ref="A24:J24"/>
    <mergeCell ref="A54:J54"/>
    <mergeCell ref="A55:J59"/>
    <mergeCell ref="A60:J60"/>
    <mergeCell ref="A365:J365"/>
    <mergeCell ref="C364:J364"/>
    <mergeCell ref="A364:B364"/>
    <mergeCell ref="A363:J363"/>
    <mergeCell ref="A362:J362"/>
    <mergeCell ref="A366:C366"/>
    <mergeCell ref="F366:H366"/>
    <mergeCell ref="A367:J367"/>
    <mergeCell ref="A368:J368"/>
    <mergeCell ref="A387:J387"/>
    <mergeCell ref="A388:J388"/>
    <mergeCell ref="A389:J389"/>
    <mergeCell ref="A390:J390"/>
    <mergeCell ref="A391:J402"/>
    <mergeCell ref="A403:J403"/>
    <mergeCell ref="A404:J404"/>
    <mergeCell ref="A405:J405"/>
    <mergeCell ref="A406:B406"/>
    <mergeCell ref="C406:J406"/>
    <mergeCell ref="A407:J407"/>
    <mergeCell ref="A408:C408"/>
    <mergeCell ref="F408:H408"/>
    <mergeCell ref="A409:J409"/>
    <mergeCell ref="A410:J410"/>
    <mergeCell ref="A411:J420"/>
    <mergeCell ref="A421:J421"/>
    <mergeCell ref="A422:J422"/>
    <mergeCell ref="A423:J427"/>
    <mergeCell ref="A428:J428"/>
    <mergeCell ref="A429:J429"/>
    <mergeCell ref="A430:J430"/>
    <mergeCell ref="A431:J431"/>
    <mergeCell ref="A432:J432"/>
    <mergeCell ref="A433:J444"/>
    <mergeCell ref="A445:J445"/>
    <mergeCell ref="A446:J446"/>
    <mergeCell ref="A447:J447"/>
    <mergeCell ref="A448:B448"/>
    <mergeCell ref="C448:J448"/>
    <mergeCell ref="A449:J449"/>
    <mergeCell ref="A450:C450"/>
    <mergeCell ref="F450:H450"/>
    <mergeCell ref="A451:J451"/>
    <mergeCell ref="A452:J452"/>
    <mergeCell ref="A453:J462"/>
    <mergeCell ref="A463:J463"/>
    <mergeCell ref="A464:J464"/>
    <mergeCell ref="A465:J469"/>
    <mergeCell ref="A470:J470"/>
    <mergeCell ref="A471:J471"/>
    <mergeCell ref="A472:J472"/>
    <mergeCell ref="A473:J473"/>
    <mergeCell ref="A474:J474"/>
    <mergeCell ref="A475:J486"/>
    <mergeCell ref="A487:J487"/>
    <mergeCell ref="A488:J488"/>
    <mergeCell ref="A489:J489"/>
    <mergeCell ref="A490:B490"/>
    <mergeCell ref="C490:J490"/>
    <mergeCell ref="A491:J491"/>
    <mergeCell ref="A492:C492"/>
    <mergeCell ref="F492:H492"/>
    <mergeCell ref="A493:J493"/>
    <mergeCell ref="A494:J494"/>
    <mergeCell ref="A495:J504"/>
    <mergeCell ref="A505:J505"/>
    <mergeCell ref="A506:J506"/>
    <mergeCell ref="A507:J511"/>
    <mergeCell ref="A512:J512"/>
    <mergeCell ref="A513:J513"/>
    <mergeCell ref="A514:J514"/>
    <mergeCell ref="A515:J515"/>
    <mergeCell ref="A517:J528"/>
    <mergeCell ref="A529:J529"/>
    <mergeCell ref="A530:J530"/>
    <mergeCell ref="A531:J531"/>
    <mergeCell ref="A516:J516"/>
    <mergeCell ref="A532:B532"/>
    <mergeCell ref="C532:J532"/>
    <mergeCell ref="A533:J533"/>
    <mergeCell ref="A534:C534"/>
    <mergeCell ref="F534:H534"/>
    <mergeCell ref="A535:J535"/>
    <mergeCell ref="A536:J536"/>
    <mergeCell ref="A537:J546"/>
    <mergeCell ref="A547:J547"/>
    <mergeCell ref="A548:J548"/>
    <mergeCell ref="A549:J553"/>
    <mergeCell ref="A554:J554"/>
    <mergeCell ref="A555:J555"/>
    <mergeCell ref="A556:J556"/>
    <mergeCell ref="A557:J557"/>
    <mergeCell ref="A558:J558"/>
    <mergeCell ref="A559:J570"/>
    <mergeCell ref="A571:J571"/>
    <mergeCell ref="A572:J572"/>
    <mergeCell ref="A573:J573"/>
    <mergeCell ref="A574:B574"/>
    <mergeCell ref="C574:J574"/>
    <mergeCell ref="A575:J575"/>
    <mergeCell ref="A576:C576"/>
    <mergeCell ref="F576:H576"/>
    <mergeCell ref="A577:J577"/>
    <mergeCell ref="A578:J578"/>
    <mergeCell ref="A579:J588"/>
    <mergeCell ref="A589:J589"/>
    <mergeCell ref="A590:J590"/>
    <mergeCell ref="A591:J595"/>
    <mergeCell ref="A596:J596"/>
    <mergeCell ref="A597:J597"/>
    <mergeCell ref="A598:J598"/>
    <mergeCell ref="A599:J599"/>
    <mergeCell ref="A600:J600"/>
    <mergeCell ref="A601:J612"/>
    <mergeCell ref="A613:J613"/>
    <mergeCell ref="A614:J614"/>
    <mergeCell ref="A615:J615"/>
    <mergeCell ref="A616:B616"/>
    <mergeCell ref="C616:J616"/>
    <mergeCell ref="A617:J617"/>
    <mergeCell ref="A618:C618"/>
    <mergeCell ref="F618:H618"/>
    <mergeCell ref="A619:J619"/>
    <mergeCell ref="A620:J620"/>
    <mergeCell ref="A621:J630"/>
    <mergeCell ref="A631:J631"/>
    <mergeCell ref="A632:J632"/>
    <mergeCell ref="A633:J637"/>
    <mergeCell ref="A638:J638"/>
    <mergeCell ref="A639:J639"/>
    <mergeCell ref="A640:J640"/>
    <mergeCell ref="A641:J641"/>
    <mergeCell ref="A642:J642"/>
    <mergeCell ref="A643:J654"/>
    <mergeCell ref="A655:J655"/>
    <mergeCell ref="A656:J656"/>
    <mergeCell ref="A657:J657"/>
    <mergeCell ref="A658:B658"/>
    <mergeCell ref="C658:J658"/>
    <mergeCell ref="A659:J659"/>
    <mergeCell ref="A660:C660"/>
    <mergeCell ref="F660:H660"/>
    <mergeCell ref="A661:J661"/>
    <mergeCell ref="A662:J662"/>
    <mergeCell ref="A663:J672"/>
    <mergeCell ref="A673:J673"/>
    <mergeCell ref="A674:J674"/>
    <mergeCell ref="A675:J679"/>
    <mergeCell ref="A680:J680"/>
    <mergeCell ref="A681:J681"/>
    <mergeCell ref="A682:J682"/>
    <mergeCell ref="A683:J683"/>
    <mergeCell ref="A684:J684"/>
    <mergeCell ref="A685:J696"/>
    <mergeCell ref="A697:J697"/>
    <mergeCell ref="A698:J698"/>
    <mergeCell ref="A699:J699"/>
    <mergeCell ref="A700:B700"/>
    <mergeCell ref="C700:J700"/>
    <mergeCell ref="A701:J701"/>
    <mergeCell ref="A702:C702"/>
    <mergeCell ref="F702:H702"/>
    <mergeCell ref="A703:J703"/>
    <mergeCell ref="A704:J704"/>
    <mergeCell ref="A705:J714"/>
    <mergeCell ref="A715:J715"/>
    <mergeCell ref="A716:J716"/>
    <mergeCell ref="A717:J721"/>
    <mergeCell ref="A722:J722"/>
    <mergeCell ref="A723:J723"/>
    <mergeCell ref="A724:J724"/>
    <mergeCell ref="A725:J725"/>
    <mergeCell ref="A726:J726"/>
    <mergeCell ref="A727:J738"/>
    <mergeCell ref="A739:J739"/>
    <mergeCell ref="A740:J740"/>
    <mergeCell ref="A741:J741"/>
    <mergeCell ref="A742:B742"/>
    <mergeCell ref="C742:J742"/>
    <mergeCell ref="A743:J743"/>
    <mergeCell ref="A744:C744"/>
    <mergeCell ref="F744:H744"/>
    <mergeCell ref="A745:J745"/>
    <mergeCell ref="A746:J746"/>
    <mergeCell ref="A747:J756"/>
    <mergeCell ref="A757:J757"/>
    <mergeCell ref="A758:J758"/>
    <mergeCell ref="A759:J763"/>
    <mergeCell ref="A764:J764"/>
    <mergeCell ref="A765:J765"/>
    <mergeCell ref="A766:J766"/>
    <mergeCell ref="A767:J767"/>
    <mergeCell ref="A768:J768"/>
    <mergeCell ref="A769:J780"/>
    <mergeCell ref="A781:J781"/>
    <mergeCell ref="A782:J782"/>
    <mergeCell ref="A783:J783"/>
    <mergeCell ref="A784:B784"/>
    <mergeCell ref="C784:J784"/>
    <mergeCell ref="A785:J785"/>
    <mergeCell ref="A786:C786"/>
    <mergeCell ref="F786:H786"/>
    <mergeCell ref="A787:J787"/>
    <mergeCell ref="A788:J788"/>
    <mergeCell ref="A789:J798"/>
    <mergeCell ref="A799:J799"/>
    <mergeCell ref="A800:J800"/>
    <mergeCell ref="A801:J805"/>
    <mergeCell ref="A806:J806"/>
    <mergeCell ref="A807:J807"/>
    <mergeCell ref="A808:J808"/>
    <mergeCell ref="A809:J809"/>
    <mergeCell ref="A810:J810"/>
    <mergeCell ref="A811:J822"/>
    <mergeCell ref="A823:J823"/>
    <mergeCell ref="A824:J824"/>
    <mergeCell ref="A825:J825"/>
    <mergeCell ref="A826:B826"/>
    <mergeCell ref="C826:J826"/>
    <mergeCell ref="A827:J827"/>
    <mergeCell ref="A828:C828"/>
    <mergeCell ref="F828:H828"/>
    <mergeCell ref="A829:J829"/>
    <mergeCell ref="A830:J830"/>
    <mergeCell ref="A831:J840"/>
    <mergeCell ref="A841:J841"/>
    <mergeCell ref="A842:J842"/>
    <mergeCell ref="A843:J847"/>
    <mergeCell ref="A848:J848"/>
    <mergeCell ref="A849:J849"/>
    <mergeCell ref="A850:J850"/>
    <mergeCell ref="A851:J851"/>
    <mergeCell ref="A852:J852"/>
    <mergeCell ref="A853:J864"/>
    <mergeCell ref="A865:J865"/>
    <mergeCell ref="A866:J866"/>
    <mergeCell ref="A867:J867"/>
    <mergeCell ref="A868:B868"/>
    <mergeCell ref="C868:J868"/>
    <mergeCell ref="A869:J869"/>
    <mergeCell ref="A870:C870"/>
    <mergeCell ref="F870:H870"/>
    <mergeCell ref="A871:J871"/>
    <mergeCell ref="A872:J872"/>
    <mergeCell ref="A873:J882"/>
    <mergeCell ref="A883:J883"/>
    <mergeCell ref="A884:J884"/>
    <mergeCell ref="A885:J889"/>
    <mergeCell ref="A890:J890"/>
    <mergeCell ref="A891:J891"/>
    <mergeCell ref="A892:J892"/>
    <mergeCell ref="A893:J893"/>
    <mergeCell ref="A894:J894"/>
    <mergeCell ref="A895:J906"/>
    <mergeCell ref="A907:J907"/>
    <mergeCell ref="A908:J908"/>
    <mergeCell ref="A909:J909"/>
    <mergeCell ref="A910:B910"/>
    <mergeCell ref="C910:J910"/>
    <mergeCell ref="A911:J911"/>
    <mergeCell ref="A912:C912"/>
    <mergeCell ref="F912:H912"/>
    <mergeCell ref="A913:J913"/>
    <mergeCell ref="A914:J914"/>
    <mergeCell ref="A915:J924"/>
    <mergeCell ref="A925:J925"/>
    <mergeCell ref="A926:J926"/>
    <mergeCell ref="A927:J931"/>
    <mergeCell ref="A932:J932"/>
    <mergeCell ref="A933:J933"/>
    <mergeCell ref="A934:J934"/>
    <mergeCell ref="A935:J935"/>
    <mergeCell ref="A936:J936"/>
    <mergeCell ref="A937:J948"/>
    <mergeCell ref="A949:J949"/>
    <mergeCell ref="A950:J950"/>
    <mergeCell ref="A951:J951"/>
    <mergeCell ref="A952:B952"/>
    <mergeCell ref="C952:J952"/>
    <mergeCell ref="A953:J953"/>
    <mergeCell ref="A954:C954"/>
    <mergeCell ref="F954:H954"/>
    <mergeCell ref="A955:J955"/>
    <mergeCell ref="A956:J956"/>
    <mergeCell ref="A957:J966"/>
    <mergeCell ref="A967:J967"/>
    <mergeCell ref="A968:J968"/>
    <mergeCell ref="A969:J973"/>
    <mergeCell ref="A974:J974"/>
    <mergeCell ref="A975:J975"/>
    <mergeCell ref="A976:J976"/>
    <mergeCell ref="A977:J977"/>
    <mergeCell ref="A978:J978"/>
    <mergeCell ref="A979:J990"/>
    <mergeCell ref="A991:J991"/>
    <mergeCell ref="A992:J992"/>
    <mergeCell ref="A993:J993"/>
    <mergeCell ref="A994:B994"/>
    <mergeCell ref="C994:J994"/>
    <mergeCell ref="A995:J995"/>
    <mergeCell ref="A996:C996"/>
    <mergeCell ref="F996:H996"/>
    <mergeCell ref="A997:J997"/>
    <mergeCell ref="A998:J998"/>
    <mergeCell ref="A999:J1008"/>
    <mergeCell ref="A1009:J1009"/>
    <mergeCell ref="A1010:J1010"/>
    <mergeCell ref="A1011:J1015"/>
    <mergeCell ref="A1016:J1016"/>
    <mergeCell ref="A1017:J1017"/>
    <mergeCell ref="A1018:J1018"/>
    <mergeCell ref="A1019:J1019"/>
    <mergeCell ref="A1020:J1020"/>
    <mergeCell ref="A1021:J1032"/>
    <mergeCell ref="A1033:J1033"/>
    <mergeCell ref="A1034:J1034"/>
    <mergeCell ref="A1035:J1035"/>
    <mergeCell ref="A1036:B1036"/>
    <mergeCell ref="C1036:J1036"/>
    <mergeCell ref="A1037:J1037"/>
    <mergeCell ref="A1038:C1038"/>
    <mergeCell ref="F1038:H1038"/>
    <mergeCell ref="A1039:J1039"/>
    <mergeCell ref="A1040:J1040"/>
    <mergeCell ref="A1041:J1050"/>
    <mergeCell ref="A1051:J1051"/>
    <mergeCell ref="A1052:J1052"/>
    <mergeCell ref="A1053:J1057"/>
    <mergeCell ref="A1058:J1058"/>
    <mergeCell ref="A1059:J1059"/>
    <mergeCell ref="A1060:J1060"/>
    <mergeCell ref="A1061:J1061"/>
    <mergeCell ref="A1062:J1062"/>
    <mergeCell ref="A1063:J1074"/>
    <mergeCell ref="A1075:J1075"/>
    <mergeCell ref="A1076:J1076"/>
    <mergeCell ref="A1077:J1077"/>
    <mergeCell ref="A1078:B1078"/>
    <mergeCell ref="C1078:J1078"/>
    <mergeCell ref="A1079:J1079"/>
    <mergeCell ref="A1080:C1080"/>
    <mergeCell ref="F1080:H1080"/>
    <mergeCell ref="A1081:J1081"/>
    <mergeCell ref="A1082:J1082"/>
    <mergeCell ref="A1083:J1092"/>
    <mergeCell ref="A1093:J1093"/>
    <mergeCell ref="A1094:J1094"/>
    <mergeCell ref="A1095:J1099"/>
    <mergeCell ref="A1100:J1100"/>
    <mergeCell ref="A1101:J1101"/>
    <mergeCell ref="A1102:J1102"/>
    <mergeCell ref="A1103:J1103"/>
    <mergeCell ref="A1104:J1104"/>
    <mergeCell ref="A1105:J1116"/>
    <mergeCell ref="A1117:J1117"/>
    <mergeCell ref="A1118:J1118"/>
    <mergeCell ref="A1119:J1119"/>
    <mergeCell ref="A1120:B1120"/>
    <mergeCell ref="C1120:J1120"/>
    <mergeCell ref="A1121:J1121"/>
    <mergeCell ref="A1122:C1122"/>
    <mergeCell ref="F1122:H1122"/>
    <mergeCell ref="A1123:J1123"/>
    <mergeCell ref="A1124:J1124"/>
    <mergeCell ref="A1125:J1134"/>
    <mergeCell ref="A1135:J1135"/>
    <mergeCell ref="A1136:J1136"/>
    <mergeCell ref="A1137:J1141"/>
    <mergeCell ref="A1142:J1142"/>
    <mergeCell ref="A1143:J1143"/>
    <mergeCell ref="A1144:J1144"/>
    <mergeCell ref="A1145:J1145"/>
    <mergeCell ref="A1146:J1146"/>
    <mergeCell ref="A1147:J1158"/>
    <mergeCell ref="A1159:J1159"/>
    <mergeCell ref="A1160:J1160"/>
    <mergeCell ref="A1161:J1161"/>
    <mergeCell ref="A1162:B1162"/>
    <mergeCell ref="C1162:J1162"/>
    <mergeCell ref="A1163:J1163"/>
    <mergeCell ref="A1164:C1164"/>
    <mergeCell ref="F1164:H1164"/>
    <mergeCell ref="A1187:J1187"/>
    <mergeCell ref="A1188:J1188"/>
    <mergeCell ref="A1189:J1200"/>
    <mergeCell ref="A1201:J1201"/>
    <mergeCell ref="A1165:J1165"/>
    <mergeCell ref="A1166:J1166"/>
    <mergeCell ref="A1167:J1176"/>
    <mergeCell ref="A1177:J1177"/>
    <mergeCell ref="A1178:J1178"/>
    <mergeCell ref="A1179:J1183"/>
    <mergeCell ref="A1184:J1184"/>
    <mergeCell ref="A1185:J1185"/>
    <mergeCell ref="A1186:J1186"/>
  </mergeCells>
  <dataValidations count="1">
    <dataValidation type="list" allowBlank="1" showInputMessage="1" showErrorMessage="1" sqref="I5 D5 I40 D40 I82 D82 I115 D115 I144 D144 I185 D185 I214 D214 I240 D240 I282 D282 I324 D324 I366 D366 I408 D408 I450 D450 I492 D492 I534 D534 I576 D576 I618 D618 I660 D660 I702 D702 I744 D744 I786 D786 I828 D828 I870 D870 I912 D912 I954 D954 I996 D996 I1038 D1038 I1080 D1080 I1122 D1122 I1164 D1164" xr:uid="{E1A8984A-7CCE-40C5-9AE4-3560C9589032}">
      <formula1>Quarter1</formula1>
    </dataValidation>
  </dataValidations>
  <pageMargins left="0.7" right="0.7" top="0.75" bottom="0.75" header="0.3" footer="0.3"/>
  <pageSetup orientation="portrait" r:id="rId2"/>
  <rowBreaks count="7" manualBreakCount="7">
    <brk id="79" max="9" man="1"/>
    <brk id="113" max="9" man="1"/>
    <brk id="143" max="9" man="1"/>
    <brk id="185" max="9" man="1"/>
    <brk id="215" max="9" man="1"/>
    <brk id="285" max="9" man="1"/>
    <brk id="328"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A5BCE-28BA-48CE-8C4B-2F73D6FE3205}">
  <sheetPr>
    <pageSetUpPr fitToPage="1"/>
  </sheetPr>
  <dimension ref="A1:F1004"/>
  <sheetViews>
    <sheetView zoomScaleNormal="100" zoomScaleSheetLayoutView="100" workbookViewId="0">
      <selection activeCell="C3" sqref="C3"/>
    </sheetView>
  </sheetViews>
  <sheetFormatPr defaultColWidth="8.85546875" defaultRowHeight="15"/>
  <cols>
    <col min="1" max="1" width="8.5703125" style="278"/>
    <col min="2" max="2" width="19.42578125" style="276" customWidth="1"/>
    <col min="3" max="3" width="70.85546875" style="276" customWidth="1"/>
    <col min="4" max="4" width="67.140625" style="276" customWidth="1"/>
  </cols>
  <sheetData>
    <row r="1" spans="1:4" s="10" customFormat="1" ht="34.5" customHeight="1">
      <c r="A1" s="462" t="s">
        <v>139</v>
      </c>
      <c r="B1" s="462"/>
      <c r="C1" s="462"/>
      <c r="D1" s="462"/>
    </row>
    <row r="2" spans="1:4" s="1" customFormat="1" ht="29.85" customHeight="1">
      <c r="A2" s="264" t="s">
        <v>140</v>
      </c>
      <c r="B2" s="265" t="s">
        <v>141</v>
      </c>
      <c r="C2" s="266" t="s">
        <v>142</v>
      </c>
      <c r="D2" s="266" t="s">
        <v>143</v>
      </c>
    </row>
    <row r="3" spans="1:4" s="1" customFormat="1">
      <c r="A3" s="264"/>
      <c r="B3" s="267"/>
      <c r="C3" s="268"/>
      <c r="D3" s="268"/>
    </row>
    <row r="4" spans="1:4">
      <c r="A4" s="264"/>
      <c r="B4" s="267"/>
      <c r="C4" s="268"/>
      <c r="D4" s="268"/>
    </row>
    <row r="5" spans="1:4">
      <c r="A5" s="264"/>
      <c r="B5" s="267"/>
      <c r="C5" s="268"/>
      <c r="D5" s="268"/>
    </row>
    <row r="6" spans="1:4">
      <c r="A6" s="264"/>
      <c r="B6" s="267"/>
      <c r="C6" s="268"/>
      <c r="D6" s="268"/>
    </row>
    <row r="7" spans="1:4" s="269" customFormat="1">
      <c r="A7" s="264"/>
      <c r="B7" s="267"/>
      <c r="C7" s="268"/>
      <c r="D7" s="268"/>
    </row>
    <row r="8" spans="1:4" s="269" customFormat="1">
      <c r="A8" s="264"/>
      <c r="B8" s="267"/>
      <c r="C8" s="268"/>
      <c r="D8" s="268"/>
    </row>
    <row r="9" spans="1:4" s="269" customFormat="1">
      <c r="A9" s="264"/>
      <c r="B9" s="267"/>
      <c r="C9" s="268"/>
      <c r="D9" s="268"/>
    </row>
    <row r="10" spans="1:4" s="269" customFormat="1">
      <c r="A10" s="264"/>
      <c r="B10" s="267"/>
      <c r="C10" s="268"/>
      <c r="D10" s="268"/>
    </row>
    <row r="11" spans="1:4" s="269" customFormat="1">
      <c r="A11" s="264"/>
      <c r="B11" s="267"/>
      <c r="C11" s="268"/>
      <c r="D11" s="268"/>
    </row>
    <row r="12" spans="1:4" s="269" customFormat="1">
      <c r="A12" s="264"/>
      <c r="B12" s="267"/>
      <c r="C12" s="268"/>
      <c r="D12" s="268"/>
    </row>
    <row r="13" spans="1:4" s="269" customFormat="1">
      <c r="A13" s="264"/>
      <c r="B13" s="267"/>
      <c r="C13" s="268"/>
      <c r="D13" s="268"/>
    </row>
    <row r="14" spans="1:4" s="269" customFormat="1">
      <c r="A14" s="264"/>
      <c r="B14" s="267"/>
      <c r="C14" s="268"/>
      <c r="D14" s="268"/>
    </row>
    <row r="15" spans="1:4">
      <c r="A15" s="264"/>
      <c r="B15" s="267"/>
      <c r="C15" s="268"/>
      <c r="D15" s="268"/>
    </row>
    <row r="16" spans="1:4">
      <c r="A16" s="264"/>
      <c r="B16" s="267"/>
      <c r="C16" s="268"/>
      <c r="D16" s="268"/>
    </row>
    <row r="17" spans="1:4">
      <c r="A17" s="264"/>
      <c r="B17" s="267"/>
      <c r="C17" s="268"/>
      <c r="D17" s="268"/>
    </row>
    <row r="18" spans="1:4">
      <c r="A18" s="264"/>
      <c r="B18" s="267"/>
      <c r="C18" s="268"/>
      <c r="D18" s="268"/>
    </row>
    <row r="19" spans="1:4">
      <c r="A19" s="264"/>
      <c r="B19" s="267"/>
      <c r="C19" s="268"/>
      <c r="D19" s="268"/>
    </row>
    <row r="20" spans="1:4">
      <c r="A20" s="264"/>
      <c r="B20" s="267"/>
      <c r="C20" s="268"/>
      <c r="D20" s="268"/>
    </row>
    <row r="21" spans="1:4" s="273" customFormat="1">
      <c r="A21" s="270"/>
      <c r="B21" s="271"/>
      <c r="C21" s="272"/>
      <c r="D21" s="272"/>
    </row>
    <row r="22" spans="1:4" s="273" customFormat="1">
      <c r="A22" s="270"/>
      <c r="B22" s="271"/>
      <c r="C22" s="272"/>
      <c r="D22" s="272"/>
    </row>
    <row r="23" spans="1:4">
      <c r="A23" s="264"/>
      <c r="B23" s="267"/>
      <c r="C23" s="268"/>
      <c r="D23" s="268"/>
    </row>
    <row r="24" spans="1:4" ht="18.75" customHeight="1">
      <c r="A24" s="274"/>
      <c r="B24" s="275"/>
    </row>
    <row r="25" spans="1:4">
      <c r="A25" s="277"/>
      <c r="B25" s="275"/>
    </row>
    <row r="26" spans="1:4">
      <c r="A26" s="277"/>
      <c r="B26" s="275"/>
    </row>
    <row r="27" spans="1:4">
      <c r="A27" s="277"/>
      <c r="B27" s="275"/>
    </row>
    <row r="28" spans="1:4">
      <c r="A28" s="277"/>
      <c r="B28" s="275"/>
    </row>
    <row r="29" spans="1:4">
      <c r="A29" s="277"/>
      <c r="B29" s="275"/>
    </row>
    <row r="30" spans="1:4">
      <c r="A30" s="277"/>
      <c r="B30" s="275"/>
    </row>
    <row r="31" spans="1:4">
      <c r="A31" s="277"/>
      <c r="B31" s="275"/>
    </row>
    <row r="32" spans="1:4">
      <c r="A32" s="277"/>
      <c r="B32" s="275"/>
    </row>
    <row r="33" spans="1:6">
      <c r="A33" s="277"/>
      <c r="B33" s="275"/>
    </row>
    <row r="34" spans="1:6" s="276" customFormat="1">
      <c r="A34" s="277"/>
      <c r="B34" s="275"/>
      <c r="E34"/>
      <c r="F34"/>
    </row>
    <row r="35" spans="1:6" s="276" customFormat="1">
      <c r="A35" s="277"/>
      <c r="B35" s="275"/>
      <c r="E35"/>
      <c r="F35"/>
    </row>
    <row r="36" spans="1:6" s="276" customFormat="1">
      <c r="A36" s="277"/>
      <c r="B36" s="275"/>
      <c r="E36"/>
      <c r="F36"/>
    </row>
    <row r="37" spans="1:6" s="276" customFormat="1">
      <c r="A37" s="277"/>
      <c r="B37" s="275"/>
      <c r="E37"/>
      <c r="F37"/>
    </row>
    <row r="38" spans="1:6" s="276" customFormat="1">
      <c r="A38" s="277"/>
      <c r="B38" s="275"/>
      <c r="E38"/>
      <c r="F38"/>
    </row>
    <row r="39" spans="1:6" s="276" customFormat="1">
      <c r="A39" s="277"/>
      <c r="B39" s="275"/>
      <c r="E39"/>
      <c r="F39"/>
    </row>
    <row r="40" spans="1:6" s="276" customFormat="1">
      <c r="A40" s="277"/>
      <c r="B40" s="275"/>
      <c r="E40"/>
      <c r="F40"/>
    </row>
    <row r="41" spans="1:6" s="276" customFormat="1">
      <c r="A41" s="277"/>
      <c r="B41" s="275"/>
      <c r="E41"/>
      <c r="F41"/>
    </row>
    <row r="42" spans="1:6" s="276" customFormat="1">
      <c r="A42" s="277"/>
      <c r="B42" s="275"/>
      <c r="E42"/>
      <c r="F42"/>
    </row>
    <row r="43" spans="1:6" s="276" customFormat="1">
      <c r="A43" s="277"/>
      <c r="B43" s="275"/>
      <c r="E43"/>
      <c r="F43"/>
    </row>
    <row r="44" spans="1:6" s="276" customFormat="1">
      <c r="A44" s="277"/>
      <c r="B44" s="275"/>
      <c r="E44"/>
      <c r="F44"/>
    </row>
    <row r="45" spans="1:6" s="276" customFormat="1">
      <c r="A45" s="277"/>
      <c r="B45" s="275"/>
      <c r="E45"/>
      <c r="F45"/>
    </row>
    <row r="46" spans="1:6" s="276" customFormat="1">
      <c r="A46" s="277"/>
      <c r="B46" s="275"/>
      <c r="E46"/>
      <c r="F46"/>
    </row>
    <row r="47" spans="1:6" s="276" customFormat="1">
      <c r="A47" s="277"/>
      <c r="B47" s="275"/>
      <c r="E47"/>
      <c r="F47"/>
    </row>
    <row r="48" spans="1:6" s="276" customFormat="1">
      <c r="A48" s="277"/>
      <c r="B48" s="275"/>
      <c r="E48"/>
      <c r="F48"/>
    </row>
    <row r="49" spans="1:6" s="276" customFormat="1">
      <c r="A49" s="277"/>
      <c r="B49" s="275"/>
      <c r="E49"/>
      <c r="F49"/>
    </row>
    <row r="50" spans="1:6" s="276" customFormat="1">
      <c r="A50" s="277"/>
      <c r="B50" s="275"/>
      <c r="E50"/>
      <c r="F50"/>
    </row>
    <row r="51" spans="1:6" s="276" customFormat="1">
      <c r="A51" s="277"/>
      <c r="B51" s="275"/>
      <c r="E51"/>
      <c r="F51"/>
    </row>
    <row r="52" spans="1:6" s="276" customFormat="1">
      <c r="A52" s="277"/>
      <c r="B52" s="275"/>
      <c r="E52"/>
      <c r="F52"/>
    </row>
    <row r="53" spans="1:6" s="276" customFormat="1">
      <c r="A53" s="277"/>
      <c r="B53" s="275"/>
      <c r="E53"/>
      <c r="F53"/>
    </row>
    <row r="54" spans="1:6" s="276" customFormat="1">
      <c r="A54" s="277"/>
      <c r="B54" s="275"/>
      <c r="E54"/>
      <c r="F54"/>
    </row>
    <row r="55" spans="1:6" s="276" customFormat="1">
      <c r="A55" s="277"/>
      <c r="B55" s="275"/>
      <c r="E55"/>
      <c r="F55"/>
    </row>
    <row r="56" spans="1:6" s="276" customFormat="1">
      <c r="A56" s="277"/>
      <c r="B56" s="275"/>
      <c r="E56"/>
      <c r="F56"/>
    </row>
    <row r="57" spans="1:6" s="276" customFormat="1">
      <c r="A57" s="277"/>
      <c r="B57" s="275"/>
      <c r="E57"/>
      <c r="F57"/>
    </row>
    <row r="58" spans="1:6" s="276" customFormat="1">
      <c r="A58" s="277"/>
      <c r="B58" s="275"/>
      <c r="E58"/>
      <c r="F58"/>
    </row>
    <row r="59" spans="1:6" s="276" customFormat="1">
      <c r="A59" s="277"/>
      <c r="B59" s="275"/>
      <c r="E59"/>
      <c r="F59"/>
    </row>
    <row r="60" spans="1:6" s="276" customFormat="1">
      <c r="A60" s="277"/>
      <c r="B60" s="275"/>
      <c r="E60"/>
      <c r="F60"/>
    </row>
    <row r="61" spans="1:6" s="276" customFormat="1">
      <c r="A61" s="277"/>
      <c r="B61" s="275"/>
      <c r="E61"/>
      <c r="F61"/>
    </row>
    <row r="62" spans="1:6" s="276" customFormat="1">
      <c r="A62" s="277"/>
      <c r="B62" s="275"/>
      <c r="E62"/>
      <c r="F62"/>
    </row>
    <row r="63" spans="1:6" s="276" customFormat="1">
      <c r="A63" s="277"/>
      <c r="B63" s="275"/>
      <c r="E63"/>
      <c r="F63"/>
    </row>
    <row r="64" spans="1:6" s="276" customFormat="1">
      <c r="A64" s="277"/>
      <c r="B64" s="275"/>
      <c r="E64"/>
      <c r="F64"/>
    </row>
    <row r="65" spans="1:6" s="276" customFormat="1">
      <c r="A65" s="277"/>
      <c r="B65" s="275"/>
      <c r="E65"/>
      <c r="F65"/>
    </row>
    <row r="66" spans="1:6" s="276" customFormat="1">
      <c r="A66" s="277"/>
      <c r="B66" s="275"/>
      <c r="E66"/>
      <c r="F66"/>
    </row>
    <row r="67" spans="1:6" s="276" customFormat="1">
      <c r="A67" s="277"/>
      <c r="B67" s="275"/>
      <c r="E67"/>
      <c r="F67"/>
    </row>
    <row r="68" spans="1:6" s="276" customFormat="1">
      <c r="A68" s="277"/>
      <c r="B68" s="275"/>
      <c r="E68"/>
      <c r="F68"/>
    </row>
    <row r="69" spans="1:6" s="276" customFormat="1">
      <c r="A69" s="277"/>
      <c r="B69" s="275"/>
      <c r="E69"/>
      <c r="F69"/>
    </row>
    <row r="70" spans="1:6" s="276" customFormat="1">
      <c r="A70" s="277"/>
      <c r="B70" s="275"/>
      <c r="E70"/>
      <c r="F70"/>
    </row>
    <row r="71" spans="1:6" s="276" customFormat="1">
      <c r="A71" s="277"/>
      <c r="B71" s="275"/>
      <c r="E71"/>
      <c r="F71"/>
    </row>
    <row r="72" spans="1:6" s="276" customFormat="1">
      <c r="A72" s="277"/>
      <c r="B72" s="275"/>
      <c r="E72"/>
      <c r="F72"/>
    </row>
    <row r="73" spans="1:6" s="276" customFormat="1">
      <c r="A73" s="277"/>
      <c r="B73" s="275"/>
      <c r="E73"/>
      <c r="F73"/>
    </row>
    <row r="74" spans="1:6" s="276" customFormat="1">
      <c r="A74" s="277"/>
      <c r="B74" s="275"/>
      <c r="E74"/>
      <c r="F74"/>
    </row>
    <row r="75" spans="1:6" s="276" customFormat="1">
      <c r="A75" s="277"/>
      <c r="B75" s="275"/>
      <c r="E75"/>
      <c r="F75"/>
    </row>
    <row r="76" spans="1:6" s="276" customFormat="1">
      <c r="A76" s="277"/>
      <c r="B76" s="275"/>
      <c r="E76"/>
      <c r="F76"/>
    </row>
    <row r="77" spans="1:6" s="276" customFormat="1">
      <c r="A77" s="277"/>
      <c r="B77" s="275"/>
      <c r="E77"/>
      <c r="F77"/>
    </row>
    <row r="78" spans="1:6" s="276" customFormat="1">
      <c r="A78" s="277"/>
      <c r="B78" s="275"/>
      <c r="E78"/>
      <c r="F78"/>
    </row>
    <row r="79" spans="1:6" s="276" customFormat="1">
      <c r="A79" s="277"/>
      <c r="B79" s="275"/>
      <c r="E79"/>
      <c r="F79"/>
    </row>
    <row r="80" spans="1:6" s="276" customFormat="1">
      <c r="A80" s="277"/>
      <c r="B80" s="275"/>
      <c r="E80"/>
      <c r="F80"/>
    </row>
    <row r="81" spans="1:6" s="276" customFormat="1">
      <c r="A81" s="277"/>
      <c r="B81" s="275"/>
      <c r="E81"/>
      <c r="F81"/>
    </row>
    <row r="82" spans="1:6" s="276" customFormat="1">
      <c r="A82" s="277"/>
      <c r="B82" s="275"/>
      <c r="E82"/>
      <c r="F82"/>
    </row>
    <row r="83" spans="1:6" s="276" customFormat="1">
      <c r="A83" s="277"/>
      <c r="B83" s="275"/>
      <c r="E83"/>
      <c r="F83"/>
    </row>
    <row r="84" spans="1:6" s="276" customFormat="1">
      <c r="A84" s="277"/>
      <c r="B84" s="275"/>
      <c r="E84"/>
      <c r="F84"/>
    </row>
    <row r="85" spans="1:6" s="276" customFormat="1">
      <c r="A85" s="277"/>
      <c r="B85" s="275"/>
      <c r="E85"/>
      <c r="F85"/>
    </row>
    <row r="86" spans="1:6" s="276" customFormat="1">
      <c r="A86" s="277"/>
      <c r="B86" s="275"/>
      <c r="E86"/>
      <c r="F86"/>
    </row>
    <row r="87" spans="1:6" s="276" customFormat="1">
      <c r="A87" s="277"/>
      <c r="B87" s="275"/>
      <c r="E87"/>
      <c r="F87"/>
    </row>
    <row r="88" spans="1:6" s="276" customFormat="1">
      <c r="A88" s="277"/>
      <c r="B88" s="275"/>
      <c r="E88"/>
      <c r="F88"/>
    </row>
    <row r="89" spans="1:6" s="276" customFormat="1">
      <c r="A89" s="277"/>
      <c r="B89" s="275"/>
      <c r="E89"/>
      <c r="F89"/>
    </row>
    <row r="90" spans="1:6" s="276" customFormat="1">
      <c r="A90" s="277"/>
      <c r="B90" s="275"/>
      <c r="E90"/>
      <c r="F90"/>
    </row>
    <row r="91" spans="1:6" s="276" customFormat="1">
      <c r="A91" s="277"/>
      <c r="B91" s="275"/>
      <c r="E91"/>
      <c r="F91"/>
    </row>
    <row r="92" spans="1:6" s="276" customFormat="1">
      <c r="A92" s="277"/>
      <c r="B92" s="275"/>
      <c r="E92"/>
      <c r="F92"/>
    </row>
    <row r="93" spans="1:6" s="276" customFormat="1">
      <c r="A93" s="277"/>
      <c r="B93" s="275"/>
      <c r="E93"/>
      <c r="F93"/>
    </row>
    <row r="94" spans="1:6" s="276" customFormat="1">
      <c r="A94" s="277"/>
      <c r="B94" s="275"/>
      <c r="E94"/>
      <c r="F94"/>
    </row>
    <row r="95" spans="1:6" s="276" customFormat="1">
      <c r="A95" s="277"/>
      <c r="B95" s="275"/>
      <c r="E95"/>
      <c r="F95"/>
    </row>
    <row r="96" spans="1:6" s="276" customFormat="1">
      <c r="A96" s="277"/>
      <c r="B96" s="275"/>
      <c r="E96"/>
      <c r="F96"/>
    </row>
    <row r="97" spans="1:6" s="276" customFormat="1">
      <c r="A97" s="277"/>
      <c r="B97" s="275"/>
      <c r="E97"/>
      <c r="F97"/>
    </row>
    <row r="98" spans="1:6" s="276" customFormat="1">
      <c r="A98" s="277"/>
      <c r="B98" s="275"/>
      <c r="E98"/>
      <c r="F98"/>
    </row>
    <row r="99" spans="1:6" s="276" customFormat="1">
      <c r="A99" s="277"/>
      <c r="B99" s="275"/>
      <c r="E99"/>
      <c r="F99"/>
    </row>
    <row r="100" spans="1:6" s="276" customFormat="1">
      <c r="A100" s="277"/>
      <c r="B100" s="275"/>
      <c r="E100"/>
      <c r="F100"/>
    </row>
    <row r="101" spans="1:6" s="276" customFormat="1">
      <c r="A101" s="277"/>
      <c r="B101" s="275"/>
      <c r="E101"/>
      <c r="F101"/>
    </row>
    <row r="102" spans="1:6" s="276" customFormat="1">
      <c r="A102" s="277"/>
      <c r="B102" s="275"/>
      <c r="E102"/>
      <c r="F102"/>
    </row>
    <row r="103" spans="1:6" s="276" customFormat="1">
      <c r="A103" s="277"/>
      <c r="B103" s="275"/>
      <c r="E103"/>
      <c r="F103"/>
    </row>
    <row r="104" spans="1:6" s="276" customFormat="1">
      <c r="A104" s="277"/>
      <c r="B104" s="275"/>
      <c r="E104"/>
      <c r="F104"/>
    </row>
    <row r="105" spans="1:6" s="276" customFormat="1">
      <c r="A105" s="277"/>
      <c r="B105" s="275"/>
      <c r="E105"/>
      <c r="F105"/>
    </row>
    <row r="106" spans="1:6" s="276" customFormat="1">
      <c r="A106" s="277"/>
      <c r="B106" s="275"/>
      <c r="E106"/>
      <c r="F106"/>
    </row>
    <row r="107" spans="1:6" s="276" customFormat="1">
      <c r="A107" s="277"/>
      <c r="B107" s="275"/>
      <c r="E107"/>
      <c r="F107"/>
    </row>
    <row r="108" spans="1:6" s="276" customFormat="1">
      <c r="A108" s="277"/>
      <c r="B108" s="275"/>
      <c r="E108"/>
      <c r="F108"/>
    </row>
    <row r="109" spans="1:6" s="276" customFormat="1">
      <c r="A109" s="277"/>
      <c r="B109" s="275"/>
      <c r="E109"/>
      <c r="F109"/>
    </row>
    <row r="110" spans="1:6" s="276" customFormat="1">
      <c r="A110" s="277"/>
      <c r="B110" s="275"/>
      <c r="E110"/>
      <c r="F110"/>
    </row>
    <row r="111" spans="1:6" s="276" customFormat="1">
      <c r="A111" s="277"/>
      <c r="B111" s="275"/>
      <c r="E111"/>
      <c r="F111"/>
    </row>
    <row r="112" spans="1:6" s="276" customFormat="1">
      <c r="A112" s="277"/>
      <c r="B112" s="275"/>
      <c r="E112"/>
      <c r="F112"/>
    </row>
    <row r="113" spans="1:6" s="276" customFormat="1">
      <c r="A113" s="277"/>
      <c r="B113" s="275"/>
      <c r="E113"/>
      <c r="F113"/>
    </row>
    <row r="114" spans="1:6" s="276" customFormat="1">
      <c r="A114" s="277"/>
      <c r="B114" s="275"/>
      <c r="E114"/>
      <c r="F114"/>
    </row>
    <row r="115" spans="1:6" s="276" customFormat="1">
      <c r="A115" s="277"/>
      <c r="B115" s="275"/>
      <c r="E115"/>
      <c r="F115"/>
    </row>
    <row r="116" spans="1:6" s="276" customFormat="1">
      <c r="A116" s="277"/>
      <c r="B116" s="275"/>
      <c r="E116"/>
      <c r="F116"/>
    </row>
    <row r="117" spans="1:6" s="276" customFormat="1">
      <c r="A117" s="277"/>
      <c r="B117" s="275"/>
      <c r="E117"/>
      <c r="F117"/>
    </row>
    <row r="118" spans="1:6" s="276" customFormat="1">
      <c r="A118" s="277"/>
      <c r="B118" s="275"/>
      <c r="E118"/>
      <c r="F118"/>
    </row>
    <row r="119" spans="1:6" s="276" customFormat="1">
      <c r="A119" s="277"/>
      <c r="B119" s="275"/>
      <c r="E119"/>
      <c r="F119"/>
    </row>
    <row r="120" spans="1:6" s="276" customFormat="1">
      <c r="A120" s="277"/>
      <c r="B120" s="275"/>
      <c r="E120"/>
      <c r="F120"/>
    </row>
    <row r="121" spans="1:6" s="276" customFormat="1">
      <c r="A121" s="277"/>
      <c r="B121" s="275"/>
      <c r="E121"/>
      <c r="F121"/>
    </row>
    <row r="122" spans="1:6" s="276" customFormat="1">
      <c r="A122" s="277"/>
      <c r="B122" s="275"/>
      <c r="E122"/>
      <c r="F122"/>
    </row>
    <row r="123" spans="1:6" s="276" customFormat="1">
      <c r="A123" s="277"/>
      <c r="B123" s="275"/>
      <c r="E123"/>
      <c r="F123"/>
    </row>
    <row r="124" spans="1:6" s="276" customFormat="1">
      <c r="A124" s="277"/>
      <c r="B124" s="275"/>
      <c r="E124"/>
      <c r="F124"/>
    </row>
    <row r="125" spans="1:6" s="276" customFormat="1">
      <c r="A125" s="277"/>
      <c r="B125" s="275"/>
      <c r="E125"/>
      <c r="F125"/>
    </row>
    <row r="126" spans="1:6" s="276" customFormat="1">
      <c r="A126" s="277"/>
      <c r="B126" s="275"/>
      <c r="E126"/>
      <c r="F126"/>
    </row>
    <row r="127" spans="1:6" s="276" customFormat="1">
      <c r="A127" s="277"/>
      <c r="B127" s="275"/>
      <c r="E127"/>
      <c r="F127"/>
    </row>
    <row r="128" spans="1:6" s="276" customFormat="1">
      <c r="A128" s="277"/>
      <c r="B128" s="275"/>
      <c r="E128"/>
      <c r="F128"/>
    </row>
    <row r="129" spans="1:6" s="276" customFormat="1">
      <c r="A129" s="277"/>
      <c r="B129" s="275"/>
      <c r="E129"/>
      <c r="F129"/>
    </row>
    <row r="130" spans="1:6" s="276" customFormat="1">
      <c r="A130" s="277"/>
      <c r="B130" s="275"/>
      <c r="E130"/>
      <c r="F130"/>
    </row>
    <row r="131" spans="1:6" s="276" customFormat="1">
      <c r="A131" s="277"/>
      <c r="B131" s="275"/>
      <c r="E131"/>
      <c r="F131"/>
    </row>
    <row r="132" spans="1:6" s="276" customFormat="1">
      <c r="A132" s="277"/>
      <c r="B132" s="275"/>
      <c r="E132"/>
      <c r="F132"/>
    </row>
    <row r="133" spans="1:6" s="276" customFormat="1">
      <c r="A133" s="277"/>
      <c r="B133" s="275"/>
      <c r="E133"/>
      <c r="F133"/>
    </row>
    <row r="134" spans="1:6" s="276" customFormat="1">
      <c r="A134" s="277"/>
      <c r="B134" s="275"/>
      <c r="E134"/>
      <c r="F134"/>
    </row>
    <row r="135" spans="1:6" s="276" customFormat="1">
      <c r="A135" s="277"/>
      <c r="B135" s="275"/>
      <c r="E135"/>
      <c r="F135"/>
    </row>
    <row r="136" spans="1:6" s="276" customFormat="1">
      <c r="A136" s="277"/>
      <c r="B136" s="275"/>
      <c r="E136"/>
      <c r="F136"/>
    </row>
    <row r="137" spans="1:6" s="276" customFormat="1">
      <c r="A137" s="277"/>
      <c r="B137" s="275"/>
      <c r="E137"/>
      <c r="F137"/>
    </row>
    <row r="138" spans="1:6" s="276" customFormat="1">
      <c r="A138" s="277"/>
      <c r="B138" s="275"/>
      <c r="E138"/>
      <c r="F138"/>
    </row>
    <row r="139" spans="1:6" s="276" customFormat="1">
      <c r="A139" s="277"/>
      <c r="B139" s="275"/>
      <c r="E139"/>
      <c r="F139"/>
    </row>
    <row r="140" spans="1:6" s="276" customFormat="1">
      <c r="A140" s="277"/>
      <c r="B140" s="275"/>
      <c r="E140"/>
      <c r="F140"/>
    </row>
    <row r="141" spans="1:6" s="276" customFormat="1">
      <c r="A141" s="277"/>
      <c r="B141" s="275"/>
      <c r="E141"/>
      <c r="F141"/>
    </row>
    <row r="142" spans="1:6" s="276" customFormat="1">
      <c r="A142" s="277"/>
      <c r="B142" s="275"/>
      <c r="E142"/>
      <c r="F142"/>
    </row>
    <row r="143" spans="1:6" s="276" customFormat="1">
      <c r="A143" s="277"/>
      <c r="B143" s="275"/>
      <c r="E143"/>
      <c r="F143"/>
    </row>
    <row r="144" spans="1:6" s="276" customFormat="1">
      <c r="A144" s="277"/>
      <c r="B144" s="275"/>
      <c r="E144"/>
      <c r="F144"/>
    </row>
    <row r="145" spans="1:6" s="276" customFormat="1">
      <c r="A145" s="277"/>
      <c r="B145" s="275"/>
      <c r="E145"/>
      <c r="F145"/>
    </row>
    <row r="146" spans="1:6" s="276" customFormat="1">
      <c r="A146" s="277"/>
      <c r="B146" s="275"/>
      <c r="E146"/>
      <c r="F146"/>
    </row>
    <row r="147" spans="1:6" s="276" customFormat="1">
      <c r="A147" s="277"/>
      <c r="B147" s="275"/>
      <c r="E147"/>
      <c r="F147"/>
    </row>
    <row r="148" spans="1:6" s="276" customFormat="1">
      <c r="A148" s="277"/>
      <c r="B148" s="275"/>
      <c r="E148"/>
      <c r="F148"/>
    </row>
    <row r="149" spans="1:6" s="276" customFormat="1">
      <c r="A149" s="277"/>
      <c r="B149" s="275"/>
      <c r="E149"/>
      <c r="F149"/>
    </row>
    <row r="150" spans="1:6" s="276" customFormat="1">
      <c r="A150" s="277"/>
      <c r="B150" s="275"/>
      <c r="E150"/>
      <c r="F150"/>
    </row>
    <row r="151" spans="1:6" s="276" customFormat="1">
      <c r="A151" s="277"/>
      <c r="B151" s="275"/>
      <c r="E151"/>
      <c r="F151"/>
    </row>
    <row r="152" spans="1:6" s="276" customFormat="1">
      <c r="A152" s="277"/>
      <c r="B152" s="275"/>
      <c r="E152"/>
      <c r="F152"/>
    </row>
    <row r="153" spans="1:6" s="276" customFormat="1">
      <c r="A153" s="277"/>
      <c r="B153" s="275"/>
      <c r="E153"/>
      <c r="F153"/>
    </row>
    <row r="154" spans="1:6" s="276" customFormat="1">
      <c r="A154" s="277"/>
      <c r="B154" s="275"/>
      <c r="E154"/>
      <c r="F154"/>
    </row>
    <row r="155" spans="1:6" s="276" customFormat="1">
      <c r="A155" s="277"/>
      <c r="B155" s="275"/>
      <c r="E155"/>
      <c r="F155"/>
    </row>
    <row r="156" spans="1:6" s="276" customFormat="1">
      <c r="A156" s="277"/>
      <c r="B156" s="275"/>
      <c r="E156"/>
      <c r="F156"/>
    </row>
    <row r="157" spans="1:6" s="276" customFormat="1">
      <c r="A157" s="277"/>
      <c r="B157" s="275"/>
      <c r="E157"/>
      <c r="F157"/>
    </row>
    <row r="158" spans="1:6" s="276" customFormat="1">
      <c r="A158" s="277"/>
      <c r="B158" s="275"/>
      <c r="E158"/>
      <c r="F158"/>
    </row>
    <row r="159" spans="1:6" s="276" customFormat="1">
      <c r="A159" s="277"/>
      <c r="B159" s="275"/>
      <c r="E159"/>
      <c r="F159"/>
    </row>
    <row r="160" spans="1:6" s="276" customFormat="1">
      <c r="A160" s="277"/>
      <c r="B160" s="275"/>
      <c r="E160"/>
      <c r="F160"/>
    </row>
    <row r="161" spans="1:6" s="276" customFormat="1">
      <c r="A161" s="277"/>
      <c r="B161" s="275"/>
      <c r="E161"/>
      <c r="F161"/>
    </row>
    <row r="162" spans="1:6" s="276" customFormat="1">
      <c r="A162" s="277"/>
      <c r="B162" s="275"/>
      <c r="E162"/>
      <c r="F162"/>
    </row>
    <row r="163" spans="1:6" s="276" customFormat="1">
      <c r="A163" s="277"/>
      <c r="B163" s="275"/>
      <c r="E163"/>
      <c r="F163"/>
    </row>
    <row r="164" spans="1:6" s="276" customFormat="1">
      <c r="A164" s="277"/>
      <c r="B164" s="275"/>
      <c r="E164"/>
      <c r="F164"/>
    </row>
    <row r="165" spans="1:6" s="276" customFormat="1">
      <c r="A165" s="277"/>
      <c r="B165" s="275"/>
      <c r="E165"/>
      <c r="F165"/>
    </row>
    <row r="166" spans="1:6" s="276" customFormat="1">
      <c r="A166" s="277"/>
      <c r="B166" s="275"/>
      <c r="E166"/>
      <c r="F166"/>
    </row>
    <row r="167" spans="1:6" s="276" customFormat="1">
      <c r="A167" s="277"/>
      <c r="B167" s="275"/>
      <c r="E167"/>
      <c r="F167"/>
    </row>
    <row r="168" spans="1:6" s="276" customFormat="1">
      <c r="A168" s="277"/>
      <c r="B168" s="275"/>
      <c r="E168"/>
      <c r="F168"/>
    </row>
    <row r="169" spans="1:6" s="276" customFormat="1">
      <c r="A169" s="277"/>
      <c r="B169" s="275"/>
      <c r="E169"/>
      <c r="F169"/>
    </row>
    <row r="170" spans="1:6" s="276" customFormat="1">
      <c r="A170" s="277"/>
      <c r="B170" s="275"/>
      <c r="E170"/>
      <c r="F170"/>
    </row>
    <row r="171" spans="1:6" s="276" customFormat="1">
      <c r="A171" s="277"/>
      <c r="B171" s="275"/>
      <c r="E171"/>
      <c r="F171"/>
    </row>
    <row r="172" spans="1:6" s="276" customFormat="1">
      <c r="A172" s="277"/>
      <c r="B172" s="275"/>
      <c r="E172"/>
      <c r="F172"/>
    </row>
    <row r="173" spans="1:6" s="276" customFormat="1">
      <c r="A173" s="277"/>
      <c r="B173" s="275"/>
      <c r="E173"/>
      <c r="F173"/>
    </row>
    <row r="174" spans="1:6" s="276" customFormat="1">
      <c r="A174" s="277"/>
      <c r="B174" s="275"/>
      <c r="E174"/>
      <c r="F174"/>
    </row>
    <row r="175" spans="1:6" s="276" customFormat="1">
      <c r="A175" s="277"/>
      <c r="B175" s="275"/>
      <c r="E175"/>
      <c r="F175"/>
    </row>
    <row r="176" spans="1:6" s="276" customFormat="1">
      <c r="A176" s="277"/>
      <c r="B176" s="275"/>
      <c r="E176"/>
      <c r="F176"/>
    </row>
    <row r="177" spans="1:6" s="276" customFormat="1">
      <c r="A177" s="277"/>
      <c r="B177" s="275"/>
      <c r="E177"/>
      <c r="F177"/>
    </row>
    <row r="178" spans="1:6" s="276" customFormat="1">
      <c r="A178" s="277"/>
      <c r="B178" s="275"/>
      <c r="E178"/>
      <c r="F178"/>
    </row>
    <row r="179" spans="1:6" s="276" customFormat="1">
      <c r="A179" s="277"/>
      <c r="B179" s="275"/>
      <c r="E179"/>
      <c r="F179"/>
    </row>
    <row r="180" spans="1:6" s="276" customFormat="1">
      <c r="A180" s="277"/>
      <c r="B180" s="275"/>
      <c r="E180"/>
      <c r="F180"/>
    </row>
    <row r="181" spans="1:6" s="276" customFormat="1">
      <c r="A181" s="277"/>
      <c r="B181" s="275"/>
      <c r="E181"/>
      <c r="F181"/>
    </row>
    <row r="182" spans="1:6" s="276" customFormat="1">
      <c r="A182" s="277"/>
      <c r="B182" s="275"/>
      <c r="E182"/>
      <c r="F182"/>
    </row>
    <row r="183" spans="1:6" s="276" customFormat="1">
      <c r="A183" s="277"/>
      <c r="B183" s="275"/>
      <c r="E183"/>
      <c r="F183"/>
    </row>
    <row r="184" spans="1:6" s="276" customFormat="1">
      <c r="A184" s="277"/>
      <c r="B184" s="275"/>
      <c r="E184"/>
      <c r="F184"/>
    </row>
    <row r="185" spans="1:6" s="276" customFormat="1">
      <c r="A185" s="277"/>
      <c r="B185" s="275"/>
      <c r="E185"/>
      <c r="F185"/>
    </row>
    <row r="186" spans="1:6" s="276" customFormat="1">
      <c r="A186" s="277"/>
      <c r="B186" s="275"/>
      <c r="E186"/>
      <c r="F186"/>
    </row>
    <row r="187" spans="1:6" s="276" customFormat="1">
      <c r="A187" s="277"/>
      <c r="B187" s="275"/>
      <c r="E187"/>
      <c r="F187"/>
    </row>
    <row r="188" spans="1:6" s="276" customFormat="1">
      <c r="A188" s="277"/>
      <c r="B188" s="275"/>
      <c r="E188"/>
      <c r="F188"/>
    </row>
    <row r="189" spans="1:6" s="276" customFormat="1">
      <c r="A189" s="277"/>
      <c r="B189" s="275"/>
      <c r="E189"/>
      <c r="F189"/>
    </row>
    <row r="190" spans="1:6" s="276" customFormat="1">
      <c r="A190" s="277"/>
      <c r="B190" s="275"/>
      <c r="E190"/>
      <c r="F190"/>
    </row>
    <row r="191" spans="1:6" s="276" customFormat="1">
      <c r="A191" s="277"/>
      <c r="B191" s="275"/>
      <c r="E191"/>
      <c r="F191"/>
    </row>
    <row r="192" spans="1:6" s="276" customFormat="1">
      <c r="A192" s="277"/>
      <c r="B192" s="275"/>
      <c r="E192"/>
      <c r="F192"/>
    </row>
    <row r="193" spans="1:6" s="276" customFormat="1">
      <c r="A193" s="277"/>
      <c r="B193" s="275"/>
      <c r="E193"/>
      <c r="F193"/>
    </row>
    <row r="194" spans="1:6" s="276" customFormat="1">
      <c r="A194" s="277"/>
      <c r="B194" s="275"/>
      <c r="E194"/>
      <c r="F194"/>
    </row>
    <row r="195" spans="1:6" s="276" customFormat="1">
      <c r="A195" s="277"/>
      <c r="B195" s="275"/>
      <c r="E195"/>
      <c r="F195"/>
    </row>
    <row r="196" spans="1:6" s="276" customFormat="1">
      <c r="A196" s="277"/>
      <c r="B196" s="275"/>
      <c r="E196"/>
      <c r="F196"/>
    </row>
    <row r="197" spans="1:6" s="276" customFormat="1">
      <c r="A197" s="277"/>
      <c r="B197" s="275"/>
      <c r="E197"/>
      <c r="F197"/>
    </row>
    <row r="198" spans="1:6" s="276" customFormat="1">
      <c r="A198" s="277"/>
      <c r="B198" s="275"/>
      <c r="E198"/>
      <c r="F198"/>
    </row>
    <row r="199" spans="1:6" s="276" customFormat="1">
      <c r="A199" s="277"/>
      <c r="B199" s="275"/>
      <c r="E199"/>
      <c r="F199"/>
    </row>
    <row r="200" spans="1:6" s="276" customFormat="1">
      <c r="A200" s="277"/>
      <c r="B200" s="275"/>
      <c r="E200"/>
      <c r="F200"/>
    </row>
    <row r="201" spans="1:6" s="276" customFormat="1">
      <c r="A201" s="277"/>
      <c r="B201" s="275"/>
      <c r="E201"/>
      <c r="F201"/>
    </row>
    <row r="202" spans="1:6" s="276" customFormat="1">
      <c r="A202" s="277"/>
      <c r="B202" s="275"/>
      <c r="E202"/>
      <c r="F202"/>
    </row>
    <row r="203" spans="1:6" s="276" customFormat="1">
      <c r="A203" s="277"/>
      <c r="B203" s="275"/>
      <c r="E203"/>
      <c r="F203"/>
    </row>
    <row r="204" spans="1:6" s="276" customFormat="1">
      <c r="A204" s="277"/>
      <c r="B204" s="275"/>
      <c r="E204"/>
      <c r="F204"/>
    </row>
    <row r="205" spans="1:6" s="276" customFormat="1">
      <c r="A205" s="277"/>
      <c r="B205" s="275"/>
      <c r="E205"/>
      <c r="F205"/>
    </row>
    <row r="206" spans="1:6" s="276" customFormat="1">
      <c r="A206" s="277"/>
      <c r="B206" s="275"/>
      <c r="E206"/>
      <c r="F206"/>
    </row>
    <row r="207" spans="1:6" s="276" customFormat="1">
      <c r="A207" s="277"/>
      <c r="B207" s="275"/>
      <c r="E207"/>
      <c r="F207"/>
    </row>
    <row r="208" spans="1:6" s="276" customFormat="1">
      <c r="A208" s="277"/>
      <c r="B208" s="275"/>
      <c r="E208"/>
      <c r="F208"/>
    </row>
    <row r="209" spans="1:6" s="276" customFormat="1">
      <c r="A209" s="277"/>
      <c r="B209" s="275"/>
      <c r="E209"/>
      <c r="F209"/>
    </row>
    <row r="210" spans="1:6" s="276" customFormat="1">
      <c r="A210" s="277"/>
      <c r="B210" s="275"/>
      <c r="E210"/>
      <c r="F210"/>
    </row>
    <row r="211" spans="1:6" s="276" customFormat="1">
      <c r="A211" s="277"/>
      <c r="B211" s="275"/>
      <c r="E211"/>
      <c r="F211"/>
    </row>
    <row r="212" spans="1:6" s="276" customFormat="1">
      <c r="A212" s="277"/>
      <c r="B212" s="275"/>
      <c r="E212"/>
      <c r="F212"/>
    </row>
    <row r="213" spans="1:6" s="276" customFormat="1">
      <c r="A213" s="277"/>
      <c r="B213" s="275"/>
      <c r="E213"/>
      <c r="F213"/>
    </row>
    <row r="214" spans="1:6" s="276" customFormat="1">
      <c r="A214" s="277"/>
      <c r="B214" s="275"/>
      <c r="E214"/>
      <c r="F214"/>
    </row>
    <row r="215" spans="1:6" s="276" customFormat="1">
      <c r="A215" s="277"/>
      <c r="B215" s="275"/>
      <c r="E215"/>
      <c r="F215"/>
    </row>
    <row r="216" spans="1:6" s="276" customFormat="1">
      <c r="A216" s="277"/>
      <c r="B216" s="275"/>
      <c r="E216"/>
      <c r="F216"/>
    </row>
    <row r="217" spans="1:6" s="276" customFormat="1">
      <c r="A217" s="277"/>
      <c r="B217" s="275"/>
      <c r="E217"/>
      <c r="F217"/>
    </row>
    <row r="218" spans="1:6" s="276" customFormat="1">
      <c r="A218" s="277"/>
      <c r="B218" s="275"/>
      <c r="E218"/>
      <c r="F218"/>
    </row>
    <row r="219" spans="1:6" s="276" customFormat="1">
      <c r="A219" s="277"/>
      <c r="B219" s="275"/>
      <c r="E219"/>
      <c r="F219"/>
    </row>
    <row r="220" spans="1:6" s="276" customFormat="1">
      <c r="A220" s="277"/>
      <c r="B220" s="275"/>
      <c r="E220"/>
      <c r="F220"/>
    </row>
    <row r="221" spans="1:6" s="276" customFormat="1">
      <c r="A221" s="277"/>
      <c r="B221" s="275"/>
      <c r="E221"/>
      <c r="F221"/>
    </row>
    <row r="222" spans="1:6" s="276" customFormat="1">
      <c r="A222" s="277"/>
      <c r="B222" s="275"/>
      <c r="E222"/>
      <c r="F222"/>
    </row>
    <row r="223" spans="1:6" s="276" customFormat="1">
      <c r="A223" s="277"/>
      <c r="B223" s="275"/>
      <c r="E223"/>
      <c r="F223"/>
    </row>
    <row r="224" spans="1:6" s="276" customFormat="1">
      <c r="A224" s="277"/>
      <c r="B224" s="275"/>
      <c r="E224"/>
      <c r="F224"/>
    </row>
    <row r="225" spans="1:6" s="276" customFormat="1">
      <c r="A225" s="277"/>
      <c r="B225" s="275"/>
      <c r="E225"/>
      <c r="F225"/>
    </row>
    <row r="226" spans="1:6" s="276" customFormat="1">
      <c r="A226" s="277"/>
      <c r="B226" s="275"/>
      <c r="E226"/>
      <c r="F226"/>
    </row>
    <row r="227" spans="1:6" s="276" customFormat="1">
      <c r="A227" s="277"/>
      <c r="B227" s="275"/>
      <c r="E227"/>
      <c r="F227"/>
    </row>
    <row r="228" spans="1:6" s="276" customFormat="1">
      <c r="A228" s="277"/>
      <c r="B228" s="275"/>
      <c r="E228"/>
      <c r="F228"/>
    </row>
    <row r="229" spans="1:6" s="276" customFormat="1">
      <c r="A229" s="277"/>
      <c r="B229" s="275"/>
      <c r="E229"/>
      <c r="F229"/>
    </row>
    <row r="230" spans="1:6" s="276" customFormat="1">
      <c r="A230" s="277"/>
      <c r="B230" s="275"/>
      <c r="E230"/>
      <c r="F230"/>
    </row>
    <row r="231" spans="1:6" s="276" customFormat="1">
      <c r="A231" s="277"/>
      <c r="B231" s="275"/>
      <c r="E231"/>
      <c r="F231"/>
    </row>
    <row r="232" spans="1:6" s="276" customFormat="1">
      <c r="A232" s="277"/>
      <c r="B232" s="275"/>
      <c r="E232"/>
      <c r="F232"/>
    </row>
    <row r="233" spans="1:6" s="276" customFormat="1">
      <c r="A233" s="277"/>
      <c r="B233" s="275"/>
      <c r="E233"/>
      <c r="F233"/>
    </row>
    <row r="234" spans="1:6" s="276" customFormat="1">
      <c r="A234" s="277"/>
      <c r="B234" s="275"/>
      <c r="E234"/>
      <c r="F234"/>
    </row>
    <row r="235" spans="1:6" s="276" customFormat="1">
      <c r="A235" s="277"/>
      <c r="B235" s="275"/>
      <c r="E235"/>
      <c r="F235"/>
    </row>
    <row r="236" spans="1:6" s="276" customFormat="1">
      <c r="A236" s="277"/>
      <c r="B236" s="275"/>
      <c r="E236"/>
      <c r="F236"/>
    </row>
    <row r="237" spans="1:6" s="276" customFormat="1">
      <c r="A237" s="277"/>
      <c r="B237" s="275"/>
      <c r="E237"/>
      <c r="F237"/>
    </row>
    <row r="238" spans="1:6" s="276" customFormat="1">
      <c r="A238" s="277"/>
      <c r="B238" s="275"/>
      <c r="E238"/>
      <c r="F238"/>
    </row>
    <row r="239" spans="1:6" s="276" customFormat="1">
      <c r="A239" s="277"/>
      <c r="B239" s="275"/>
      <c r="E239"/>
      <c r="F239"/>
    </row>
    <row r="240" spans="1:6" s="276" customFormat="1">
      <c r="A240" s="277"/>
      <c r="B240" s="275"/>
      <c r="E240"/>
      <c r="F240"/>
    </row>
    <row r="241" spans="1:6" s="276" customFormat="1">
      <c r="A241" s="277"/>
      <c r="B241" s="275"/>
      <c r="E241"/>
      <c r="F241"/>
    </row>
    <row r="242" spans="1:6" s="276" customFormat="1">
      <c r="A242" s="277"/>
      <c r="B242" s="275"/>
      <c r="E242"/>
      <c r="F242"/>
    </row>
    <row r="243" spans="1:6" s="276" customFormat="1">
      <c r="A243" s="277"/>
      <c r="B243" s="275"/>
      <c r="E243"/>
      <c r="F243"/>
    </row>
    <row r="244" spans="1:6" s="276" customFormat="1">
      <c r="A244" s="277"/>
      <c r="B244" s="275"/>
      <c r="E244"/>
      <c r="F244"/>
    </row>
    <row r="245" spans="1:6" s="276" customFormat="1">
      <c r="A245" s="277"/>
      <c r="B245" s="275"/>
      <c r="E245"/>
      <c r="F245"/>
    </row>
    <row r="246" spans="1:6" s="276" customFormat="1">
      <c r="A246" s="277"/>
      <c r="B246" s="275"/>
      <c r="E246"/>
      <c r="F246"/>
    </row>
    <row r="247" spans="1:6" s="276" customFormat="1">
      <c r="A247" s="277"/>
      <c r="B247" s="275"/>
      <c r="E247"/>
      <c r="F247"/>
    </row>
    <row r="248" spans="1:6" s="276" customFormat="1">
      <c r="A248" s="277"/>
      <c r="B248" s="275"/>
      <c r="E248"/>
      <c r="F248"/>
    </row>
    <row r="249" spans="1:6" s="276" customFormat="1">
      <c r="A249" s="277"/>
      <c r="B249" s="275"/>
      <c r="E249"/>
      <c r="F249"/>
    </row>
    <row r="250" spans="1:6" s="276" customFormat="1">
      <c r="A250" s="277"/>
      <c r="B250" s="275"/>
      <c r="E250"/>
      <c r="F250"/>
    </row>
    <row r="251" spans="1:6" s="276" customFormat="1">
      <c r="A251" s="277"/>
      <c r="B251" s="275"/>
      <c r="E251"/>
      <c r="F251"/>
    </row>
    <row r="252" spans="1:6" s="276" customFormat="1">
      <c r="A252" s="277"/>
      <c r="B252" s="275"/>
      <c r="E252"/>
      <c r="F252"/>
    </row>
    <row r="253" spans="1:6" s="276" customFormat="1">
      <c r="A253" s="277"/>
      <c r="B253" s="275"/>
      <c r="E253"/>
      <c r="F253"/>
    </row>
    <row r="254" spans="1:6" s="276" customFormat="1">
      <c r="A254" s="277"/>
      <c r="B254" s="275"/>
      <c r="E254"/>
      <c r="F254"/>
    </row>
    <row r="255" spans="1:6" s="276" customFormat="1">
      <c r="A255" s="277"/>
      <c r="B255" s="275"/>
      <c r="E255"/>
      <c r="F255"/>
    </row>
    <row r="256" spans="1:6" s="276" customFormat="1">
      <c r="A256" s="277"/>
      <c r="B256" s="275"/>
      <c r="E256"/>
      <c r="F256"/>
    </row>
    <row r="257" spans="1:6" s="276" customFormat="1">
      <c r="A257" s="277"/>
      <c r="B257" s="275"/>
      <c r="E257"/>
      <c r="F257"/>
    </row>
    <row r="258" spans="1:6" s="276" customFormat="1">
      <c r="A258" s="277"/>
      <c r="B258" s="275"/>
      <c r="E258"/>
      <c r="F258"/>
    </row>
    <row r="259" spans="1:6" s="276" customFormat="1">
      <c r="A259" s="277"/>
      <c r="B259" s="275"/>
      <c r="E259"/>
      <c r="F259"/>
    </row>
    <row r="260" spans="1:6" s="276" customFormat="1">
      <c r="A260" s="277"/>
      <c r="B260" s="275"/>
      <c r="E260"/>
      <c r="F260"/>
    </row>
    <row r="261" spans="1:6" s="276" customFormat="1">
      <c r="A261" s="277"/>
      <c r="B261" s="275"/>
      <c r="E261"/>
      <c r="F261"/>
    </row>
    <row r="262" spans="1:6" s="276" customFormat="1">
      <c r="A262" s="277"/>
      <c r="B262" s="275"/>
      <c r="E262"/>
      <c r="F262"/>
    </row>
    <row r="263" spans="1:6" s="276" customFormat="1">
      <c r="A263" s="277"/>
      <c r="B263" s="275"/>
      <c r="E263"/>
      <c r="F263"/>
    </row>
    <row r="264" spans="1:6" s="276" customFormat="1">
      <c r="A264" s="277"/>
      <c r="B264" s="275"/>
      <c r="E264"/>
      <c r="F264"/>
    </row>
    <row r="265" spans="1:6" s="276" customFormat="1">
      <c r="A265" s="277"/>
      <c r="B265" s="275"/>
      <c r="E265"/>
      <c r="F265"/>
    </row>
    <row r="266" spans="1:6" s="276" customFormat="1">
      <c r="A266" s="277"/>
      <c r="B266" s="275"/>
      <c r="E266"/>
      <c r="F266"/>
    </row>
    <row r="267" spans="1:6" s="276" customFormat="1">
      <c r="A267" s="277"/>
      <c r="B267" s="275"/>
      <c r="E267"/>
      <c r="F267"/>
    </row>
    <row r="268" spans="1:6" s="276" customFormat="1">
      <c r="A268" s="277"/>
      <c r="B268" s="275"/>
      <c r="E268"/>
      <c r="F268"/>
    </row>
    <row r="269" spans="1:6" s="276" customFormat="1">
      <c r="A269" s="277"/>
      <c r="B269" s="275"/>
      <c r="E269"/>
      <c r="F269"/>
    </row>
    <row r="270" spans="1:6" s="276" customFormat="1">
      <c r="A270" s="277"/>
      <c r="B270" s="275"/>
      <c r="E270"/>
      <c r="F270"/>
    </row>
    <row r="271" spans="1:6" s="276" customFormat="1">
      <c r="A271" s="277"/>
      <c r="B271" s="275"/>
      <c r="E271"/>
      <c r="F271"/>
    </row>
    <row r="272" spans="1:6" s="276" customFormat="1">
      <c r="A272" s="277"/>
      <c r="B272" s="275"/>
      <c r="E272"/>
      <c r="F272"/>
    </row>
    <row r="273" spans="1:6" s="276" customFormat="1">
      <c r="A273" s="277"/>
      <c r="B273" s="275"/>
      <c r="E273"/>
      <c r="F273"/>
    </row>
    <row r="274" spans="1:6" s="276" customFormat="1">
      <c r="A274" s="277"/>
      <c r="B274" s="275"/>
      <c r="E274"/>
      <c r="F274"/>
    </row>
    <row r="275" spans="1:6" s="276" customFormat="1">
      <c r="A275" s="277"/>
      <c r="B275" s="275"/>
      <c r="E275"/>
      <c r="F275"/>
    </row>
    <row r="276" spans="1:6" s="276" customFormat="1">
      <c r="A276" s="277"/>
      <c r="B276" s="275"/>
      <c r="E276"/>
      <c r="F276"/>
    </row>
    <row r="277" spans="1:6" s="276" customFormat="1">
      <c r="A277" s="277"/>
      <c r="B277" s="275"/>
      <c r="E277"/>
      <c r="F277"/>
    </row>
    <row r="278" spans="1:6" s="276" customFormat="1">
      <c r="A278" s="277"/>
      <c r="B278" s="275"/>
      <c r="E278"/>
      <c r="F278"/>
    </row>
    <row r="279" spans="1:6" s="276" customFormat="1">
      <c r="A279" s="277"/>
      <c r="B279" s="275"/>
      <c r="E279"/>
      <c r="F279"/>
    </row>
    <row r="280" spans="1:6" s="276" customFormat="1">
      <c r="A280" s="277"/>
      <c r="B280" s="275"/>
      <c r="E280"/>
      <c r="F280"/>
    </row>
    <row r="281" spans="1:6" s="276" customFormat="1">
      <c r="A281" s="277"/>
      <c r="B281" s="275"/>
      <c r="E281"/>
      <c r="F281"/>
    </row>
    <row r="282" spans="1:6" s="276" customFormat="1">
      <c r="A282" s="277"/>
      <c r="B282" s="275"/>
      <c r="E282"/>
      <c r="F282"/>
    </row>
    <row r="283" spans="1:6" s="276" customFormat="1">
      <c r="A283" s="277"/>
      <c r="B283" s="275"/>
      <c r="E283"/>
      <c r="F283"/>
    </row>
    <row r="284" spans="1:6" s="276" customFormat="1">
      <c r="A284" s="277"/>
      <c r="B284" s="275"/>
      <c r="E284"/>
      <c r="F284"/>
    </row>
    <row r="285" spans="1:6" s="276" customFormat="1">
      <c r="A285" s="277"/>
      <c r="B285" s="275"/>
      <c r="E285"/>
      <c r="F285"/>
    </row>
    <row r="286" spans="1:6" s="276" customFormat="1">
      <c r="A286" s="277"/>
      <c r="B286" s="275"/>
      <c r="E286"/>
      <c r="F286"/>
    </row>
    <row r="287" spans="1:6" s="276" customFormat="1">
      <c r="A287" s="277"/>
      <c r="B287" s="275"/>
      <c r="E287"/>
      <c r="F287"/>
    </row>
    <row r="288" spans="1:6" s="276" customFormat="1">
      <c r="A288" s="277"/>
      <c r="B288" s="275"/>
      <c r="E288"/>
      <c r="F288"/>
    </row>
    <row r="289" spans="1:6" s="276" customFormat="1">
      <c r="A289" s="277"/>
      <c r="B289" s="275"/>
      <c r="E289"/>
      <c r="F289"/>
    </row>
    <row r="290" spans="1:6" s="276" customFormat="1">
      <c r="A290" s="277"/>
      <c r="B290" s="275"/>
      <c r="E290"/>
      <c r="F290"/>
    </row>
    <row r="291" spans="1:6" s="276" customFormat="1">
      <c r="A291" s="277"/>
      <c r="B291" s="275"/>
      <c r="E291"/>
      <c r="F291"/>
    </row>
    <row r="292" spans="1:6" s="276" customFormat="1">
      <c r="A292" s="277"/>
      <c r="B292" s="275"/>
      <c r="E292"/>
      <c r="F292"/>
    </row>
    <row r="293" spans="1:6" s="276" customFormat="1">
      <c r="A293" s="277"/>
      <c r="B293" s="275"/>
      <c r="E293"/>
      <c r="F293"/>
    </row>
    <row r="294" spans="1:6" s="276" customFormat="1">
      <c r="A294" s="277"/>
      <c r="B294" s="275"/>
      <c r="E294"/>
      <c r="F294"/>
    </row>
    <row r="295" spans="1:6" s="276" customFormat="1">
      <c r="A295" s="277"/>
      <c r="B295" s="275"/>
      <c r="E295"/>
      <c r="F295"/>
    </row>
    <row r="296" spans="1:6" s="276" customFormat="1">
      <c r="A296" s="277"/>
      <c r="B296" s="275"/>
      <c r="E296"/>
      <c r="F296"/>
    </row>
    <row r="297" spans="1:6" s="276" customFormat="1">
      <c r="A297" s="277"/>
      <c r="B297" s="275"/>
      <c r="E297"/>
      <c r="F297"/>
    </row>
    <row r="298" spans="1:6" s="276" customFormat="1">
      <c r="A298" s="277"/>
      <c r="B298" s="275"/>
      <c r="E298"/>
      <c r="F298"/>
    </row>
    <row r="299" spans="1:6" s="276" customFormat="1">
      <c r="A299" s="277"/>
      <c r="B299" s="275"/>
      <c r="E299"/>
      <c r="F299"/>
    </row>
    <row r="300" spans="1:6" s="276" customFormat="1">
      <c r="A300" s="277"/>
      <c r="B300" s="275"/>
      <c r="E300"/>
      <c r="F300"/>
    </row>
    <row r="301" spans="1:6" s="276" customFormat="1">
      <c r="A301" s="277"/>
      <c r="B301" s="275"/>
      <c r="E301"/>
      <c r="F301"/>
    </row>
    <row r="302" spans="1:6" s="276" customFormat="1">
      <c r="A302" s="277"/>
      <c r="B302" s="275"/>
      <c r="E302"/>
      <c r="F302"/>
    </row>
    <row r="303" spans="1:6" s="276" customFormat="1">
      <c r="A303" s="277"/>
      <c r="B303" s="275"/>
      <c r="E303"/>
      <c r="F303"/>
    </row>
    <row r="304" spans="1:6" s="276" customFormat="1">
      <c r="A304" s="277"/>
      <c r="B304" s="275"/>
      <c r="E304"/>
      <c r="F304"/>
    </row>
    <row r="305" spans="1:6" s="276" customFormat="1">
      <c r="A305" s="277"/>
      <c r="B305" s="275"/>
      <c r="E305"/>
      <c r="F305"/>
    </row>
    <row r="306" spans="1:6" s="276" customFormat="1">
      <c r="A306" s="277"/>
      <c r="B306" s="275"/>
      <c r="E306"/>
      <c r="F306"/>
    </row>
    <row r="307" spans="1:6" s="276" customFormat="1">
      <c r="A307" s="277"/>
      <c r="B307" s="275"/>
      <c r="E307"/>
      <c r="F307"/>
    </row>
    <row r="308" spans="1:6" s="276" customFormat="1">
      <c r="A308" s="277"/>
      <c r="B308" s="275"/>
      <c r="E308"/>
      <c r="F308"/>
    </row>
    <row r="309" spans="1:6" s="276" customFormat="1">
      <c r="A309" s="277"/>
      <c r="B309" s="275"/>
      <c r="E309"/>
      <c r="F309"/>
    </row>
    <row r="310" spans="1:6" s="276" customFormat="1">
      <c r="A310" s="277"/>
      <c r="B310" s="275"/>
      <c r="E310"/>
      <c r="F310"/>
    </row>
    <row r="311" spans="1:6" s="276" customFormat="1">
      <c r="A311" s="277"/>
      <c r="B311" s="275"/>
      <c r="E311"/>
      <c r="F311"/>
    </row>
    <row r="312" spans="1:6" s="276" customFormat="1">
      <c r="A312" s="277"/>
      <c r="B312" s="275"/>
      <c r="E312"/>
      <c r="F312"/>
    </row>
    <row r="313" spans="1:6" s="276" customFormat="1">
      <c r="A313" s="277"/>
      <c r="B313" s="275"/>
      <c r="E313"/>
      <c r="F313"/>
    </row>
    <row r="314" spans="1:6" s="276" customFormat="1">
      <c r="A314" s="277"/>
      <c r="B314" s="275"/>
      <c r="E314"/>
      <c r="F314"/>
    </row>
    <row r="315" spans="1:6" s="276" customFormat="1">
      <c r="A315" s="277"/>
      <c r="B315" s="275"/>
      <c r="E315"/>
      <c r="F315"/>
    </row>
    <row r="316" spans="1:6" s="276" customFormat="1">
      <c r="A316" s="277"/>
      <c r="B316" s="275"/>
      <c r="E316"/>
      <c r="F316"/>
    </row>
    <row r="317" spans="1:6" s="276" customFormat="1">
      <c r="A317" s="277"/>
      <c r="B317" s="275"/>
      <c r="E317"/>
      <c r="F317"/>
    </row>
    <row r="318" spans="1:6" s="276" customFormat="1">
      <c r="A318" s="277"/>
      <c r="B318" s="275"/>
      <c r="E318"/>
      <c r="F318"/>
    </row>
    <row r="319" spans="1:6" s="276" customFormat="1">
      <c r="A319" s="277"/>
      <c r="B319" s="275"/>
      <c r="E319"/>
      <c r="F319"/>
    </row>
    <row r="320" spans="1:6" s="276" customFormat="1">
      <c r="A320" s="277"/>
      <c r="B320" s="275"/>
      <c r="E320"/>
      <c r="F320"/>
    </row>
    <row r="321" spans="1:6" s="276" customFormat="1">
      <c r="A321" s="277"/>
      <c r="B321" s="275"/>
      <c r="E321"/>
      <c r="F321"/>
    </row>
    <row r="322" spans="1:6" s="276" customFormat="1">
      <c r="A322" s="277"/>
      <c r="B322" s="275"/>
      <c r="E322"/>
      <c r="F322"/>
    </row>
    <row r="323" spans="1:6" s="276" customFormat="1">
      <c r="A323" s="277"/>
      <c r="B323" s="275"/>
      <c r="E323"/>
      <c r="F323"/>
    </row>
    <row r="324" spans="1:6" s="276" customFormat="1">
      <c r="A324" s="277"/>
      <c r="B324" s="275"/>
      <c r="E324"/>
      <c r="F324"/>
    </row>
    <row r="325" spans="1:6" s="276" customFormat="1">
      <c r="A325" s="277"/>
      <c r="B325" s="275"/>
      <c r="E325"/>
      <c r="F325"/>
    </row>
    <row r="326" spans="1:6" s="276" customFormat="1">
      <c r="A326" s="277"/>
      <c r="B326" s="275"/>
      <c r="E326"/>
      <c r="F326"/>
    </row>
    <row r="327" spans="1:6" s="276" customFormat="1">
      <c r="A327" s="277"/>
      <c r="B327" s="275"/>
      <c r="E327"/>
      <c r="F327"/>
    </row>
    <row r="328" spans="1:6" s="276" customFormat="1">
      <c r="A328" s="277"/>
      <c r="B328" s="275"/>
      <c r="E328"/>
      <c r="F328"/>
    </row>
    <row r="329" spans="1:6" s="276" customFormat="1">
      <c r="A329" s="277"/>
      <c r="B329" s="275"/>
      <c r="E329"/>
      <c r="F329"/>
    </row>
    <row r="330" spans="1:6" s="276" customFormat="1">
      <c r="A330" s="277"/>
      <c r="B330" s="275"/>
      <c r="E330"/>
      <c r="F330"/>
    </row>
    <row r="331" spans="1:6" s="276" customFormat="1">
      <c r="A331" s="277"/>
      <c r="B331" s="275"/>
      <c r="E331"/>
      <c r="F331"/>
    </row>
    <row r="332" spans="1:6" s="276" customFormat="1">
      <c r="A332" s="277"/>
      <c r="B332" s="275"/>
      <c r="E332"/>
      <c r="F332"/>
    </row>
    <row r="333" spans="1:6" s="276" customFormat="1">
      <c r="A333" s="277"/>
      <c r="B333" s="275"/>
      <c r="E333"/>
      <c r="F333"/>
    </row>
    <row r="334" spans="1:6" s="276" customFormat="1">
      <c r="A334" s="277"/>
      <c r="B334" s="275"/>
      <c r="E334"/>
      <c r="F334"/>
    </row>
    <row r="335" spans="1:6" s="276" customFormat="1">
      <c r="A335" s="277"/>
      <c r="B335" s="275"/>
      <c r="E335"/>
      <c r="F335"/>
    </row>
    <row r="336" spans="1:6" s="276" customFormat="1">
      <c r="A336" s="277"/>
      <c r="B336" s="275"/>
      <c r="E336"/>
      <c r="F336"/>
    </row>
    <row r="337" spans="1:6" s="276" customFormat="1">
      <c r="A337" s="277"/>
      <c r="B337" s="275"/>
      <c r="E337"/>
      <c r="F337"/>
    </row>
    <row r="338" spans="1:6" s="276" customFormat="1">
      <c r="A338" s="277"/>
      <c r="B338" s="275"/>
      <c r="E338"/>
      <c r="F338"/>
    </row>
    <row r="339" spans="1:6" s="276" customFormat="1">
      <c r="A339" s="277"/>
      <c r="B339" s="275"/>
      <c r="E339"/>
      <c r="F339"/>
    </row>
    <row r="340" spans="1:6" s="276" customFormat="1">
      <c r="A340" s="277"/>
      <c r="B340" s="275"/>
      <c r="E340"/>
      <c r="F340"/>
    </row>
    <row r="341" spans="1:6" s="276" customFormat="1">
      <c r="A341" s="277"/>
      <c r="B341" s="275"/>
      <c r="E341"/>
      <c r="F341"/>
    </row>
    <row r="342" spans="1:6" s="276" customFormat="1">
      <c r="A342" s="277"/>
      <c r="B342" s="275"/>
      <c r="E342"/>
      <c r="F342"/>
    </row>
    <row r="343" spans="1:6" s="276" customFormat="1">
      <c r="A343" s="277"/>
      <c r="B343" s="275"/>
      <c r="E343"/>
      <c r="F343"/>
    </row>
    <row r="344" spans="1:6" s="276" customFormat="1">
      <c r="A344" s="277"/>
      <c r="B344" s="275"/>
      <c r="E344"/>
      <c r="F344"/>
    </row>
    <row r="345" spans="1:6" s="276" customFormat="1">
      <c r="A345" s="277"/>
      <c r="B345" s="275"/>
      <c r="E345"/>
      <c r="F345"/>
    </row>
    <row r="346" spans="1:6" s="276" customFormat="1">
      <c r="A346" s="277"/>
      <c r="B346" s="275"/>
      <c r="E346"/>
      <c r="F346"/>
    </row>
    <row r="347" spans="1:6" s="276" customFormat="1">
      <c r="A347" s="277"/>
      <c r="B347" s="275"/>
      <c r="E347"/>
      <c r="F347"/>
    </row>
    <row r="348" spans="1:6" s="276" customFormat="1">
      <c r="A348" s="277"/>
      <c r="B348" s="275"/>
      <c r="E348"/>
      <c r="F348"/>
    </row>
    <row r="349" spans="1:6" s="276" customFormat="1">
      <c r="A349" s="277"/>
      <c r="B349" s="275"/>
      <c r="E349"/>
      <c r="F349"/>
    </row>
    <row r="350" spans="1:6" s="276" customFormat="1">
      <c r="A350" s="277"/>
      <c r="B350" s="275"/>
      <c r="E350"/>
      <c r="F350"/>
    </row>
    <row r="351" spans="1:6" s="276" customFormat="1">
      <c r="A351" s="277"/>
      <c r="B351" s="275"/>
      <c r="E351"/>
      <c r="F351"/>
    </row>
    <row r="352" spans="1:6" s="276" customFormat="1">
      <c r="A352" s="277"/>
      <c r="B352" s="275"/>
      <c r="E352"/>
      <c r="F352"/>
    </row>
    <row r="353" spans="1:6" s="276" customFormat="1">
      <c r="A353" s="277"/>
      <c r="B353" s="275"/>
      <c r="E353"/>
      <c r="F353"/>
    </row>
    <row r="354" spans="1:6" s="276" customFormat="1">
      <c r="A354" s="277"/>
      <c r="B354" s="275"/>
      <c r="E354"/>
      <c r="F354"/>
    </row>
    <row r="355" spans="1:6" s="276" customFormat="1">
      <c r="A355" s="277"/>
      <c r="B355" s="275"/>
      <c r="E355"/>
      <c r="F355"/>
    </row>
    <row r="356" spans="1:6" s="276" customFormat="1">
      <c r="A356" s="277"/>
      <c r="B356" s="275"/>
      <c r="E356"/>
      <c r="F356"/>
    </row>
    <row r="357" spans="1:6" s="276" customFormat="1">
      <c r="A357" s="277"/>
      <c r="B357" s="275"/>
      <c r="E357"/>
      <c r="F357"/>
    </row>
    <row r="358" spans="1:6" s="276" customFormat="1">
      <c r="A358" s="277"/>
      <c r="B358" s="275"/>
      <c r="E358"/>
      <c r="F358"/>
    </row>
    <row r="359" spans="1:6" s="276" customFormat="1">
      <c r="A359" s="277"/>
      <c r="B359" s="275"/>
      <c r="E359"/>
      <c r="F359"/>
    </row>
    <row r="360" spans="1:6" s="276" customFormat="1">
      <c r="A360" s="277"/>
      <c r="B360" s="275"/>
      <c r="E360"/>
      <c r="F360"/>
    </row>
    <row r="361" spans="1:6" s="276" customFormat="1">
      <c r="A361" s="277"/>
      <c r="B361" s="275"/>
      <c r="E361"/>
      <c r="F361"/>
    </row>
    <row r="362" spans="1:6" s="276" customFormat="1">
      <c r="A362" s="277"/>
      <c r="B362" s="275"/>
      <c r="E362"/>
      <c r="F362"/>
    </row>
    <row r="363" spans="1:6" s="276" customFormat="1">
      <c r="A363" s="277"/>
      <c r="B363" s="275"/>
      <c r="E363"/>
      <c r="F363"/>
    </row>
    <row r="364" spans="1:6" s="276" customFormat="1">
      <c r="A364" s="277"/>
      <c r="B364" s="275"/>
      <c r="E364"/>
      <c r="F364"/>
    </row>
    <row r="365" spans="1:6" s="276" customFormat="1">
      <c r="A365" s="277"/>
      <c r="B365" s="275"/>
      <c r="E365"/>
      <c r="F365"/>
    </row>
    <row r="366" spans="1:6" s="276" customFormat="1">
      <c r="A366" s="277"/>
      <c r="B366" s="275"/>
      <c r="E366"/>
      <c r="F366"/>
    </row>
    <row r="367" spans="1:6" s="276" customFormat="1">
      <c r="A367" s="277"/>
      <c r="B367" s="275"/>
      <c r="E367"/>
      <c r="F367"/>
    </row>
    <row r="368" spans="1:6" s="276" customFormat="1">
      <c r="A368" s="277"/>
      <c r="B368" s="275"/>
      <c r="E368"/>
      <c r="F368"/>
    </row>
    <row r="369" spans="1:6" s="276" customFormat="1">
      <c r="A369" s="277"/>
      <c r="B369" s="275"/>
      <c r="E369"/>
      <c r="F369"/>
    </row>
    <row r="370" spans="1:6" s="276" customFormat="1">
      <c r="A370" s="277"/>
      <c r="B370" s="275"/>
      <c r="E370"/>
      <c r="F370"/>
    </row>
    <row r="371" spans="1:6" s="276" customFormat="1">
      <c r="A371" s="277"/>
      <c r="B371" s="275"/>
      <c r="E371"/>
      <c r="F371"/>
    </row>
    <row r="372" spans="1:6" s="276" customFormat="1">
      <c r="A372" s="277"/>
      <c r="B372" s="275"/>
      <c r="E372"/>
      <c r="F372"/>
    </row>
    <row r="373" spans="1:6" s="276" customFormat="1">
      <c r="A373" s="277"/>
      <c r="B373" s="275"/>
      <c r="E373"/>
      <c r="F373"/>
    </row>
    <row r="374" spans="1:6" s="276" customFormat="1">
      <c r="A374" s="277"/>
      <c r="B374" s="275"/>
      <c r="E374"/>
      <c r="F374"/>
    </row>
    <row r="375" spans="1:6" s="276" customFormat="1">
      <c r="A375" s="277"/>
      <c r="B375" s="275"/>
      <c r="E375"/>
      <c r="F375"/>
    </row>
    <row r="376" spans="1:6" s="276" customFormat="1">
      <c r="A376" s="277"/>
      <c r="B376" s="275"/>
      <c r="E376"/>
      <c r="F376"/>
    </row>
    <row r="377" spans="1:6" s="276" customFormat="1">
      <c r="A377" s="277"/>
      <c r="B377" s="275"/>
      <c r="E377"/>
      <c r="F377"/>
    </row>
    <row r="378" spans="1:6" s="276" customFormat="1">
      <c r="A378" s="277"/>
      <c r="B378" s="275"/>
      <c r="E378"/>
      <c r="F378"/>
    </row>
    <row r="379" spans="1:6" s="276" customFormat="1">
      <c r="A379" s="277"/>
      <c r="B379" s="275"/>
      <c r="E379"/>
      <c r="F379"/>
    </row>
    <row r="380" spans="1:6" s="276" customFormat="1">
      <c r="A380" s="277"/>
      <c r="B380" s="275"/>
      <c r="E380"/>
      <c r="F380"/>
    </row>
    <row r="381" spans="1:6" s="276" customFormat="1">
      <c r="A381" s="277"/>
      <c r="B381" s="275"/>
      <c r="E381"/>
      <c r="F381"/>
    </row>
    <row r="382" spans="1:6" s="276" customFormat="1">
      <c r="A382" s="277"/>
      <c r="B382" s="275"/>
      <c r="E382"/>
      <c r="F382"/>
    </row>
    <row r="383" spans="1:6" s="276" customFormat="1">
      <c r="A383" s="277"/>
      <c r="B383" s="275"/>
      <c r="E383"/>
      <c r="F383"/>
    </row>
    <row r="384" spans="1:6" s="276" customFormat="1">
      <c r="A384" s="277"/>
      <c r="B384" s="275"/>
      <c r="E384"/>
      <c r="F384"/>
    </row>
    <row r="385" spans="1:6" s="276" customFormat="1">
      <c r="A385" s="277"/>
      <c r="B385" s="275"/>
      <c r="E385"/>
      <c r="F385"/>
    </row>
    <row r="386" spans="1:6" s="276" customFormat="1">
      <c r="A386" s="277"/>
      <c r="B386" s="275"/>
      <c r="E386"/>
      <c r="F386"/>
    </row>
    <row r="387" spans="1:6" s="276" customFormat="1">
      <c r="A387" s="277"/>
      <c r="B387" s="275"/>
      <c r="E387"/>
      <c r="F387"/>
    </row>
    <row r="388" spans="1:6" s="276" customFormat="1">
      <c r="A388" s="277"/>
      <c r="B388" s="275"/>
      <c r="E388"/>
      <c r="F388"/>
    </row>
    <row r="389" spans="1:6" s="276" customFormat="1">
      <c r="A389" s="277"/>
      <c r="B389" s="275"/>
      <c r="E389"/>
      <c r="F389"/>
    </row>
    <row r="390" spans="1:6" s="276" customFormat="1">
      <c r="A390" s="277"/>
      <c r="B390" s="275"/>
      <c r="E390"/>
      <c r="F390"/>
    </row>
    <row r="391" spans="1:6" s="276" customFormat="1">
      <c r="A391" s="277"/>
      <c r="B391" s="275"/>
      <c r="E391"/>
      <c r="F391"/>
    </row>
    <row r="392" spans="1:6" s="276" customFormat="1">
      <c r="A392" s="277"/>
      <c r="B392" s="275"/>
      <c r="E392"/>
      <c r="F392"/>
    </row>
    <row r="393" spans="1:6" s="276" customFormat="1">
      <c r="A393" s="277"/>
      <c r="B393" s="275"/>
      <c r="E393"/>
      <c r="F393"/>
    </row>
    <row r="394" spans="1:6" s="276" customFormat="1">
      <c r="A394" s="277"/>
      <c r="B394" s="275"/>
      <c r="E394"/>
      <c r="F394"/>
    </row>
    <row r="395" spans="1:6" s="276" customFormat="1">
      <c r="A395" s="277"/>
      <c r="B395" s="275"/>
      <c r="E395"/>
      <c r="F395"/>
    </row>
    <row r="396" spans="1:6" s="276" customFormat="1">
      <c r="A396" s="277"/>
      <c r="B396" s="275"/>
      <c r="E396"/>
      <c r="F396"/>
    </row>
    <row r="397" spans="1:6" s="276" customFormat="1">
      <c r="A397" s="277"/>
      <c r="B397" s="275"/>
      <c r="E397"/>
      <c r="F397"/>
    </row>
    <row r="398" spans="1:6" s="276" customFormat="1">
      <c r="A398" s="277"/>
      <c r="B398" s="275"/>
      <c r="E398"/>
      <c r="F398"/>
    </row>
    <row r="399" spans="1:6" s="276" customFormat="1">
      <c r="A399" s="277"/>
      <c r="B399" s="275"/>
      <c r="E399"/>
      <c r="F399"/>
    </row>
    <row r="400" spans="1:6" s="276" customFormat="1">
      <c r="A400" s="277"/>
      <c r="B400" s="275"/>
      <c r="E400"/>
      <c r="F400"/>
    </row>
    <row r="401" spans="1:6" s="276" customFormat="1">
      <c r="A401" s="277"/>
      <c r="B401" s="275"/>
      <c r="E401"/>
      <c r="F401"/>
    </row>
    <row r="402" spans="1:6" s="276" customFormat="1">
      <c r="A402" s="277"/>
      <c r="B402" s="275"/>
      <c r="E402"/>
      <c r="F402"/>
    </row>
    <row r="403" spans="1:6" s="276" customFormat="1">
      <c r="A403" s="277"/>
      <c r="B403" s="275"/>
      <c r="E403"/>
      <c r="F403"/>
    </row>
    <row r="404" spans="1:6" s="276" customFormat="1">
      <c r="A404" s="277"/>
      <c r="B404" s="275"/>
      <c r="E404"/>
      <c r="F404"/>
    </row>
    <row r="405" spans="1:6" s="276" customFormat="1">
      <c r="A405" s="277"/>
      <c r="B405" s="275"/>
      <c r="E405"/>
      <c r="F405"/>
    </row>
    <row r="406" spans="1:6" s="276" customFormat="1">
      <c r="A406" s="277"/>
      <c r="B406" s="275"/>
      <c r="E406"/>
      <c r="F406"/>
    </row>
    <row r="407" spans="1:6" s="276" customFormat="1">
      <c r="A407" s="277"/>
      <c r="B407" s="275"/>
      <c r="E407"/>
      <c r="F407"/>
    </row>
    <row r="408" spans="1:6" s="276" customFormat="1">
      <c r="A408" s="277"/>
      <c r="B408" s="275"/>
      <c r="E408"/>
      <c r="F408"/>
    </row>
    <row r="409" spans="1:6" s="276" customFormat="1">
      <c r="A409" s="277"/>
      <c r="B409" s="275"/>
      <c r="E409"/>
      <c r="F409"/>
    </row>
    <row r="410" spans="1:6" s="276" customFormat="1">
      <c r="A410" s="277"/>
      <c r="B410" s="275"/>
      <c r="E410"/>
      <c r="F410"/>
    </row>
    <row r="411" spans="1:6" s="276" customFormat="1">
      <c r="A411" s="277"/>
      <c r="B411" s="275"/>
      <c r="E411"/>
      <c r="F411"/>
    </row>
    <row r="412" spans="1:6" s="276" customFormat="1">
      <c r="A412" s="277"/>
      <c r="B412" s="275"/>
      <c r="E412"/>
      <c r="F412"/>
    </row>
    <row r="413" spans="1:6" s="276" customFormat="1">
      <c r="A413" s="277"/>
      <c r="B413" s="275"/>
      <c r="E413"/>
      <c r="F413"/>
    </row>
    <row r="414" spans="1:6" s="276" customFormat="1">
      <c r="A414" s="277"/>
      <c r="B414" s="275"/>
      <c r="E414"/>
      <c r="F414"/>
    </row>
    <row r="415" spans="1:6" s="276" customFormat="1">
      <c r="A415" s="277"/>
      <c r="B415" s="275"/>
      <c r="E415"/>
      <c r="F415"/>
    </row>
    <row r="416" spans="1:6" s="276" customFormat="1">
      <c r="A416" s="277"/>
      <c r="B416" s="275"/>
      <c r="E416"/>
      <c r="F416"/>
    </row>
    <row r="417" spans="1:6" s="276" customFormat="1">
      <c r="A417" s="277"/>
      <c r="B417" s="275"/>
      <c r="E417"/>
      <c r="F417"/>
    </row>
    <row r="418" spans="1:6" s="276" customFormat="1">
      <c r="A418" s="277"/>
      <c r="B418" s="275"/>
      <c r="E418"/>
      <c r="F418"/>
    </row>
    <row r="419" spans="1:6" s="276" customFormat="1">
      <c r="A419" s="277"/>
      <c r="B419" s="275"/>
      <c r="E419"/>
      <c r="F419"/>
    </row>
    <row r="420" spans="1:6" s="276" customFormat="1">
      <c r="A420" s="277"/>
      <c r="B420" s="275"/>
      <c r="E420"/>
      <c r="F420"/>
    </row>
    <row r="421" spans="1:6" s="276" customFormat="1">
      <c r="A421" s="277"/>
      <c r="B421" s="275"/>
      <c r="E421"/>
      <c r="F421"/>
    </row>
    <row r="422" spans="1:6" s="276" customFormat="1">
      <c r="A422" s="277"/>
      <c r="B422" s="275"/>
      <c r="E422"/>
      <c r="F422"/>
    </row>
    <row r="423" spans="1:6" s="276" customFormat="1">
      <c r="A423" s="277"/>
      <c r="B423" s="275"/>
      <c r="E423"/>
      <c r="F423"/>
    </row>
    <row r="424" spans="1:6" s="276" customFormat="1">
      <c r="A424" s="277"/>
      <c r="B424" s="275"/>
      <c r="E424"/>
      <c r="F424"/>
    </row>
    <row r="425" spans="1:6" s="276" customFormat="1">
      <c r="A425" s="277"/>
      <c r="B425" s="275"/>
      <c r="E425"/>
      <c r="F425"/>
    </row>
    <row r="426" spans="1:6" s="276" customFormat="1">
      <c r="A426" s="277"/>
      <c r="B426" s="275"/>
      <c r="E426"/>
      <c r="F426"/>
    </row>
    <row r="427" spans="1:6" s="276" customFormat="1">
      <c r="A427" s="277"/>
      <c r="B427" s="275"/>
      <c r="E427"/>
      <c r="F427"/>
    </row>
    <row r="428" spans="1:6" s="276" customFormat="1">
      <c r="A428" s="277"/>
      <c r="B428" s="275"/>
      <c r="E428"/>
      <c r="F428"/>
    </row>
    <row r="429" spans="1:6" s="276" customFormat="1">
      <c r="A429" s="277"/>
      <c r="B429" s="275"/>
      <c r="E429"/>
      <c r="F429"/>
    </row>
    <row r="430" spans="1:6" s="276" customFormat="1">
      <c r="A430" s="277"/>
      <c r="B430" s="275"/>
      <c r="E430"/>
      <c r="F430"/>
    </row>
    <row r="431" spans="1:6" s="276" customFormat="1">
      <c r="A431" s="277"/>
      <c r="B431" s="275"/>
      <c r="E431"/>
      <c r="F431"/>
    </row>
    <row r="432" spans="1:6" s="276" customFormat="1">
      <c r="A432" s="277"/>
      <c r="B432" s="275"/>
      <c r="E432"/>
      <c r="F432"/>
    </row>
    <row r="433" spans="1:6" s="276" customFormat="1">
      <c r="A433" s="277"/>
      <c r="B433" s="275"/>
      <c r="E433"/>
      <c r="F433"/>
    </row>
    <row r="434" spans="1:6" s="276" customFormat="1">
      <c r="A434" s="277"/>
      <c r="B434" s="275"/>
      <c r="E434"/>
      <c r="F434"/>
    </row>
    <row r="435" spans="1:6" s="276" customFormat="1">
      <c r="A435" s="277"/>
      <c r="B435" s="275"/>
      <c r="E435"/>
      <c r="F435"/>
    </row>
    <row r="436" spans="1:6" s="276" customFormat="1">
      <c r="A436" s="277"/>
      <c r="B436" s="275"/>
      <c r="E436"/>
      <c r="F436"/>
    </row>
    <row r="437" spans="1:6" s="276" customFormat="1">
      <c r="A437" s="277"/>
      <c r="B437" s="275"/>
      <c r="E437"/>
      <c r="F437"/>
    </row>
    <row r="438" spans="1:6" s="276" customFormat="1">
      <c r="A438" s="277"/>
      <c r="B438" s="275"/>
      <c r="E438"/>
      <c r="F438"/>
    </row>
    <row r="439" spans="1:6" s="276" customFormat="1">
      <c r="A439" s="277"/>
      <c r="B439" s="275"/>
      <c r="E439"/>
      <c r="F439"/>
    </row>
    <row r="440" spans="1:6" s="276" customFormat="1">
      <c r="A440" s="277"/>
      <c r="B440" s="275"/>
      <c r="E440"/>
      <c r="F440"/>
    </row>
    <row r="441" spans="1:6" s="276" customFormat="1">
      <c r="A441" s="277"/>
      <c r="B441" s="275"/>
      <c r="E441"/>
      <c r="F441"/>
    </row>
    <row r="442" spans="1:6" s="276" customFormat="1">
      <c r="A442" s="277"/>
      <c r="B442" s="275"/>
      <c r="E442"/>
      <c r="F442"/>
    </row>
    <row r="443" spans="1:6" s="276" customFormat="1">
      <c r="A443" s="277"/>
      <c r="B443" s="275"/>
      <c r="E443"/>
      <c r="F443"/>
    </row>
    <row r="444" spans="1:6" s="276" customFormat="1">
      <c r="A444" s="277"/>
      <c r="B444" s="275"/>
      <c r="E444"/>
      <c r="F444"/>
    </row>
    <row r="445" spans="1:6" s="276" customFormat="1">
      <c r="A445" s="277"/>
      <c r="B445" s="275"/>
      <c r="E445"/>
      <c r="F445"/>
    </row>
    <row r="446" spans="1:6" s="276" customFormat="1">
      <c r="A446" s="277"/>
      <c r="B446" s="275"/>
      <c r="E446"/>
      <c r="F446"/>
    </row>
    <row r="447" spans="1:6" s="276" customFormat="1">
      <c r="A447" s="277"/>
      <c r="B447" s="275"/>
      <c r="E447"/>
      <c r="F447"/>
    </row>
    <row r="448" spans="1:6" s="276" customFormat="1">
      <c r="A448" s="277"/>
      <c r="B448" s="275"/>
      <c r="E448"/>
      <c r="F448"/>
    </row>
    <row r="449" spans="1:6" s="276" customFormat="1">
      <c r="A449" s="277"/>
      <c r="B449" s="275"/>
      <c r="E449"/>
      <c r="F449"/>
    </row>
    <row r="450" spans="1:6" s="276" customFormat="1">
      <c r="A450" s="277"/>
      <c r="B450" s="275"/>
      <c r="E450"/>
      <c r="F450"/>
    </row>
    <row r="451" spans="1:6" s="276" customFormat="1">
      <c r="A451" s="277"/>
      <c r="B451" s="275"/>
      <c r="E451"/>
      <c r="F451"/>
    </row>
    <row r="452" spans="1:6" s="276" customFormat="1">
      <c r="A452" s="277"/>
      <c r="B452" s="275"/>
      <c r="E452"/>
      <c r="F452"/>
    </row>
    <row r="453" spans="1:6" s="276" customFormat="1">
      <c r="A453" s="277"/>
      <c r="B453" s="275"/>
      <c r="E453"/>
      <c r="F453"/>
    </row>
    <row r="454" spans="1:6" s="276" customFormat="1">
      <c r="A454" s="277"/>
      <c r="B454" s="275"/>
      <c r="E454"/>
      <c r="F454"/>
    </row>
    <row r="455" spans="1:6" s="276" customFormat="1">
      <c r="A455" s="277"/>
      <c r="B455" s="275"/>
      <c r="E455"/>
      <c r="F455"/>
    </row>
    <row r="456" spans="1:6" s="276" customFormat="1">
      <c r="A456" s="277"/>
      <c r="B456" s="275"/>
      <c r="E456"/>
      <c r="F456"/>
    </row>
    <row r="457" spans="1:6" s="276" customFormat="1">
      <c r="A457" s="277"/>
      <c r="B457" s="275"/>
      <c r="E457"/>
      <c r="F457"/>
    </row>
    <row r="458" spans="1:6" s="276" customFormat="1">
      <c r="A458" s="277"/>
      <c r="B458" s="275"/>
      <c r="E458"/>
      <c r="F458"/>
    </row>
    <row r="459" spans="1:6" s="276" customFormat="1">
      <c r="A459" s="277"/>
      <c r="B459" s="275"/>
      <c r="E459"/>
      <c r="F459"/>
    </row>
    <row r="460" spans="1:6" s="276" customFormat="1">
      <c r="A460" s="277"/>
      <c r="B460" s="275"/>
      <c r="E460"/>
      <c r="F460"/>
    </row>
    <row r="461" spans="1:6" s="276" customFormat="1">
      <c r="A461" s="277"/>
      <c r="B461" s="275"/>
      <c r="E461"/>
      <c r="F461"/>
    </row>
    <row r="462" spans="1:6" s="276" customFormat="1">
      <c r="A462" s="277"/>
      <c r="B462" s="275"/>
      <c r="E462"/>
      <c r="F462"/>
    </row>
    <row r="463" spans="1:6" s="276" customFormat="1">
      <c r="A463" s="277"/>
      <c r="B463" s="275"/>
      <c r="E463"/>
      <c r="F463"/>
    </row>
    <row r="464" spans="1:6" s="276" customFormat="1">
      <c r="A464" s="277"/>
      <c r="B464" s="275"/>
      <c r="E464"/>
      <c r="F464"/>
    </row>
    <row r="465" spans="1:6" s="276" customFormat="1">
      <c r="A465" s="277"/>
      <c r="B465" s="275"/>
      <c r="E465"/>
      <c r="F465"/>
    </row>
    <row r="466" spans="1:6" s="276" customFormat="1">
      <c r="A466" s="277"/>
      <c r="B466" s="275"/>
      <c r="E466"/>
      <c r="F466"/>
    </row>
    <row r="467" spans="1:6" s="276" customFormat="1">
      <c r="A467" s="277"/>
      <c r="B467" s="275"/>
      <c r="E467"/>
      <c r="F467"/>
    </row>
    <row r="468" spans="1:6" s="276" customFormat="1">
      <c r="A468" s="277"/>
      <c r="B468" s="275"/>
      <c r="E468"/>
      <c r="F468"/>
    </row>
    <row r="469" spans="1:6" s="276" customFormat="1">
      <c r="A469" s="277"/>
      <c r="B469" s="275"/>
      <c r="E469"/>
      <c r="F469"/>
    </row>
    <row r="470" spans="1:6" s="276" customFormat="1">
      <c r="A470" s="277"/>
      <c r="B470" s="275"/>
      <c r="E470"/>
      <c r="F470"/>
    </row>
    <row r="471" spans="1:6" s="276" customFormat="1">
      <c r="A471" s="277"/>
      <c r="B471" s="275"/>
      <c r="E471"/>
      <c r="F471"/>
    </row>
    <row r="472" spans="1:6" s="276" customFormat="1">
      <c r="A472" s="277"/>
      <c r="B472" s="275"/>
      <c r="E472"/>
      <c r="F472"/>
    </row>
    <row r="473" spans="1:6" s="276" customFormat="1">
      <c r="A473" s="277"/>
      <c r="B473" s="275"/>
      <c r="E473"/>
      <c r="F473"/>
    </row>
    <row r="474" spans="1:6" s="276" customFormat="1">
      <c r="A474" s="277"/>
      <c r="B474" s="275"/>
      <c r="E474"/>
      <c r="F474"/>
    </row>
    <row r="475" spans="1:6" s="276" customFormat="1">
      <c r="A475" s="277"/>
      <c r="B475" s="275"/>
      <c r="E475"/>
      <c r="F475"/>
    </row>
    <row r="476" spans="1:6" s="276" customFormat="1">
      <c r="A476" s="277"/>
      <c r="B476" s="275"/>
      <c r="E476"/>
      <c r="F476"/>
    </row>
    <row r="477" spans="1:6" s="276" customFormat="1">
      <c r="A477" s="277"/>
      <c r="B477" s="275"/>
      <c r="E477"/>
      <c r="F477"/>
    </row>
    <row r="478" spans="1:6" s="276" customFormat="1">
      <c r="A478" s="277"/>
      <c r="B478" s="275"/>
      <c r="E478"/>
      <c r="F478"/>
    </row>
    <row r="479" spans="1:6" s="276" customFormat="1">
      <c r="A479" s="277"/>
      <c r="B479" s="275"/>
      <c r="E479"/>
      <c r="F479"/>
    </row>
    <row r="480" spans="1:6" s="276" customFormat="1">
      <c r="A480" s="277"/>
      <c r="B480" s="275"/>
      <c r="E480"/>
      <c r="F480"/>
    </row>
    <row r="481" spans="1:6" s="276" customFormat="1">
      <c r="A481" s="277"/>
      <c r="B481" s="275"/>
      <c r="E481"/>
      <c r="F481"/>
    </row>
    <row r="482" spans="1:6" s="276" customFormat="1">
      <c r="A482" s="277"/>
      <c r="B482" s="275"/>
      <c r="E482"/>
      <c r="F482"/>
    </row>
    <row r="483" spans="1:6" s="276" customFormat="1">
      <c r="A483" s="277"/>
      <c r="B483" s="275"/>
      <c r="E483"/>
      <c r="F483"/>
    </row>
    <row r="484" spans="1:6" s="276" customFormat="1">
      <c r="A484" s="277"/>
      <c r="B484" s="275"/>
      <c r="E484"/>
      <c r="F484"/>
    </row>
    <row r="485" spans="1:6" s="276" customFormat="1">
      <c r="A485" s="277"/>
      <c r="B485" s="275"/>
      <c r="E485"/>
      <c r="F485"/>
    </row>
    <row r="486" spans="1:6" s="276" customFormat="1">
      <c r="A486" s="277"/>
      <c r="B486" s="275"/>
      <c r="E486"/>
      <c r="F486"/>
    </row>
    <row r="487" spans="1:6" s="276" customFormat="1">
      <c r="A487" s="277"/>
      <c r="B487" s="275"/>
      <c r="E487"/>
      <c r="F487"/>
    </row>
    <row r="488" spans="1:6" s="276" customFormat="1">
      <c r="A488" s="277"/>
      <c r="B488" s="275"/>
      <c r="E488"/>
      <c r="F488"/>
    </row>
    <row r="489" spans="1:6" s="276" customFormat="1">
      <c r="A489" s="277"/>
      <c r="B489" s="275"/>
      <c r="E489"/>
      <c r="F489"/>
    </row>
    <row r="490" spans="1:6" s="276" customFormat="1">
      <c r="A490" s="277"/>
      <c r="B490" s="275"/>
      <c r="E490"/>
      <c r="F490"/>
    </row>
    <row r="491" spans="1:6" s="276" customFormat="1">
      <c r="A491" s="277"/>
      <c r="B491" s="275"/>
      <c r="E491"/>
      <c r="F491"/>
    </row>
    <row r="492" spans="1:6" s="276" customFormat="1">
      <c r="A492" s="277"/>
      <c r="B492" s="275"/>
      <c r="E492"/>
      <c r="F492"/>
    </row>
    <row r="493" spans="1:6" s="276" customFormat="1">
      <c r="A493" s="277"/>
      <c r="B493" s="275"/>
      <c r="E493"/>
      <c r="F493"/>
    </row>
    <row r="494" spans="1:6" s="276" customFormat="1">
      <c r="A494" s="277"/>
      <c r="B494" s="275"/>
      <c r="E494"/>
      <c r="F494"/>
    </row>
    <row r="495" spans="1:6" s="276" customFormat="1">
      <c r="A495" s="277"/>
      <c r="B495" s="275"/>
      <c r="E495"/>
      <c r="F495"/>
    </row>
    <row r="496" spans="1:6" s="276" customFormat="1">
      <c r="A496" s="277"/>
      <c r="B496" s="275"/>
      <c r="E496"/>
      <c r="F496"/>
    </row>
    <row r="497" spans="1:6" s="276" customFormat="1">
      <c r="A497" s="277"/>
      <c r="B497" s="275"/>
      <c r="E497"/>
      <c r="F497"/>
    </row>
    <row r="498" spans="1:6" s="276" customFormat="1">
      <c r="A498" s="277"/>
      <c r="B498" s="275"/>
      <c r="E498"/>
      <c r="F498"/>
    </row>
    <row r="499" spans="1:6" s="276" customFormat="1">
      <c r="A499" s="277"/>
      <c r="B499" s="275"/>
      <c r="E499"/>
      <c r="F499"/>
    </row>
    <row r="500" spans="1:6" s="276" customFormat="1">
      <c r="A500" s="277"/>
      <c r="B500" s="275"/>
      <c r="E500"/>
      <c r="F500"/>
    </row>
    <row r="501" spans="1:6" s="276" customFormat="1">
      <c r="A501" s="277"/>
      <c r="B501" s="275"/>
      <c r="E501"/>
      <c r="F501"/>
    </row>
    <row r="502" spans="1:6" s="276" customFormat="1">
      <c r="A502" s="277"/>
      <c r="B502" s="275"/>
      <c r="E502"/>
      <c r="F502"/>
    </row>
    <row r="503" spans="1:6" s="276" customFormat="1">
      <c r="A503" s="277"/>
      <c r="B503" s="275"/>
      <c r="E503"/>
      <c r="F503"/>
    </row>
    <row r="504" spans="1:6" s="276" customFormat="1">
      <c r="A504" s="277"/>
      <c r="B504" s="275"/>
      <c r="E504"/>
      <c r="F504"/>
    </row>
    <row r="505" spans="1:6" s="276" customFormat="1">
      <c r="A505" s="277"/>
      <c r="B505" s="275"/>
      <c r="E505"/>
      <c r="F505"/>
    </row>
    <row r="506" spans="1:6" s="276" customFormat="1">
      <c r="A506" s="277"/>
      <c r="B506" s="275"/>
      <c r="E506"/>
      <c r="F506"/>
    </row>
    <row r="507" spans="1:6" s="276" customFormat="1">
      <c r="A507" s="277"/>
      <c r="B507" s="275"/>
      <c r="E507"/>
      <c r="F507"/>
    </row>
    <row r="508" spans="1:6" s="276" customFormat="1">
      <c r="A508" s="277"/>
      <c r="B508" s="275"/>
      <c r="E508"/>
      <c r="F508"/>
    </row>
    <row r="509" spans="1:6" s="276" customFormat="1">
      <c r="A509" s="277"/>
      <c r="B509" s="275"/>
      <c r="E509"/>
      <c r="F509"/>
    </row>
    <row r="510" spans="1:6" s="276" customFormat="1">
      <c r="A510" s="277"/>
      <c r="B510" s="275"/>
      <c r="E510"/>
      <c r="F510"/>
    </row>
    <row r="511" spans="1:6" s="276" customFormat="1">
      <c r="A511" s="277"/>
      <c r="B511" s="275"/>
      <c r="E511"/>
      <c r="F511"/>
    </row>
    <row r="512" spans="1:6" s="276" customFormat="1">
      <c r="A512" s="277"/>
      <c r="B512" s="275"/>
      <c r="E512"/>
      <c r="F512"/>
    </row>
    <row r="513" spans="1:6" s="276" customFormat="1">
      <c r="A513" s="277"/>
      <c r="B513" s="275"/>
      <c r="E513"/>
      <c r="F513"/>
    </row>
    <row r="514" spans="1:6" s="276" customFormat="1">
      <c r="A514" s="277"/>
      <c r="B514" s="275"/>
      <c r="E514"/>
      <c r="F514"/>
    </row>
    <row r="515" spans="1:6" s="276" customFormat="1">
      <c r="A515" s="277"/>
      <c r="B515" s="275"/>
      <c r="E515"/>
      <c r="F515"/>
    </row>
    <row r="516" spans="1:6" s="276" customFormat="1">
      <c r="A516" s="277"/>
      <c r="B516" s="275"/>
      <c r="E516"/>
      <c r="F516"/>
    </row>
    <row r="517" spans="1:6" s="276" customFormat="1">
      <c r="A517" s="277"/>
      <c r="B517" s="275"/>
      <c r="E517"/>
      <c r="F517"/>
    </row>
    <row r="518" spans="1:6" s="276" customFormat="1">
      <c r="A518" s="277"/>
      <c r="B518" s="275"/>
      <c r="E518"/>
      <c r="F518"/>
    </row>
    <row r="519" spans="1:6" s="276" customFormat="1">
      <c r="A519" s="277"/>
      <c r="B519" s="275"/>
      <c r="E519"/>
      <c r="F519"/>
    </row>
    <row r="520" spans="1:6" s="276" customFormat="1">
      <c r="A520" s="277"/>
      <c r="B520" s="275"/>
      <c r="E520"/>
      <c r="F520"/>
    </row>
    <row r="521" spans="1:6" s="276" customFormat="1">
      <c r="A521" s="277"/>
      <c r="B521" s="275"/>
      <c r="E521"/>
      <c r="F521"/>
    </row>
    <row r="522" spans="1:6" s="276" customFormat="1">
      <c r="A522" s="277"/>
      <c r="B522" s="275"/>
      <c r="E522"/>
      <c r="F522"/>
    </row>
    <row r="523" spans="1:6" s="276" customFormat="1">
      <c r="A523" s="277"/>
      <c r="B523" s="275"/>
      <c r="E523"/>
      <c r="F523"/>
    </row>
    <row r="524" spans="1:6" s="276" customFormat="1">
      <c r="A524" s="277"/>
      <c r="B524" s="275"/>
      <c r="E524"/>
      <c r="F524"/>
    </row>
    <row r="525" spans="1:6" s="276" customFormat="1">
      <c r="A525" s="277"/>
      <c r="B525" s="275"/>
      <c r="E525"/>
      <c r="F525"/>
    </row>
    <row r="526" spans="1:6" s="276" customFormat="1">
      <c r="A526" s="277"/>
      <c r="B526" s="275"/>
      <c r="E526"/>
      <c r="F526"/>
    </row>
    <row r="527" spans="1:6" s="276" customFormat="1">
      <c r="A527" s="277"/>
      <c r="B527" s="275"/>
      <c r="E527"/>
      <c r="F527"/>
    </row>
    <row r="528" spans="1:6" s="276" customFormat="1">
      <c r="A528" s="277"/>
      <c r="B528" s="275"/>
      <c r="E528"/>
      <c r="F528"/>
    </row>
    <row r="529" spans="1:6" s="276" customFormat="1">
      <c r="A529" s="277"/>
      <c r="B529" s="275"/>
      <c r="E529"/>
      <c r="F529"/>
    </row>
    <row r="530" spans="1:6" s="276" customFormat="1">
      <c r="A530" s="277"/>
      <c r="B530" s="275"/>
      <c r="E530"/>
      <c r="F530"/>
    </row>
    <row r="531" spans="1:6" s="276" customFormat="1">
      <c r="A531" s="277"/>
      <c r="B531" s="275"/>
      <c r="E531"/>
      <c r="F531"/>
    </row>
    <row r="532" spans="1:6" s="276" customFormat="1">
      <c r="A532" s="277"/>
      <c r="B532" s="275"/>
      <c r="E532"/>
      <c r="F532"/>
    </row>
    <row r="533" spans="1:6" s="276" customFormat="1">
      <c r="A533" s="277"/>
      <c r="B533" s="275"/>
      <c r="E533"/>
      <c r="F533"/>
    </row>
    <row r="534" spans="1:6" s="276" customFormat="1">
      <c r="A534" s="277"/>
      <c r="B534" s="275"/>
      <c r="E534"/>
      <c r="F534"/>
    </row>
    <row r="535" spans="1:6" s="276" customFormat="1">
      <c r="A535" s="277"/>
      <c r="B535" s="275"/>
      <c r="E535"/>
      <c r="F535"/>
    </row>
    <row r="536" spans="1:6" s="276" customFormat="1">
      <c r="A536" s="277"/>
      <c r="B536" s="275"/>
      <c r="E536"/>
      <c r="F536"/>
    </row>
    <row r="537" spans="1:6" s="276" customFormat="1">
      <c r="A537" s="277"/>
      <c r="B537" s="275"/>
      <c r="E537"/>
      <c r="F537"/>
    </row>
    <row r="538" spans="1:6" s="276" customFormat="1">
      <c r="A538" s="277"/>
      <c r="B538" s="275"/>
      <c r="E538"/>
      <c r="F538"/>
    </row>
    <row r="539" spans="1:6" s="276" customFormat="1">
      <c r="A539" s="277"/>
      <c r="B539" s="275"/>
      <c r="E539"/>
      <c r="F539"/>
    </row>
    <row r="540" spans="1:6" s="276" customFormat="1">
      <c r="A540" s="277"/>
      <c r="B540" s="275"/>
      <c r="E540"/>
      <c r="F540"/>
    </row>
    <row r="541" spans="1:6" s="276" customFormat="1">
      <c r="A541" s="277"/>
      <c r="B541" s="275"/>
      <c r="E541"/>
      <c r="F541"/>
    </row>
    <row r="542" spans="1:6" s="276" customFormat="1">
      <c r="A542" s="277"/>
      <c r="B542" s="275"/>
      <c r="E542"/>
      <c r="F542"/>
    </row>
    <row r="543" spans="1:6" s="276" customFormat="1">
      <c r="A543" s="277"/>
      <c r="B543" s="275"/>
      <c r="E543"/>
      <c r="F543"/>
    </row>
    <row r="544" spans="1:6" s="276" customFormat="1">
      <c r="A544" s="277"/>
      <c r="B544" s="275"/>
      <c r="E544"/>
      <c r="F544"/>
    </row>
    <row r="545" spans="1:6" s="276" customFormat="1">
      <c r="A545" s="277"/>
      <c r="B545" s="275"/>
      <c r="E545"/>
      <c r="F545"/>
    </row>
    <row r="546" spans="1:6" s="276" customFormat="1">
      <c r="A546" s="277"/>
      <c r="B546" s="275"/>
      <c r="E546"/>
      <c r="F546"/>
    </row>
    <row r="547" spans="1:6" s="276" customFormat="1">
      <c r="A547" s="277"/>
      <c r="B547" s="275"/>
      <c r="E547"/>
      <c r="F547"/>
    </row>
    <row r="548" spans="1:6" s="276" customFormat="1">
      <c r="A548" s="277"/>
      <c r="B548" s="275"/>
      <c r="E548"/>
      <c r="F548"/>
    </row>
    <row r="549" spans="1:6" s="276" customFormat="1">
      <c r="A549" s="277"/>
      <c r="B549" s="275"/>
      <c r="E549"/>
      <c r="F549"/>
    </row>
    <row r="550" spans="1:6" s="276" customFormat="1">
      <c r="A550" s="277"/>
      <c r="B550" s="275"/>
      <c r="E550"/>
      <c r="F550"/>
    </row>
    <row r="551" spans="1:6" s="276" customFormat="1">
      <c r="A551" s="277"/>
      <c r="B551" s="275"/>
      <c r="E551"/>
      <c r="F551"/>
    </row>
    <row r="552" spans="1:6" s="276" customFormat="1">
      <c r="A552" s="277"/>
      <c r="B552" s="275"/>
      <c r="E552"/>
      <c r="F552"/>
    </row>
    <row r="553" spans="1:6" s="276" customFormat="1">
      <c r="A553" s="277"/>
      <c r="B553" s="275"/>
      <c r="E553"/>
      <c r="F553"/>
    </row>
    <row r="554" spans="1:6" s="276" customFormat="1">
      <c r="A554" s="277"/>
      <c r="B554" s="275"/>
      <c r="E554"/>
      <c r="F554"/>
    </row>
    <row r="555" spans="1:6" s="276" customFormat="1">
      <c r="A555" s="277"/>
      <c r="B555" s="275"/>
      <c r="E555"/>
      <c r="F555"/>
    </row>
    <row r="556" spans="1:6" s="276" customFormat="1">
      <c r="A556" s="277"/>
      <c r="B556" s="275"/>
      <c r="E556"/>
      <c r="F556"/>
    </row>
    <row r="557" spans="1:6" s="276" customFormat="1">
      <c r="A557" s="277"/>
      <c r="B557" s="275"/>
      <c r="E557"/>
      <c r="F557"/>
    </row>
    <row r="558" spans="1:6" s="276" customFormat="1">
      <c r="A558" s="277"/>
      <c r="B558" s="275"/>
      <c r="E558"/>
      <c r="F558"/>
    </row>
    <row r="559" spans="1:6" s="276" customFormat="1">
      <c r="A559" s="277"/>
      <c r="B559" s="275"/>
      <c r="E559"/>
      <c r="F559"/>
    </row>
    <row r="560" spans="1:6" s="276" customFormat="1">
      <c r="A560" s="277"/>
      <c r="B560" s="275"/>
      <c r="E560"/>
      <c r="F560"/>
    </row>
    <row r="561" spans="1:6" s="276" customFormat="1">
      <c r="A561" s="277"/>
      <c r="B561" s="275"/>
      <c r="E561"/>
      <c r="F561"/>
    </row>
    <row r="562" spans="1:6" s="276" customFormat="1">
      <c r="A562" s="277"/>
      <c r="B562" s="275"/>
      <c r="E562"/>
      <c r="F562"/>
    </row>
    <row r="563" spans="1:6" s="276" customFormat="1">
      <c r="A563" s="277"/>
      <c r="B563" s="275"/>
      <c r="E563"/>
      <c r="F563"/>
    </row>
    <row r="564" spans="1:6" s="276" customFormat="1">
      <c r="A564" s="277"/>
      <c r="B564" s="275"/>
      <c r="E564"/>
      <c r="F564"/>
    </row>
    <row r="565" spans="1:6" s="276" customFormat="1">
      <c r="A565" s="277"/>
      <c r="B565" s="275"/>
      <c r="E565"/>
      <c r="F565"/>
    </row>
    <row r="566" spans="1:6" s="276" customFormat="1">
      <c r="A566" s="277"/>
      <c r="B566" s="275"/>
      <c r="E566"/>
      <c r="F566"/>
    </row>
    <row r="567" spans="1:6" s="276" customFormat="1">
      <c r="A567" s="277"/>
      <c r="B567" s="275"/>
      <c r="E567"/>
      <c r="F567"/>
    </row>
    <row r="568" spans="1:6" s="276" customFormat="1">
      <c r="A568" s="277"/>
      <c r="B568" s="275"/>
      <c r="E568"/>
      <c r="F568"/>
    </row>
    <row r="569" spans="1:6" s="276" customFormat="1">
      <c r="A569" s="277"/>
      <c r="B569" s="275"/>
      <c r="E569"/>
      <c r="F569"/>
    </row>
    <row r="570" spans="1:6" s="276" customFormat="1">
      <c r="A570" s="277"/>
      <c r="B570" s="275"/>
      <c r="E570"/>
      <c r="F570"/>
    </row>
    <row r="571" spans="1:6" s="276" customFormat="1">
      <c r="A571" s="277"/>
      <c r="B571" s="275"/>
      <c r="E571"/>
      <c r="F571"/>
    </row>
    <row r="572" spans="1:6" s="276" customFormat="1">
      <c r="A572" s="277"/>
      <c r="B572" s="275"/>
      <c r="E572"/>
      <c r="F572"/>
    </row>
    <row r="573" spans="1:6" s="276" customFormat="1">
      <c r="A573" s="277"/>
      <c r="B573" s="275"/>
      <c r="E573"/>
      <c r="F573"/>
    </row>
    <row r="574" spans="1:6" s="276" customFormat="1">
      <c r="A574" s="277"/>
      <c r="B574" s="275"/>
      <c r="E574"/>
      <c r="F574"/>
    </row>
    <row r="575" spans="1:6" s="276" customFormat="1">
      <c r="A575" s="277"/>
      <c r="B575" s="275"/>
      <c r="E575"/>
      <c r="F575"/>
    </row>
    <row r="576" spans="1:6" s="276" customFormat="1">
      <c r="A576" s="277"/>
      <c r="B576" s="275"/>
      <c r="E576"/>
      <c r="F576"/>
    </row>
    <row r="577" spans="1:6" s="276" customFormat="1">
      <c r="A577" s="277"/>
      <c r="B577" s="275"/>
      <c r="E577"/>
      <c r="F577"/>
    </row>
    <row r="578" spans="1:6" s="276" customFormat="1">
      <c r="A578" s="277"/>
      <c r="B578" s="275"/>
      <c r="E578"/>
      <c r="F578"/>
    </row>
    <row r="579" spans="1:6" s="276" customFormat="1">
      <c r="A579" s="277"/>
      <c r="B579" s="275"/>
      <c r="E579"/>
      <c r="F579"/>
    </row>
    <row r="580" spans="1:6" s="276" customFormat="1">
      <c r="A580" s="277"/>
      <c r="B580" s="275"/>
      <c r="E580"/>
      <c r="F580"/>
    </row>
    <row r="581" spans="1:6" s="276" customFormat="1">
      <c r="A581" s="277"/>
      <c r="B581" s="275"/>
      <c r="E581"/>
      <c r="F581"/>
    </row>
    <row r="582" spans="1:6" s="276" customFormat="1">
      <c r="A582" s="277"/>
      <c r="B582" s="275"/>
      <c r="E582"/>
      <c r="F582"/>
    </row>
    <row r="583" spans="1:6" s="276" customFormat="1">
      <c r="A583" s="277"/>
      <c r="B583" s="275"/>
      <c r="E583"/>
      <c r="F583"/>
    </row>
    <row r="584" spans="1:6" s="276" customFormat="1">
      <c r="A584" s="277"/>
      <c r="B584" s="275"/>
      <c r="E584"/>
      <c r="F584"/>
    </row>
    <row r="585" spans="1:6" s="276" customFormat="1">
      <c r="A585" s="277"/>
      <c r="B585" s="275"/>
      <c r="E585"/>
      <c r="F585"/>
    </row>
    <row r="586" spans="1:6" s="276" customFormat="1">
      <c r="A586" s="277"/>
      <c r="B586" s="275"/>
      <c r="E586"/>
      <c r="F586"/>
    </row>
    <row r="587" spans="1:6" s="276" customFormat="1">
      <c r="A587" s="277"/>
      <c r="B587" s="275"/>
      <c r="E587"/>
      <c r="F587"/>
    </row>
    <row r="588" spans="1:6" s="276" customFormat="1">
      <c r="A588" s="277"/>
      <c r="B588" s="275"/>
      <c r="E588"/>
      <c r="F588"/>
    </row>
    <row r="589" spans="1:6" s="276" customFormat="1">
      <c r="A589" s="277"/>
      <c r="B589" s="275"/>
      <c r="E589"/>
      <c r="F589"/>
    </row>
    <row r="590" spans="1:6" s="276" customFormat="1">
      <c r="A590" s="277"/>
      <c r="B590" s="275"/>
      <c r="E590"/>
      <c r="F590"/>
    </row>
    <row r="591" spans="1:6" s="276" customFormat="1">
      <c r="A591" s="277"/>
      <c r="B591" s="275"/>
      <c r="E591"/>
      <c r="F591"/>
    </row>
    <row r="592" spans="1:6" s="276" customFormat="1">
      <c r="A592" s="277"/>
      <c r="B592" s="275"/>
      <c r="E592"/>
      <c r="F592"/>
    </row>
    <row r="593" spans="1:6" s="276" customFormat="1">
      <c r="A593" s="277"/>
      <c r="B593" s="275"/>
      <c r="E593"/>
      <c r="F593"/>
    </row>
    <row r="594" spans="1:6" s="276" customFormat="1">
      <c r="A594" s="277"/>
      <c r="B594" s="275"/>
      <c r="E594"/>
      <c r="F594"/>
    </row>
    <row r="595" spans="1:6" s="276" customFormat="1">
      <c r="A595" s="277"/>
      <c r="B595" s="275"/>
      <c r="E595"/>
      <c r="F595"/>
    </row>
    <row r="596" spans="1:6" s="276" customFormat="1">
      <c r="A596" s="277"/>
      <c r="B596" s="275"/>
      <c r="E596"/>
      <c r="F596"/>
    </row>
    <row r="597" spans="1:6" s="276" customFormat="1">
      <c r="A597" s="277"/>
      <c r="B597" s="275"/>
      <c r="E597"/>
      <c r="F597"/>
    </row>
    <row r="598" spans="1:6" s="276" customFormat="1">
      <c r="A598" s="277"/>
      <c r="B598" s="275"/>
      <c r="E598"/>
      <c r="F598"/>
    </row>
    <row r="599" spans="1:6" s="276" customFormat="1">
      <c r="A599" s="277"/>
      <c r="B599" s="275"/>
      <c r="E599"/>
      <c r="F599"/>
    </row>
    <row r="600" spans="1:6" s="276" customFormat="1">
      <c r="A600" s="277"/>
      <c r="B600" s="275"/>
      <c r="E600"/>
      <c r="F600"/>
    </row>
    <row r="601" spans="1:6" s="276" customFormat="1">
      <c r="A601" s="277"/>
      <c r="B601" s="275"/>
      <c r="E601"/>
      <c r="F601"/>
    </row>
    <row r="602" spans="1:6" s="276" customFormat="1">
      <c r="A602" s="277"/>
      <c r="B602" s="275"/>
      <c r="E602"/>
      <c r="F602"/>
    </row>
    <row r="603" spans="1:6" s="276" customFormat="1">
      <c r="A603" s="277"/>
      <c r="B603" s="275"/>
      <c r="E603"/>
      <c r="F603"/>
    </row>
    <row r="604" spans="1:6" s="276" customFormat="1">
      <c r="A604" s="277"/>
      <c r="B604" s="275"/>
      <c r="E604"/>
      <c r="F604"/>
    </row>
    <row r="605" spans="1:6" s="276" customFormat="1">
      <c r="A605" s="277"/>
      <c r="B605" s="275"/>
      <c r="E605"/>
      <c r="F605"/>
    </row>
    <row r="606" spans="1:6" s="276" customFormat="1">
      <c r="A606" s="277"/>
      <c r="B606" s="275"/>
      <c r="E606"/>
      <c r="F606"/>
    </row>
    <row r="607" spans="1:6" s="276" customFormat="1">
      <c r="A607" s="277"/>
      <c r="B607" s="275"/>
      <c r="E607"/>
      <c r="F607"/>
    </row>
    <row r="608" spans="1:6" s="276" customFormat="1">
      <c r="A608" s="277"/>
      <c r="B608" s="275"/>
      <c r="E608"/>
      <c r="F608"/>
    </row>
    <row r="609" spans="1:6" s="276" customFormat="1">
      <c r="A609" s="277"/>
      <c r="B609" s="275"/>
      <c r="E609"/>
      <c r="F609"/>
    </row>
    <row r="610" spans="1:6" s="276" customFormat="1">
      <c r="A610" s="277"/>
      <c r="B610" s="275"/>
      <c r="E610"/>
      <c r="F610"/>
    </row>
    <row r="611" spans="1:6" s="276" customFormat="1">
      <c r="A611" s="277"/>
      <c r="B611" s="275"/>
      <c r="E611"/>
      <c r="F611"/>
    </row>
    <row r="612" spans="1:6" s="276" customFormat="1">
      <c r="A612" s="277"/>
      <c r="B612" s="275"/>
      <c r="E612"/>
      <c r="F612"/>
    </row>
    <row r="613" spans="1:6" s="276" customFormat="1">
      <c r="A613" s="277"/>
      <c r="B613" s="275"/>
      <c r="E613"/>
      <c r="F613"/>
    </row>
    <row r="614" spans="1:6" s="276" customFormat="1">
      <c r="A614" s="277"/>
      <c r="B614" s="275"/>
      <c r="E614"/>
      <c r="F614"/>
    </row>
    <row r="615" spans="1:6" s="276" customFormat="1">
      <c r="A615" s="277"/>
      <c r="B615" s="275"/>
      <c r="E615"/>
      <c r="F615"/>
    </row>
    <row r="616" spans="1:6" s="276" customFormat="1">
      <c r="A616" s="277"/>
      <c r="B616" s="275"/>
      <c r="E616"/>
      <c r="F616"/>
    </row>
    <row r="617" spans="1:6" s="276" customFormat="1">
      <c r="A617" s="277"/>
      <c r="B617" s="275"/>
      <c r="E617"/>
      <c r="F617"/>
    </row>
    <row r="618" spans="1:6" s="276" customFormat="1">
      <c r="A618" s="277"/>
      <c r="B618" s="275"/>
      <c r="E618"/>
      <c r="F618"/>
    </row>
    <row r="619" spans="1:6" s="276" customFormat="1">
      <c r="A619" s="277"/>
      <c r="B619" s="275"/>
      <c r="E619"/>
      <c r="F619"/>
    </row>
    <row r="620" spans="1:6" s="276" customFormat="1">
      <c r="A620" s="277"/>
      <c r="B620" s="275"/>
      <c r="E620"/>
      <c r="F620"/>
    </row>
    <row r="621" spans="1:6" s="276" customFormat="1">
      <c r="A621" s="277"/>
      <c r="B621" s="275"/>
      <c r="E621"/>
      <c r="F621"/>
    </row>
    <row r="622" spans="1:6" s="276" customFormat="1">
      <c r="A622" s="277"/>
      <c r="B622" s="275"/>
      <c r="E622"/>
      <c r="F622"/>
    </row>
    <row r="623" spans="1:6" s="276" customFormat="1">
      <c r="A623" s="277"/>
      <c r="B623" s="275"/>
      <c r="E623"/>
      <c r="F623"/>
    </row>
    <row r="624" spans="1:6" s="276" customFormat="1">
      <c r="A624" s="277"/>
      <c r="B624" s="275"/>
      <c r="E624"/>
      <c r="F624"/>
    </row>
    <row r="625" spans="1:6" s="276" customFormat="1">
      <c r="A625" s="277"/>
      <c r="B625" s="275"/>
      <c r="E625"/>
      <c r="F625"/>
    </row>
    <row r="626" spans="1:6" s="276" customFormat="1">
      <c r="A626" s="277"/>
      <c r="B626" s="275"/>
      <c r="E626"/>
      <c r="F626"/>
    </row>
    <row r="627" spans="1:6" s="276" customFormat="1">
      <c r="A627" s="277"/>
      <c r="B627" s="275"/>
      <c r="E627"/>
      <c r="F627"/>
    </row>
    <row r="628" spans="1:6" s="276" customFormat="1">
      <c r="A628" s="277"/>
      <c r="B628" s="275"/>
      <c r="E628"/>
      <c r="F628"/>
    </row>
    <row r="629" spans="1:6" s="276" customFormat="1">
      <c r="A629" s="277"/>
      <c r="B629" s="275"/>
      <c r="E629"/>
      <c r="F629"/>
    </row>
    <row r="630" spans="1:6" s="276" customFormat="1">
      <c r="A630" s="277"/>
      <c r="B630" s="275"/>
      <c r="E630"/>
      <c r="F630"/>
    </row>
    <row r="631" spans="1:6" s="276" customFormat="1">
      <c r="A631" s="277"/>
      <c r="B631" s="275"/>
      <c r="E631"/>
      <c r="F631"/>
    </row>
    <row r="632" spans="1:6" s="276" customFormat="1">
      <c r="A632" s="277"/>
      <c r="B632" s="275"/>
      <c r="E632"/>
      <c r="F632"/>
    </row>
    <row r="633" spans="1:6" s="276" customFormat="1">
      <c r="A633" s="277"/>
      <c r="B633" s="275"/>
      <c r="E633"/>
      <c r="F633"/>
    </row>
    <row r="634" spans="1:6" s="276" customFormat="1">
      <c r="A634" s="277"/>
      <c r="B634" s="275"/>
      <c r="E634"/>
      <c r="F634"/>
    </row>
    <row r="635" spans="1:6" s="276" customFormat="1">
      <c r="A635" s="277"/>
      <c r="B635" s="275"/>
      <c r="E635"/>
      <c r="F635"/>
    </row>
    <row r="636" spans="1:6" s="276" customFormat="1">
      <c r="A636" s="277"/>
      <c r="B636" s="275"/>
      <c r="E636"/>
      <c r="F636"/>
    </row>
    <row r="637" spans="1:6" s="276" customFormat="1">
      <c r="A637" s="277"/>
      <c r="B637" s="275"/>
      <c r="E637"/>
      <c r="F637"/>
    </row>
    <row r="638" spans="1:6" s="276" customFormat="1">
      <c r="A638" s="277"/>
      <c r="B638" s="275"/>
      <c r="E638"/>
      <c r="F638"/>
    </row>
    <row r="639" spans="1:6" s="276" customFormat="1">
      <c r="A639" s="277"/>
      <c r="B639" s="275"/>
      <c r="E639"/>
      <c r="F639"/>
    </row>
    <row r="640" spans="1:6" s="276" customFormat="1">
      <c r="A640" s="277"/>
      <c r="B640" s="275"/>
      <c r="E640"/>
      <c r="F640"/>
    </row>
    <row r="641" spans="1:6" s="276" customFormat="1">
      <c r="A641" s="277"/>
      <c r="B641" s="275"/>
      <c r="E641"/>
      <c r="F641"/>
    </row>
    <row r="642" spans="1:6" s="276" customFormat="1">
      <c r="A642" s="277"/>
      <c r="B642" s="275"/>
      <c r="E642"/>
      <c r="F642"/>
    </row>
    <row r="643" spans="1:6" s="276" customFormat="1">
      <c r="A643" s="277"/>
      <c r="B643" s="275"/>
      <c r="E643"/>
      <c r="F643"/>
    </row>
    <row r="644" spans="1:6" s="276" customFormat="1">
      <c r="A644" s="277"/>
      <c r="B644" s="275"/>
      <c r="E644"/>
      <c r="F644"/>
    </row>
    <row r="645" spans="1:6" s="276" customFormat="1">
      <c r="A645" s="277"/>
      <c r="B645" s="275"/>
      <c r="E645"/>
      <c r="F645"/>
    </row>
    <row r="646" spans="1:6" s="276" customFormat="1">
      <c r="A646" s="277"/>
      <c r="B646" s="275"/>
      <c r="E646"/>
      <c r="F646"/>
    </row>
    <row r="647" spans="1:6" s="276" customFormat="1">
      <c r="A647" s="277"/>
      <c r="B647" s="275"/>
      <c r="E647"/>
      <c r="F647"/>
    </row>
    <row r="648" spans="1:6" s="276" customFormat="1">
      <c r="A648" s="277"/>
      <c r="B648" s="275"/>
      <c r="E648"/>
      <c r="F648"/>
    </row>
    <row r="649" spans="1:6" s="276" customFormat="1">
      <c r="A649" s="277"/>
      <c r="B649" s="275"/>
      <c r="E649"/>
      <c r="F649"/>
    </row>
    <row r="650" spans="1:6" s="276" customFormat="1">
      <c r="A650" s="277"/>
      <c r="B650" s="275"/>
      <c r="E650"/>
      <c r="F650"/>
    </row>
    <row r="651" spans="1:6" s="276" customFormat="1">
      <c r="A651" s="277"/>
      <c r="B651" s="275"/>
      <c r="E651"/>
      <c r="F651"/>
    </row>
    <row r="652" spans="1:6" s="276" customFormat="1">
      <c r="A652" s="277"/>
      <c r="B652" s="275"/>
      <c r="E652"/>
      <c r="F652"/>
    </row>
    <row r="653" spans="1:6" s="276" customFormat="1">
      <c r="A653" s="277"/>
      <c r="B653" s="275"/>
      <c r="E653"/>
      <c r="F653"/>
    </row>
    <row r="654" spans="1:6" s="276" customFormat="1">
      <c r="A654" s="277"/>
      <c r="B654" s="275"/>
      <c r="E654"/>
      <c r="F654"/>
    </row>
    <row r="655" spans="1:6" s="276" customFormat="1">
      <c r="A655" s="277"/>
      <c r="B655" s="275"/>
      <c r="E655"/>
      <c r="F655"/>
    </row>
    <row r="656" spans="1:6" s="276" customFormat="1">
      <c r="A656" s="277"/>
      <c r="B656" s="275"/>
      <c r="E656"/>
      <c r="F656"/>
    </row>
    <row r="657" spans="1:6" s="276" customFormat="1">
      <c r="A657" s="277"/>
      <c r="B657" s="275"/>
      <c r="E657"/>
      <c r="F657"/>
    </row>
    <row r="658" spans="1:6" s="276" customFormat="1">
      <c r="A658" s="277"/>
      <c r="B658" s="275"/>
      <c r="E658"/>
      <c r="F658"/>
    </row>
    <row r="659" spans="1:6" s="276" customFormat="1">
      <c r="A659" s="277"/>
      <c r="B659" s="275"/>
      <c r="E659"/>
      <c r="F659"/>
    </row>
    <row r="660" spans="1:6" s="276" customFormat="1">
      <c r="A660" s="277"/>
      <c r="B660" s="275"/>
      <c r="E660"/>
      <c r="F660"/>
    </row>
    <row r="661" spans="1:6" s="276" customFormat="1">
      <c r="A661" s="277"/>
      <c r="B661" s="275"/>
      <c r="E661"/>
      <c r="F661"/>
    </row>
    <row r="662" spans="1:6" s="276" customFormat="1">
      <c r="A662" s="277"/>
      <c r="B662" s="275"/>
      <c r="E662"/>
      <c r="F662"/>
    </row>
    <row r="663" spans="1:6" s="276" customFormat="1">
      <c r="A663" s="277"/>
      <c r="B663" s="275"/>
      <c r="E663"/>
      <c r="F663"/>
    </row>
    <row r="664" spans="1:6" s="276" customFormat="1">
      <c r="A664" s="277"/>
      <c r="B664" s="275"/>
      <c r="E664"/>
      <c r="F664"/>
    </row>
    <row r="665" spans="1:6" s="276" customFormat="1">
      <c r="A665" s="277"/>
      <c r="B665" s="275"/>
      <c r="E665"/>
      <c r="F665"/>
    </row>
    <row r="666" spans="1:6" s="276" customFormat="1">
      <c r="A666" s="277"/>
      <c r="B666" s="275"/>
      <c r="E666"/>
      <c r="F666"/>
    </row>
    <row r="667" spans="1:6" s="276" customFormat="1">
      <c r="A667" s="277"/>
      <c r="B667" s="275"/>
      <c r="E667"/>
      <c r="F667"/>
    </row>
    <row r="668" spans="1:6" s="276" customFormat="1">
      <c r="A668" s="277"/>
      <c r="B668" s="275"/>
      <c r="E668"/>
      <c r="F668"/>
    </row>
    <row r="669" spans="1:6" s="276" customFormat="1">
      <c r="A669" s="277"/>
      <c r="B669" s="275"/>
      <c r="E669"/>
      <c r="F669"/>
    </row>
    <row r="670" spans="1:6" s="276" customFormat="1">
      <c r="A670" s="277"/>
      <c r="B670" s="275"/>
      <c r="E670"/>
      <c r="F670"/>
    </row>
    <row r="671" spans="1:6" s="276" customFormat="1">
      <c r="A671" s="277"/>
      <c r="B671" s="275"/>
      <c r="E671"/>
      <c r="F671"/>
    </row>
    <row r="672" spans="1:6" s="276" customFormat="1">
      <c r="A672" s="277"/>
      <c r="B672" s="275"/>
      <c r="E672"/>
      <c r="F672"/>
    </row>
    <row r="673" spans="1:6" s="276" customFormat="1">
      <c r="A673" s="277"/>
      <c r="B673" s="275"/>
      <c r="E673"/>
      <c r="F673"/>
    </row>
    <row r="674" spans="1:6" s="276" customFormat="1">
      <c r="A674" s="277"/>
      <c r="B674" s="275"/>
      <c r="E674"/>
      <c r="F674"/>
    </row>
    <row r="675" spans="1:6" s="276" customFormat="1">
      <c r="A675" s="277"/>
      <c r="B675" s="275"/>
      <c r="E675"/>
      <c r="F675"/>
    </row>
    <row r="676" spans="1:6" s="276" customFormat="1">
      <c r="A676" s="277"/>
      <c r="B676" s="275"/>
      <c r="E676"/>
      <c r="F676"/>
    </row>
    <row r="677" spans="1:6" s="276" customFormat="1">
      <c r="A677" s="277"/>
      <c r="B677" s="275"/>
      <c r="E677"/>
      <c r="F677"/>
    </row>
    <row r="678" spans="1:6" s="276" customFormat="1">
      <c r="A678" s="277"/>
      <c r="B678" s="275"/>
      <c r="E678"/>
      <c r="F678"/>
    </row>
    <row r="679" spans="1:6" s="276" customFormat="1">
      <c r="A679" s="277"/>
      <c r="B679" s="275"/>
      <c r="E679"/>
      <c r="F679"/>
    </row>
    <row r="680" spans="1:6" s="276" customFormat="1">
      <c r="A680" s="277"/>
      <c r="B680" s="275"/>
      <c r="E680"/>
      <c r="F680"/>
    </row>
    <row r="681" spans="1:6" s="276" customFormat="1">
      <c r="A681" s="277"/>
      <c r="B681" s="275"/>
      <c r="E681"/>
      <c r="F681"/>
    </row>
    <row r="682" spans="1:6" s="276" customFormat="1">
      <c r="A682" s="277"/>
      <c r="B682" s="275"/>
      <c r="E682"/>
      <c r="F682"/>
    </row>
    <row r="683" spans="1:6" s="276" customFormat="1">
      <c r="A683" s="277"/>
      <c r="B683" s="275"/>
      <c r="E683"/>
      <c r="F683"/>
    </row>
    <row r="684" spans="1:6" s="276" customFormat="1">
      <c r="A684" s="277"/>
      <c r="B684" s="275"/>
      <c r="E684"/>
      <c r="F684"/>
    </row>
    <row r="685" spans="1:6" s="276" customFormat="1">
      <c r="A685" s="277"/>
      <c r="B685" s="275"/>
      <c r="E685"/>
      <c r="F685"/>
    </row>
    <row r="686" spans="1:6" s="276" customFormat="1">
      <c r="A686" s="277"/>
      <c r="B686" s="275"/>
      <c r="E686"/>
      <c r="F686"/>
    </row>
    <row r="687" spans="1:6" s="276" customFormat="1">
      <c r="A687" s="277"/>
      <c r="B687" s="275"/>
      <c r="E687"/>
      <c r="F687"/>
    </row>
    <row r="688" spans="1:6" s="276" customFormat="1">
      <c r="A688" s="277"/>
      <c r="B688" s="275"/>
      <c r="E688"/>
      <c r="F688"/>
    </row>
    <row r="689" spans="1:6" s="276" customFormat="1">
      <c r="A689" s="277"/>
      <c r="B689" s="275"/>
      <c r="E689"/>
      <c r="F689"/>
    </row>
    <row r="690" spans="1:6" s="276" customFormat="1">
      <c r="A690" s="277"/>
      <c r="B690" s="275"/>
      <c r="E690"/>
      <c r="F690"/>
    </row>
    <row r="691" spans="1:6" s="276" customFormat="1">
      <c r="A691" s="277"/>
      <c r="B691" s="275"/>
      <c r="E691"/>
      <c r="F691"/>
    </row>
    <row r="692" spans="1:6" s="276" customFormat="1">
      <c r="A692" s="277"/>
      <c r="B692" s="275"/>
      <c r="E692"/>
      <c r="F692"/>
    </row>
    <row r="693" spans="1:6" s="276" customFormat="1">
      <c r="A693" s="277"/>
      <c r="B693" s="275"/>
      <c r="E693"/>
      <c r="F693"/>
    </row>
    <row r="694" spans="1:6" s="276" customFormat="1">
      <c r="A694" s="277"/>
      <c r="B694" s="275"/>
      <c r="E694"/>
      <c r="F694"/>
    </row>
    <row r="695" spans="1:6" s="276" customFormat="1">
      <c r="A695" s="277"/>
      <c r="B695" s="275"/>
      <c r="E695"/>
      <c r="F695"/>
    </row>
    <row r="696" spans="1:6" s="276" customFormat="1">
      <c r="A696" s="277"/>
      <c r="B696" s="275"/>
      <c r="E696"/>
      <c r="F696"/>
    </row>
    <row r="697" spans="1:6" s="276" customFormat="1">
      <c r="A697" s="277"/>
      <c r="B697" s="275"/>
      <c r="E697"/>
      <c r="F697"/>
    </row>
    <row r="698" spans="1:6" s="276" customFormat="1">
      <c r="A698" s="277"/>
      <c r="B698" s="275"/>
      <c r="E698"/>
      <c r="F698"/>
    </row>
    <row r="699" spans="1:6" s="276" customFormat="1">
      <c r="A699" s="277"/>
      <c r="B699" s="275"/>
      <c r="E699"/>
      <c r="F699"/>
    </row>
    <row r="700" spans="1:6" s="276" customFormat="1">
      <c r="A700" s="277"/>
      <c r="B700" s="275"/>
      <c r="E700"/>
      <c r="F700"/>
    </row>
    <row r="701" spans="1:6" s="276" customFormat="1">
      <c r="A701" s="277"/>
      <c r="B701" s="275"/>
      <c r="E701"/>
      <c r="F701"/>
    </row>
    <row r="702" spans="1:6" s="276" customFormat="1">
      <c r="A702" s="277"/>
      <c r="B702" s="275"/>
      <c r="E702"/>
      <c r="F702"/>
    </row>
    <row r="703" spans="1:6" s="276" customFormat="1">
      <c r="A703" s="277"/>
      <c r="B703" s="275"/>
      <c r="E703"/>
      <c r="F703"/>
    </row>
    <row r="704" spans="1:6" s="276" customFormat="1">
      <c r="A704" s="277"/>
      <c r="B704" s="275"/>
      <c r="E704"/>
      <c r="F704"/>
    </row>
    <row r="705" spans="1:6" s="276" customFormat="1">
      <c r="A705" s="277"/>
      <c r="B705" s="275"/>
      <c r="E705"/>
      <c r="F705"/>
    </row>
    <row r="706" spans="1:6" s="276" customFormat="1">
      <c r="A706" s="277"/>
      <c r="B706" s="275"/>
      <c r="E706"/>
      <c r="F706"/>
    </row>
    <row r="707" spans="1:6" s="276" customFormat="1">
      <c r="A707" s="277"/>
      <c r="B707" s="275"/>
      <c r="E707"/>
      <c r="F707"/>
    </row>
    <row r="708" spans="1:6" s="276" customFormat="1">
      <c r="A708" s="277"/>
      <c r="B708" s="275"/>
      <c r="E708"/>
      <c r="F708"/>
    </row>
    <row r="709" spans="1:6" s="276" customFormat="1">
      <c r="A709" s="277"/>
      <c r="B709" s="275"/>
      <c r="E709"/>
      <c r="F709"/>
    </row>
    <row r="710" spans="1:6" s="276" customFormat="1">
      <c r="A710" s="277"/>
      <c r="B710" s="275"/>
      <c r="E710"/>
      <c r="F710"/>
    </row>
    <row r="711" spans="1:6" s="276" customFormat="1">
      <c r="A711" s="277"/>
      <c r="B711" s="275"/>
      <c r="E711"/>
      <c r="F711"/>
    </row>
    <row r="712" spans="1:6" s="276" customFormat="1">
      <c r="A712" s="277"/>
      <c r="B712" s="275"/>
      <c r="E712"/>
      <c r="F712"/>
    </row>
    <row r="713" spans="1:6" s="276" customFormat="1">
      <c r="A713" s="277"/>
      <c r="B713" s="275"/>
      <c r="E713"/>
      <c r="F713"/>
    </row>
    <row r="714" spans="1:6" s="276" customFormat="1">
      <c r="A714" s="277"/>
      <c r="B714" s="275"/>
      <c r="E714"/>
      <c r="F714"/>
    </row>
    <row r="715" spans="1:6" s="276" customFormat="1">
      <c r="A715" s="277"/>
      <c r="B715" s="275"/>
      <c r="E715"/>
      <c r="F715"/>
    </row>
    <row r="716" spans="1:6" s="276" customFormat="1">
      <c r="A716" s="277"/>
      <c r="B716" s="275"/>
      <c r="E716"/>
      <c r="F716"/>
    </row>
    <row r="717" spans="1:6" s="276" customFormat="1">
      <c r="A717" s="277"/>
      <c r="B717" s="275"/>
      <c r="E717"/>
      <c r="F717"/>
    </row>
    <row r="718" spans="1:6" s="276" customFormat="1">
      <c r="A718" s="277"/>
      <c r="B718" s="275"/>
      <c r="E718"/>
      <c r="F718"/>
    </row>
    <row r="719" spans="1:6" s="276" customFormat="1">
      <c r="A719" s="277"/>
      <c r="B719" s="275"/>
      <c r="E719"/>
      <c r="F719"/>
    </row>
    <row r="720" spans="1:6" s="276" customFormat="1">
      <c r="A720" s="277"/>
      <c r="B720" s="275"/>
      <c r="E720"/>
      <c r="F720"/>
    </row>
    <row r="721" spans="1:6" s="276" customFormat="1">
      <c r="A721" s="277"/>
      <c r="B721" s="275"/>
      <c r="E721"/>
      <c r="F721"/>
    </row>
    <row r="722" spans="1:6" s="276" customFormat="1">
      <c r="A722" s="277"/>
      <c r="B722" s="275"/>
      <c r="E722"/>
      <c r="F722"/>
    </row>
    <row r="723" spans="1:6" s="276" customFormat="1">
      <c r="A723" s="277"/>
      <c r="B723" s="275"/>
      <c r="E723"/>
      <c r="F723"/>
    </row>
    <row r="724" spans="1:6" s="276" customFormat="1">
      <c r="A724" s="277"/>
      <c r="B724" s="275"/>
      <c r="E724"/>
      <c r="F724"/>
    </row>
    <row r="725" spans="1:6" s="276" customFormat="1">
      <c r="A725" s="277"/>
      <c r="B725" s="275"/>
      <c r="E725"/>
      <c r="F725"/>
    </row>
    <row r="726" spans="1:6" s="276" customFormat="1">
      <c r="A726" s="277"/>
      <c r="B726" s="275"/>
      <c r="E726"/>
      <c r="F726"/>
    </row>
    <row r="727" spans="1:6" s="276" customFormat="1">
      <c r="A727" s="277"/>
      <c r="B727" s="275"/>
      <c r="E727"/>
      <c r="F727"/>
    </row>
    <row r="728" spans="1:6" s="276" customFormat="1">
      <c r="A728" s="277"/>
      <c r="B728" s="275"/>
      <c r="E728"/>
      <c r="F728"/>
    </row>
    <row r="729" spans="1:6" s="276" customFormat="1">
      <c r="A729" s="277"/>
      <c r="B729" s="275"/>
      <c r="E729"/>
      <c r="F729"/>
    </row>
    <row r="730" spans="1:6" s="276" customFormat="1">
      <c r="A730" s="277"/>
      <c r="B730" s="275"/>
      <c r="E730"/>
      <c r="F730"/>
    </row>
    <row r="731" spans="1:6" s="276" customFormat="1">
      <c r="A731" s="277"/>
      <c r="B731" s="275"/>
      <c r="E731"/>
      <c r="F731"/>
    </row>
    <row r="732" spans="1:6" s="276" customFormat="1">
      <c r="A732" s="277"/>
      <c r="B732" s="275"/>
      <c r="E732"/>
      <c r="F732"/>
    </row>
    <row r="733" spans="1:6" s="276" customFormat="1">
      <c r="A733" s="277"/>
      <c r="B733" s="275"/>
      <c r="E733"/>
      <c r="F733"/>
    </row>
    <row r="734" spans="1:6" s="276" customFormat="1">
      <c r="A734" s="277"/>
      <c r="B734" s="275"/>
      <c r="E734"/>
      <c r="F734"/>
    </row>
    <row r="735" spans="1:6" s="276" customFormat="1">
      <c r="A735" s="277"/>
      <c r="B735" s="275"/>
      <c r="E735"/>
      <c r="F735"/>
    </row>
    <row r="736" spans="1:6" s="276" customFormat="1">
      <c r="A736" s="277"/>
      <c r="B736" s="275"/>
      <c r="E736"/>
      <c r="F736"/>
    </row>
    <row r="737" spans="1:6" s="276" customFormat="1">
      <c r="A737" s="277"/>
      <c r="B737" s="275"/>
      <c r="E737"/>
      <c r="F737"/>
    </row>
    <row r="738" spans="1:6" s="276" customFormat="1">
      <c r="A738" s="277"/>
      <c r="B738" s="275"/>
      <c r="E738"/>
      <c r="F738"/>
    </row>
    <row r="739" spans="1:6" s="276" customFormat="1">
      <c r="A739" s="277"/>
      <c r="B739" s="275"/>
      <c r="E739"/>
      <c r="F739"/>
    </row>
    <row r="740" spans="1:6" s="276" customFormat="1">
      <c r="A740" s="277"/>
      <c r="B740" s="275"/>
      <c r="E740"/>
      <c r="F740"/>
    </row>
    <row r="741" spans="1:6" s="276" customFormat="1">
      <c r="A741" s="277"/>
      <c r="B741" s="275"/>
      <c r="E741"/>
      <c r="F741"/>
    </row>
    <row r="742" spans="1:6" s="276" customFormat="1">
      <c r="A742" s="277"/>
      <c r="B742" s="275"/>
      <c r="E742"/>
      <c r="F742"/>
    </row>
    <row r="743" spans="1:6" s="276" customFormat="1">
      <c r="A743" s="277"/>
      <c r="B743" s="275"/>
      <c r="E743"/>
      <c r="F743"/>
    </row>
    <row r="744" spans="1:6" s="276" customFormat="1">
      <c r="A744" s="277"/>
      <c r="B744" s="275"/>
      <c r="E744"/>
      <c r="F744"/>
    </row>
    <row r="745" spans="1:6" s="276" customFormat="1">
      <c r="A745" s="277"/>
      <c r="B745" s="275"/>
      <c r="E745"/>
      <c r="F745"/>
    </row>
    <row r="746" spans="1:6" s="276" customFormat="1">
      <c r="A746" s="277"/>
      <c r="B746" s="275"/>
      <c r="E746"/>
      <c r="F746"/>
    </row>
    <row r="747" spans="1:6" s="276" customFormat="1">
      <c r="A747" s="277"/>
      <c r="B747" s="275"/>
      <c r="E747"/>
      <c r="F747"/>
    </row>
    <row r="748" spans="1:6" s="276" customFormat="1">
      <c r="A748" s="277"/>
      <c r="B748" s="275"/>
      <c r="E748"/>
      <c r="F748"/>
    </row>
    <row r="749" spans="1:6" s="276" customFormat="1">
      <c r="A749" s="277"/>
      <c r="B749" s="275"/>
      <c r="E749"/>
      <c r="F749"/>
    </row>
    <row r="750" spans="1:6" s="276" customFormat="1">
      <c r="A750" s="277"/>
      <c r="B750" s="275"/>
      <c r="E750"/>
      <c r="F750"/>
    </row>
    <row r="751" spans="1:6" s="276" customFormat="1">
      <c r="A751" s="277"/>
      <c r="B751" s="275"/>
      <c r="E751"/>
      <c r="F751"/>
    </row>
    <row r="752" spans="1:6" s="276" customFormat="1">
      <c r="A752" s="277"/>
      <c r="B752" s="275"/>
      <c r="E752"/>
      <c r="F752"/>
    </row>
    <row r="753" spans="1:6" s="276" customFormat="1">
      <c r="A753" s="277"/>
      <c r="B753" s="275"/>
      <c r="E753"/>
      <c r="F753"/>
    </row>
    <row r="754" spans="1:6" s="276" customFormat="1">
      <c r="A754" s="277"/>
      <c r="B754" s="275"/>
      <c r="E754"/>
      <c r="F754"/>
    </row>
    <row r="755" spans="1:6" s="276" customFormat="1">
      <c r="A755" s="277"/>
      <c r="B755" s="275"/>
      <c r="E755"/>
      <c r="F755"/>
    </row>
    <row r="756" spans="1:6" s="276" customFormat="1">
      <c r="A756" s="277"/>
      <c r="B756" s="275"/>
      <c r="E756"/>
      <c r="F756"/>
    </row>
    <row r="757" spans="1:6" s="276" customFormat="1">
      <c r="A757" s="277"/>
      <c r="B757" s="275"/>
      <c r="E757"/>
      <c r="F757"/>
    </row>
    <row r="758" spans="1:6" s="276" customFormat="1">
      <c r="A758" s="277"/>
      <c r="B758" s="275"/>
      <c r="E758"/>
      <c r="F758"/>
    </row>
    <row r="759" spans="1:6" s="276" customFormat="1">
      <c r="A759" s="277"/>
      <c r="B759" s="275"/>
      <c r="E759"/>
      <c r="F759"/>
    </row>
    <row r="760" spans="1:6" s="276" customFormat="1">
      <c r="A760" s="277"/>
      <c r="B760" s="275"/>
      <c r="E760"/>
      <c r="F760"/>
    </row>
    <row r="761" spans="1:6" s="276" customFormat="1">
      <c r="A761" s="277"/>
      <c r="B761" s="275"/>
      <c r="E761"/>
      <c r="F761"/>
    </row>
    <row r="762" spans="1:6" s="276" customFormat="1">
      <c r="A762" s="277"/>
      <c r="B762" s="275"/>
      <c r="E762"/>
      <c r="F762"/>
    </row>
    <row r="763" spans="1:6" s="276" customFormat="1">
      <c r="A763" s="277"/>
      <c r="B763" s="275"/>
      <c r="E763"/>
      <c r="F763"/>
    </row>
    <row r="764" spans="1:6" s="276" customFormat="1">
      <c r="A764" s="277"/>
      <c r="B764" s="275"/>
      <c r="E764"/>
      <c r="F764"/>
    </row>
    <row r="765" spans="1:6" s="276" customFormat="1">
      <c r="A765" s="277"/>
      <c r="B765" s="275"/>
      <c r="E765"/>
      <c r="F765"/>
    </row>
    <row r="766" spans="1:6" s="276" customFormat="1">
      <c r="A766" s="277"/>
      <c r="B766" s="275"/>
      <c r="E766"/>
      <c r="F766"/>
    </row>
    <row r="767" spans="1:6" s="276" customFormat="1">
      <c r="A767" s="277"/>
      <c r="B767" s="275"/>
      <c r="E767"/>
      <c r="F767"/>
    </row>
    <row r="768" spans="1:6" s="276" customFormat="1">
      <c r="A768" s="277"/>
      <c r="B768" s="275"/>
      <c r="E768"/>
      <c r="F768"/>
    </row>
    <row r="769" spans="1:6" s="276" customFormat="1">
      <c r="A769" s="277"/>
      <c r="B769" s="275"/>
      <c r="E769"/>
      <c r="F769"/>
    </row>
    <row r="770" spans="1:6" s="276" customFormat="1">
      <c r="A770" s="277"/>
      <c r="B770" s="275"/>
      <c r="E770"/>
      <c r="F770"/>
    </row>
    <row r="771" spans="1:6" s="276" customFormat="1">
      <c r="A771" s="277"/>
      <c r="B771" s="275"/>
      <c r="E771"/>
      <c r="F771"/>
    </row>
    <row r="772" spans="1:6" s="276" customFormat="1">
      <c r="A772" s="277"/>
      <c r="B772" s="275"/>
      <c r="E772"/>
      <c r="F772"/>
    </row>
    <row r="773" spans="1:6" s="276" customFormat="1">
      <c r="A773" s="277"/>
      <c r="B773" s="275"/>
      <c r="E773"/>
      <c r="F773"/>
    </row>
    <row r="774" spans="1:6" s="276" customFormat="1">
      <c r="A774" s="277"/>
      <c r="B774" s="275"/>
      <c r="E774"/>
      <c r="F774"/>
    </row>
    <row r="775" spans="1:6" s="276" customFormat="1">
      <c r="A775" s="277"/>
      <c r="B775" s="275"/>
      <c r="E775"/>
      <c r="F775"/>
    </row>
    <row r="776" spans="1:6" s="276" customFormat="1">
      <c r="A776" s="277"/>
      <c r="B776" s="275"/>
      <c r="E776"/>
      <c r="F776"/>
    </row>
    <row r="777" spans="1:6" s="276" customFormat="1">
      <c r="A777" s="277"/>
      <c r="B777" s="275"/>
      <c r="E777"/>
      <c r="F777"/>
    </row>
    <row r="778" spans="1:6" s="276" customFormat="1">
      <c r="A778" s="277"/>
      <c r="B778" s="275"/>
      <c r="E778"/>
      <c r="F778"/>
    </row>
    <row r="779" spans="1:6" s="276" customFormat="1">
      <c r="A779" s="277"/>
      <c r="B779" s="275"/>
      <c r="E779"/>
      <c r="F779"/>
    </row>
    <row r="780" spans="1:6" s="276" customFormat="1">
      <c r="A780" s="277"/>
      <c r="B780" s="275"/>
      <c r="E780"/>
      <c r="F780"/>
    </row>
    <row r="781" spans="1:6" s="276" customFormat="1">
      <c r="A781" s="277"/>
      <c r="B781" s="275"/>
      <c r="E781"/>
      <c r="F781"/>
    </row>
    <row r="782" spans="1:6" s="276" customFormat="1">
      <c r="A782" s="277"/>
      <c r="B782" s="275"/>
      <c r="E782"/>
      <c r="F782"/>
    </row>
    <row r="783" spans="1:6" s="276" customFormat="1">
      <c r="A783" s="277"/>
      <c r="B783" s="275"/>
      <c r="E783"/>
      <c r="F783"/>
    </row>
    <row r="784" spans="1:6" s="276" customFormat="1">
      <c r="A784" s="277"/>
      <c r="B784" s="275"/>
      <c r="E784"/>
      <c r="F784"/>
    </row>
    <row r="785" spans="1:6" s="276" customFormat="1">
      <c r="A785" s="277"/>
      <c r="B785" s="275"/>
      <c r="E785"/>
      <c r="F785"/>
    </row>
    <row r="786" spans="1:6" s="276" customFormat="1">
      <c r="A786" s="277"/>
      <c r="B786" s="275"/>
      <c r="E786"/>
      <c r="F786"/>
    </row>
    <row r="787" spans="1:6" s="276" customFormat="1">
      <c r="A787" s="277"/>
      <c r="B787" s="275"/>
      <c r="E787"/>
      <c r="F787"/>
    </row>
    <row r="788" spans="1:6" s="276" customFormat="1">
      <c r="A788" s="277"/>
      <c r="B788" s="275"/>
      <c r="E788"/>
      <c r="F788"/>
    </row>
    <row r="789" spans="1:6" s="276" customFormat="1">
      <c r="A789" s="277"/>
      <c r="B789" s="275"/>
      <c r="E789"/>
      <c r="F789"/>
    </row>
    <row r="790" spans="1:6" s="276" customFormat="1">
      <c r="A790" s="277"/>
      <c r="B790" s="275"/>
      <c r="E790"/>
      <c r="F790"/>
    </row>
    <row r="791" spans="1:6" s="276" customFormat="1">
      <c r="A791" s="277"/>
      <c r="B791" s="275"/>
      <c r="E791"/>
      <c r="F791"/>
    </row>
    <row r="792" spans="1:6" s="276" customFormat="1">
      <c r="A792" s="277"/>
      <c r="B792" s="275"/>
      <c r="E792"/>
      <c r="F792"/>
    </row>
    <row r="793" spans="1:6" s="276" customFormat="1">
      <c r="A793" s="277"/>
      <c r="B793" s="275"/>
      <c r="E793"/>
      <c r="F793"/>
    </row>
    <row r="794" spans="1:6" s="276" customFormat="1">
      <c r="A794" s="277"/>
      <c r="B794" s="275"/>
      <c r="E794"/>
      <c r="F794"/>
    </row>
    <row r="795" spans="1:6" s="276" customFormat="1">
      <c r="A795" s="277"/>
      <c r="B795" s="275"/>
      <c r="E795"/>
      <c r="F795"/>
    </row>
    <row r="796" spans="1:6" s="276" customFormat="1">
      <c r="A796" s="277"/>
      <c r="B796" s="275"/>
      <c r="E796"/>
      <c r="F796"/>
    </row>
    <row r="797" spans="1:6" s="276" customFormat="1">
      <c r="A797" s="277"/>
      <c r="B797" s="275"/>
      <c r="E797"/>
      <c r="F797"/>
    </row>
    <row r="798" spans="1:6" s="276" customFormat="1">
      <c r="A798" s="277"/>
      <c r="B798" s="275"/>
      <c r="E798"/>
      <c r="F798"/>
    </row>
    <row r="799" spans="1:6" s="276" customFormat="1">
      <c r="A799" s="277"/>
      <c r="B799" s="275"/>
      <c r="E799"/>
      <c r="F799"/>
    </row>
    <row r="800" spans="1:6" s="276" customFormat="1">
      <c r="A800" s="277"/>
      <c r="B800" s="275"/>
      <c r="E800"/>
      <c r="F800"/>
    </row>
    <row r="801" spans="1:6" s="276" customFormat="1">
      <c r="A801" s="277"/>
      <c r="B801" s="275"/>
      <c r="E801"/>
      <c r="F801"/>
    </row>
    <row r="802" spans="1:6" s="276" customFormat="1">
      <c r="A802" s="277"/>
      <c r="B802" s="275"/>
      <c r="E802"/>
      <c r="F802"/>
    </row>
    <row r="803" spans="1:6" s="276" customFormat="1">
      <c r="A803" s="277"/>
      <c r="B803" s="275"/>
      <c r="E803"/>
      <c r="F803"/>
    </row>
    <row r="804" spans="1:6" s="276" customFormat="1">
      <c r="A804" s="277"/>
      <c r="B804" s="275"/>
      <c r="E804"/>
      <c r="F804"/>
    </row>
    <row r="805" spans="1:6" s="276" customFormat="1">
      <c r="A805" s="277"/>
      <c r="B805" s="275"/>
      <c r="E805"/>
      <c r="F805"/>
    </row>
    <row r="806" spans="1:6" s="276" customFormat="1">
      <c r="A806" s="277"/>
      <c r="B806" s="275"/>
      <c r="E806"/>
      <c r="F806"/>
    </row>
    <row r="807" spans="1:6" s="276" customFormat="1">
      <c r="A807" s="277"/>
      <c r="B807" s="275"/>
      <c r="E807"/>
      <c r="F807"/>
    </row>
    <row r="808" spans="1:6" s="276" customFormat="1">
      <c r="A808" s="277"/>
      <c r="B808" s="275"/>
      <c r="E808"/>
      <c r="F808"/>
    </row>
    <row r="809" spans="1:6" s="276" customFormat="1">
      <c r="A809" s="277"/>
      <c r="B809" s="275"/>
      <c r="E809"/>
      <c r="F809"/>
    </row>
    <row r="810" spans="1:6" s="276" customFormat="1">
      <c r="A810" s="277"/>
      <c r="B810" s="275"/>
      <c r="E810"/>
      <c r="F810"/>
    </row>
    <row r="811" spans="1:6" s="276" customFormat="1">
      <c r="A811" s="277"/>
      <c r="B811" s="275"/>
      <c r="E811"/>
      <c r="F811"/>
    </row>
    <row r="812" spans="1:6" s="276" customFormat="1">
      <c r="A812" s="277"/>
      <c r="B812" s="275"/>
      <c r="E812"/>
      <c r="F812"/>
    </row>
    <row r="813" spans="1:6" s="276" customFormat="1">
      <c r="A813" s="277"/>
      <c r="B813" s="275"/>
      <c r="E813"/>
      <c r="F813"/>
    </row>
    <row r="814" spans="1:6" s="276" customFormat="1">
      <c r="A814" s="277"/>
      <c r="B814" s="275"/>
      <c r="E814"/>
      <c r="F814"/>
    </row>
    <row r="815" spans="1:6" s="276" customFormat="1">
      <c r="A815" s="277"/>
      <c r="B815" s="275"/>
      <c r="E815"/>
      <c r="F815"/>
    </row>
    <row r="816" spans="1:6" s="276" customFormat="1">
      <c r="A816" s="277"/>
      <c r="B816" s="275"/>
      <c r="E816"/>
      <c r="F816"/>
    </row>
    <row r="817" spans="1:6" s="276" customFormat="1">
      <c r="A817" s="277"/>
      <c r="B817" s="275"/>
      <c r="E817"/>
      <c r="F817"/>
    </row>
    <row r="818" spans="1:6" s="276" customFormat="1">
      <c r="A818" s="277"/>
      <c r="B818" s="275"/>
      <c r="E818"/>
      <c r="F818"/>
    </row>
    <row r="819" spans="1:6" s="276" customFormat="1">
      <c r="A819" s="277"/>
      <c r="B819" s="275"/>
      <c r="E819"/>
      <c r="F819"/>
    </row>
    <row r="820" spans="1:6" s="276" customFormat="1">
      <c r="A820" s="277"/>
      <c r="B820" s="275"/>
      <c r="E820"/>
      <c r="F820"/>
    </row>
    <row r="821" spans="1:6" s="276" customFormat="1">
      <c r="A821" s="277"/>
      <c r="B821" s="275"/>
      <c r="E821"/>
      <c r="F821"/>
    </row>
    <row r="822" spans="1:6" s="276" customFormat="1">
      <c r="A822" s="277"/>
      <c r="B822" s="275"/>
      <c r="E822"/>
      <c r="F822"/>
    </row>
    <row r="823" spans="1:6" s="276" customFormat="1">
      <c r="A823" s="277"/>
      <c r="B823" s="275"/>
      <c r="E823"/>
      <c r="F823"/>
    </row>
    <row r="824" spans="1:6" s="276" customFormat="1">
      <c r="A824" s="277"/>
      <c r="B824" s="275"/>
      <c r="E824"/>
      <c r="F824"/>
    </row>
    <row r="825" spans="1:6" s="276" customFormat="1">
      <c r="A825" s="277"/>
      <c r="B825" s="275"/>
      <c r="E825"/>
      <c r="F825"/>
    </row>
    <row r="826" spans="1:6" s="276" customFormat="1">
      <c r="A826" s="277"/>
      <c r="B826" s="275"/>
      <c r="E826"/>
      <c r="F826"/>
    </row>
    <row r="827" spans="1:6" s="276" customFormat="1">
      <c r="A827" s="277"/>
      <c r="B827" s="275"/>
      <c r="E827"/>
      <c r="F827"/>
    </row>
    <row r="828" spans="1:6" s="276" customFormat="1">
      <c r="A828" s="277"/>
      <c r="B828" s="275"/>
      <c r="E828"/>
      <c r="F828"/>
    </row>
    <row r="829" spans="1:6" s="276" customFormat="1">
      <c r="A829" s="277"/>
      <c r="B829" s="275"/>
      <c r="E829"/>
      <c r="F829"/>
    </row>
    <row r="830" spans="1:6" s="276" customFormat="1">
      <c r="A830" s="277"/>
      <c r="B830" s="275"/>
      <c r="E830"/>
      <c r="F830"/>
    </row>
    <row r="831" spans="1:6" s="276" customFormat="1">
      <c r="A831" s="277"/>
      <c r="B831" s="275"/>
      <c r="E831"/>
      <c r="F831"/>
    </row>
    <row r="832" spans="1:6" s="276" customFormat="1">
      <c r="A832" s="277"/>
      <c r="B832" s="275"/>
      <c r="E832"/>
      <c r="F832"/>
    </row>
    <row r="833" spans="1:6" s="276" customFormat="1">
      <c r="A833" s="277"/>
      <c r="B833" s="275"/>
      <c r="E833"/>
      <c r="F833"/>
    </row>
    <row r="834" spans="1:6" s="276" customFormat="1">
      <c r="A834" s="277"/>
      <c r="B834" s="275"/>
      <c r="E834"/>
      <c r="F834"/>
    </row>
    <row r="835" spans="1:6" s="276" customFormat="1">
      <c r="A835" s="277"/>
      <c r="B835" s="275"/>
      <c r="E835"/>
      <c r="F835"/>
    </row>
    <row r="836" spans="1:6" s="276" customFormat="1">
      <c r="A836" s="277"/>
      <c r="B836" s="275"/>
      <c r="E836"/>
      <c r="F836"/>
    </row>
    <row r="837" spans="1:6" s="276" customFormat="1">
      <c r="A837" s="277"/>
      <c r="B837" s="275"/>
      <c r="E837"/>
      <c r="F837"/>
    </row>
    <row r="838" spans="1:6" s="276" customFormat="1">
      <c r="A838" s="277"/>
      <c r="B838" s="275"/>
      <c r="E838"/>
      <c r="F838"/>
    </row>
    <row r="839" spans="1:6" s="276" customFormat="1">
      <c r="A839" s="277"/>
      <c r="B839" s="275"/>
      <c r="E839"/>
      <c r="F839"/>
    </row>
    <row r="840" spans="1:6" s="276" customFormat="1">
      <c r="A840" s="277"/>
      <c r="B840" s="275"/>
      <c r="E840"/>
      <c r="F840"/>
    </row>
    <row r="841" spans="1:6" s="276" customFormat="1">
      <c r="A841" s="277"/>
      <c r="B841" s="275"/>
      <c r="E841"/>
      <c r="F841"/>
    </row>
    <row r="842" spans="1:6" s="276" customFormat="1">
      <c r="A842" s="277"/>
      <c r="B842" s="275"/>
      <c r="E842"/>
      <c r="F842"/>
    </row>
    <row r="843" spans="1:6" s="276" customFormat="1">
      <c r="A843" s="277"/>
      <c r="B843" s="275"/>
      <c r="E843"/>
      <c r="F843"/>
    </row>
    <row r="844" spans="1:6" s="276" customFormat="1">
      <c r="A844" s="277"/>
      <c r="B844" s="275"/>
      <c r="E844"/>
      <c r="F844"/>
    </row>
    <row r="845" spans="1:6" s="276" customFormat="1">
      <c r="A845" s="277"/>
      <c r="B845" s="275"/>
      <c r="E845"/>
      <c r="F845"/>
    </row>
    <row r="846" spans="1:6" s="276" customFormat="1">
      <c r="A846" s="277"/>
      <c r="B846" s="275"/>
      <c r="E846"/>
      <c r="F846"/>
    </row>
    <row r="847" spans="1:6" s="276" customFormat="1">
      <c r="A847" s="277"/>
      <c r="B847" s="275"/>
      <c r="E847"/>
      <c r="F847"/>
    </row>
    <row r="848" spans="1:6" s="276" customFormat="1">
      <c r="A848" s="277"/>
      <c r="B848" s="275"/>
      <c r="E848"/>
      <c r="F848"/>
    </row>
    <row r="849" spans="1:6" s="276" customFormat="1">
      <c r="A849" s="277"/>
      <c r="B849" s="275"/>
      <c r="E849"/>
      <c r="F849"/>
    </row>
    <row r="850" spans="1:6" s="276" customFormat="1">
      <c r="A850" s="277"/>
      <c r="B850" s="275"/>
      <c r="E850"/>
      <c r="F850"/>
    </row>
    <row r="851" spans="1:6" s="276" customFormat="1">
      <c r="A851" s="277"/>
      <c r="B851" s="275"/>
      <c r="E851"/>
      <c r="F851"/>
    </row>
    <row r="852" spans="1:6" s="276" customFormat="1">
      <c r="A852" s="277"/>
      <c r="B852" s="275"/>
      <c r="E852"/>
      <c r="F852"/>
    </row>
    <row r="853" spans="1:6" s="276" customFormat="1">
      <c r="A853" s="277"/>
      <c r="B853" s="275"/>
      <c r="E853"/>
      <c r="F853"/>
    </row>
    <row r="854" spans="1:6" s="276" customFormat="1">
      <c r="A854" s="277"/>
      <c r="B854" s="275"/>
      <c r="E854"/>
      <c r="F854"/>
    </row>
    <row r="855" spans="1:6" s="276" customFormat="1">
      <c r="A855" s="277"/>
      <c r="B855" s="275"/>
      <c r="E855"/>
      <c r="F855"/>
    </row>
    <row r="856" spans="1:6" s="276" customFormat="1">
      <c r="A856" s="277"/>
      <c r="B856" s="275"/>
      <c r="E856"/>
      <c r="F856"/>
    </row>
    <row r="857" spans="1:6" s="276" customFormat="1">
      <c r="A857" s="277"/>
      <c r="B857" s="275"/>
      <c r="E857"/>
      <c r="F857"/>
    </row>
    <row r="858" spans="1:6" s="276" customFormat="1">
      <c r="A858" s="277"/>
      <c r="B858" s="275"/>
      <c r="E858"/>
      <c r="F858"/>
    </row>
    <row r="859" spans="1:6" s="276" customFormat="1">
      <c r="A859" s="277"/>
      <c r="B859" s="275"/>
      <c r="E859"/>
      <c r="F859"/>
    </row>
    <row r="860" spans="1:6" s="276" customFormat="1">
      <c r="A860" s="277"/>
      <c r="B860" s="275"/>
      <c r="E860"/>
      <c r="F860"/>
    </row>
    <row r="861" spans="1:6" s="276" customFormat="1">
      <c r="A861" s="277"/>
      <c r="B861" s="275"/>
      <c r="E861"/>
      <c r="F861"/>
    </row>
    <row r="862" spans="1:6" s="276" customFormat="1">
      <c r="A862" s="277"/>
      <c r="B862" s="275"/>
      <c r="E862"/>
      <c r="F862"/>
    </row>
    <row r="863" spans="1:6" s="276" customFormat="1">
      <c r="A863" s="277"/>
      <c r="B863" s="275"/>
      <c r="E863"/>
      <c r="F863"/>
    </row>
    <row r="864" spans="1:6" s="276" customFormat="1">
      <c r="A864" s="277"/>
      <c r="B864" s="275"/>
      <c r="E864"/>
      <c r="F864"/>
    </row>
    <row r="865" spans="1:6" s="276" customFormat="1">
      <c r="A865" s="277"/>
      <c r="B865" s="275"/>
      <c r="E865"/>
      <c r="F865"/>
    </row>
    <row r="866" spans="1:6" s="276" customFormat="1">
      <c r="A866" s="277"/>
      <c r="B866" s="275"/>
      <c r="E866"/>
      <c r="F866"/>
    </row>
    <row r="867" spans="1:6" s="276" customFormat="1">
      <c r="A867" s="277"/>
      <c r="B867" s="275"/>
      <c r="E867"/>
      <c r="F867"/>
    </row>
    <row r="868" spans="1:6" s="276" customFormat="1">
      <c r="A868" s="277"/>
      <c r="B868" s="275"/>
      <c r="E868"/>
      <c r="F868"/>
    </row>
    <row r="869" spans="1:6" s="276" customFormat="1">
      <c r="A869" s="277"/>
      <c r="B869" s="275"/>
      <c r="E869"/>
      <c r="F869"/>
    </row>
    <row r="870" spans="1:6" s="276" customFormat="1">
      <c r="A870" s="277"/>
      <c r="B870" s="275"/>
      <c r="E870"/>
      <c r="F870"/>
    </row>
    <row r="871" spans="1:6" s="276" customFormat="1">
      <c r="A871" s="277"/>
      <c r="B871" s="275"/>
      <c r="E871"/>
      <c r="F871"/>
    </row>
    <row r="872" spans="1:6" s="276" customFormat="1">
      <c r="A872" s="277"/>
      <c r="B872" s="275"/>
      <c r="E872"/>
      <c r="F872"/>
    </row>
    <row r="873" spans="1:6" s="276" customFormat="1">
      <c r="A873" s="277"/>
      <c r="B873" s="275"/>
      <c r="E873"/>
      <c r="F873"/>
    </row>
    <row r="874" spans="1:6" s="276" customFormat="1">
      <c r="A874" s="277"/>
      <c r="B874" s="275"/>
      <c r="E874"/>
      <c r="F874"/>
    </row>
    <row r="875" spans="1:6" s="276" customFormat="1">
      <c r="A875" s="277"/>
      <c r="B875" s="275"/>
      <c r="E875"/>
      <c r="F875"/>
    </row>
    <row r="876" spans="1:6" s="276" customFormat="1">
      <c r="A876" s="277"/>
      <c r="B876" s="275"/>
      <c r="E876"/>
      <c r="F876"/>
    </row>
    <row r="877" spans="1:6" s="276" customFormat="1">
      <c r="A877" s="277"/>
      <c r="B877" s="275"/>
      <c r="E877"/>
      <c r="F877"/>
    </row>
    <row r="878" spans="1:6" s="276" customFormat="1">
      <c r="A878" s="277"/>
      <c r="B878" s="275"/>
      <c r="E878"/>
      <c r="F878"/>
    </row>
    <row r="879" spans="1:6" s="276" customFormat="1">
      <c r="A879" s="277"/>
      <c r="B879" s="275"/>
      <c r="E879"/>
      <c r="F879"/>
    </row>
    <row r="880" spans="1:6" s="276" customFormat="1">
      <c r="A880" s="277"/>
      <c r="B880" s="275"/>
      <c r="E880"/>
      <c r="F880"/>
    </row>
    <row r="881" spans="1:6" s="276" customFormat="1">
      <c r="A881" s="277"/>
      <c r="B881" s="275"/>
      <c r="E881"/>
      <c r="F881"/>
    </row>
    <row r="882" spans="1:6" s="276" customFormat="1">
      <c r="A882" s="277"/>
      <c r="B882" s="275"/>
      <c r="E882"/>
      <c r="F882"/>
    </row>
    <row r="883" spans="1:6" s="276" customFormat="1">
      <c r="A883" s="277"/>
      <c r="B883" s="275"/>
      <c r="E883"/>
      <c r="F883"/>
    </row>
    <row r="884" spans="1:6" s="276" customFormat="1">
      <c r="A884" s="277"/>
      <c r="B884" s="275"/>
      <c r="E884"/>
      <c r="F884"/>
    </row>
    <row r="885" spans="1:6" s="276" customFormat="1">
      <c r="A885" s="277"/>
      <c r="B885" s="275"/>
      <c r="E885"/>
      <c r="F885"/>
    </row>
    <row r="886" spans="1:6" s="276" customFormat="1">
      <c r="A886" s="277"/>
      <c r="B886" s="275"/>
      <c r="E886"/>
      <c r="F886"/>
    </row>
    <row r="887" spans="1:6" s="276" customFormat="1">
      <c r="A887" s="277"/>
      <c r="B887" s="275"/>
      <c r="E887"/>
      <c r="F887"/>
    </row>
    <row r="888" spans="1:6" s="276" customFormat="1">
      <c r="A888" s="277"/>
      <c r="B888" s="275"/>
      <c r="E888"/>
      <c r="F888"/>
    </row>
    <row r="889" spans="1:6" s="276" customFormat="1">
      <c r="A889" s="277"/>
      <c r="B889" s="275"/>
      <c r="E889"/>
      <c r="F889"/>
    </row>
    <row r="890" spans="1:6" s="276" customFormat="1">
      <c r="A890" s="277"/>
      <c r="B890" s="275"/>
      <c r="E890"/>
      <c r="F890"/>
    </row>
    <row r="891" spans="1:6" s="276" customFormat="1">
      <c r="A891" s="277"/>
      <c r="B891" s="275"/>
      <c r="E891"/>
      <c r="F891"/>
    </row>
    <row r="892" spans="1:6" s="276" customFormat="1">
      <c r="A892" s="277"/>
      <c r="B892" s="275"/>
      <c r="E892"/>
      <c r="F892"/>
    </row>
    <row r="893" spans="1:6" s="276" customFormat="1">
      <c r="A893" s="277"/>
      <c r="B893" s="275"/>
      <c r="E893"/>
      <c r="F893"/>
    </row>
    <row r="894" spans="1:6" s="276" customFormat="1">
      <c r="A894" s="277"/>
      <c r="B894" s="275"/>
      <c r="E894"/>
      <c r="F894"/>
    </row>
    <row r="895" spans="1:6" s="276" customFormat="1">
      <c r="A895" s="277"/>
      <c r="B895" s="275"/>
      <c r="E895"/>
      <c r="F895"/>
    </row>
    <row r="896" spans="1:6" s="276" customFormat="1">
      <c r="A896" s="277"/>
      <c r="B896" s="275"/>
      <c r="E896"/>
      <c r="F896"/>
    </row>
    <row r="897" spans="1:6" s="276" customFormat="1">
      <c r="A897" s="277"/>
      <c r="B897" s="275"/>
      <c r="E897"/>
      <c r="F897"/>
    </row>
    <row r="898" spans="1:6" s="276" customFormat="1">
      <c r="A898" s="277"/>
      <c r="B898" s="275"/>
      <c r="E898"/>
      <c r="F898"/>
    </row>
    <row r="899" spans="1:6" s="276" customFormat="1">
      <c r="A899" s="277"/>
      <c r="B899" s="275"/>
      <c r="E899"/>
      <c r="F899"/>
    </row>
    <row r="900" spans="1:6" s="276" customFormat="1">
      <c r="A900" s="277"/>
      <c r="B900" s="275"/>
      <c r="E900"/>
      <c r="F900"/>
    </row>
    <row r="901" spans="1:6" s="276" customFormat="1">
      <c r="A901" s="277"/>
      <c r="B901" s="275"/>
      <c r="E901"/>
      <c r="F901"/>
    </row>
    <row r="902" spans="1:6" s="276" customFormat="1">
      <c r="A902" s="277"/>
      <c r="B902" s="275"/>
      <c r="E902"/>
      <c r="F902"/>
    </row>
    <row r="903" spans="1:6" s="276" customFormat="1">
      <c r="A903" s="277"/>
      <c r="B903" s="275"/>
      <c r="E903"/>
      <c r="F903"/>
    </row>
    <row r="904" spans="1:6" s="276" customFormat="1">
      <c r="A904" s="277"/>
      <c r="B904" s="275"/>
      <c r="E904"/>
      <c r="F904"/>
    </row>
    <row r="905" spans="1:6" s="276" customFormat="1">
      <c r="A905" s="277"/>
      <c r="B905" s="275"/>
      <c r="E905"/>
      <c r="F905"/>
    </row>
    <row r="906" spans="1:6" s="276" customFormat="1">
      <c r="A906" s="277"/>
      <c r="B906" s="275"/>
      <c r="E906"/>
      <c r="F906"/>
    </row>
    <row r="907" spans="1:6" s="276" customFormat="1">
      <c r="A907" s="277"/>
      <c r="B907" s="275"/>
      <c r="E907"/>
      <c r="F907"/>
    </row>
    <row r="908" spans="1:6" s="276" customFormat="1">
      <c r="A908" s="277"/>
      <c r="B908" s="275"/>
      <c r="E908"/>
      <c r="F908"/>
    </row>
    <row r="909" spans="1:6" s="276" customFormat="1">
      <c r="A909" s="277"/>
      <c r="B909" s="275"/>
      <c r="E909"/>
      <c r="F909"/>
    </row>
    <row r="910" spans="1:6" s="276" customFormat="1">
      <c r="A910" s="277"/>
      <c r="B910" s="275"/>
      <c r="E910"/>
      <c r="F910"/>
    </row>
    <row r="911" spans="1:6" s="276" customFormat="1">
      <c r="A911" s="277"/>
      <c r="B911" s="275"/>
      <c r="E911"/>
      <c r="F911"/>
    </row>
    <row r="912" spans="1:6" s="276" customFormat="1">
      <c r="A912" s="277"/>
      <c r="B912" s="275"/>
      <c r="E912"/>
      <c r="F912"/>
    </row>
    <row r="913" spans="1:6" s="276" customFormat="1">
      <c r="A913" s="277"/>
      <c r="B913" s="275"/>
      <c r="E913"/>
      <c r="F913"/>
    </row>
    <row r="914" spans="1:6" s="276" customFormat="1">
      <c r="A914" s="277"/>
      <c r="B914" s="275"/>
      <c r="E914"/>
      <c r="F914"/>
    </row>
    <row r="915" spans="1:6" s="276" customFormat="1">
      <c r="A915" s="277"/>
      <c r="B915" s="275"/>
      <c r="E915"/>
      <c r="F915"/>
    </row>
    <row r="916" spans="1:6" s="276" customFormat="1">
      <c r="A916" s="277"/>
      <c r="B916" s="275"/>
      <c r="E916"/>
      <c r="F916"/>
    </row>
    <row r="917" spans="1:6" s="276" customFormat="1">
      <c r="A917" s="277"/>
      <c r="B917" s="275"/>
      <c r="E917"/>
      <c r="F917"/>
    </row>
    <row r="918" spans="1:6" s="276" customFormat="1">
      <c r="A918" s="277"/>
      <c r="B918" s="275"/>
      <c r="E918"/>
      <c r="F918"/>
    </row>
    <row r="919" spans="1:6" s="276" customFormat="1">
      <c r="A919" s="277"/>
      <c r="B919" s="275"/>
      <c r="E919"/>
      <c r="F919"/>
    </row>
    <row r="920" spans="1:6" s="276" customFormat="1">
      <c r="A920" s="277"/>
      <c r="B920" s="275"/>
      <c r="E920"/>
      <c r="F920"/>
    </row>
    <row r="921" spans="1:6" s="276" customFormat="1">
      <c r="A921" s="277"/>
      <c r="B921" s="275"/>
      <c r="E921"/>
      <c r="F921"/>
    </row>
    <row r="922" spans="1:6" s="276" customFormat="1">
      <c r="A922" s="277"/>
      <c r="B922" s="275"/>
      <c r="E922"/>
      <c r="F922"/>
    </row>
    <row r="923" spans="1:6" s="276" customFormat="1">
      <c r="A923" s="277"/>
      <c r="B923" s="275"/>
      <c r="E923"/>
      <c r="F923"/>
    </row>
    <row r="924" spans="1:6" s="276" customFormat="1">
      <c r="A924" s="277"/>
      <c r="B924" s="275"/>
      <c r="E924"/>
      <c r="F924"/>
    </row>
    <row r="925" spans="1:6" s="276" customFormat="1">
      <c r="A925" s="277"/>
      <c r="B925" s="275"/>
      <c r="E925"/>
      <c r="F925"/>
    </row>
    <row r="926" spans="1:6" s="276" customFormat="1">
      <c r="A926" s="277"/>
      <c r="B926" s="275"/>
      <c r="E926"/>
      <c r="F926"/>
    </row>
    <row r="927" spans="1:6" s="276" customFormat="1">
      <c r="A927" s="277"/>
      <c r="B927" s="275"/>
      <c r="E927"/>
      <c r="F927"/>
    </row>
    <row r="928" spans="1:6" s="276" customFormat="1">
      <c r="A928" s="277"/>
      <c r="B928" s="275"/>
      <c r="E928"/>
      <c r="F928"/>
    </row>
    <row r="929" spans="1:6" s="276" customFormat="1">
      <c r="A929" s="277"/>
      <c r="B929" s="275"/>
      <c r="E929"/>
      <c r="F929"/>
    </row>
    <row r="930" spans="1:6" s="276" customFormat="1">
      <c r="A930" s="277"/>
      <c r="B930" s="275"/>
      <c r="E930"/>
      <c r="F930"/>
    </row>
    <row r="931" spans="1:6" s="276" customFormat="1">
      <c r="A931" s="277"/>
      <c r="B931" s="275"/>
      <c r="E931"/>
      <c r="F931"/>
    </row>
    <row r="932" spans="1:6" s="276" customFormat="1">
      <c r="A932" s="277"/>
      <c r="B932" s="275"/>
      <c r="E932"/>
      <c r="F932"/>
    </row>
    <row r="933" spans="1:6" s="276" customFormat="1">
      <c r="A933" s="277"/>
      <c r="B933" s="275"/>
      <c r="E933"/>
      <c r="F933"/>
    </row>
    <row r="934" spans="1:6" s="276" customFormat="1">
      <c r="A934" s="277"/>
      <c r="B934" s="275"/>
      <c r="E934"/>
      <c r="F934"/>
    </row>
    <row r="935" spans="1:6" s="276" customFormat="1">
      <c r="A935" s="277"/>
      <c r="B935" s="275"/>
      <c r="E935"/>
      <c r="F935"/>
    </row>
    <row r="936" spans="1:6" s="276" customFormat="1">
      <c r="A936" s="277"/>
      <c r="B936" s="275"/>
      <c r="E936"/>
      <c r="F936"/>
    </row>
    <row r="937" spans="1:6" s="276" customFormat="1">
      <c r="A937" s="277"/>
      <c r="B937" s="275"/>
      <c r="E937"/>
      <c r="F937"/>
    </row>
    <row r="938" spans="1:6" s="276" customFormat="1">
      <c r="A938" s="277"/>
      <c r="B938" s="275"/>
      <c r="E938"/>
      <c r="F938"/>
    </row>
    <row r="939" spans="1:6" s="276" customFormat="1">
      <c r="A939" s="277"/>
      <c r="B939" s="275"/>
      <c r="E939"/>
      <c r="F939"/>
    </row>
    <row r="940" spans="1:6" s="276" customFormat="1">
      <c r="A940" s="277"/>
      <c r="B940" s="275"/>
      <c r="E940"/>
      <c r="F940"/>
    </row>
    <row r="941" spans="1:6" s="276" customFormat="1">
      <c r="A941" s="277"/>
      <c r="B941" s="275"/>
      <c r="E941"/>
      <c r="F941"/>
    </row>
    <row r="942" spans="1:6" s="276" customFormat="1">
      <c r="A942" s="277"/>
      <c r="B942" s="275"/>
      <c r="E942"/>
      <c r="F942"/>
    </row>
    <row r="943" spans="1:6" s="276" customFormat="1">
      <c r="A943" s="277"/>
      <c r="B943" s="275"/>
      <c r="E943"/>
      <c r="F943"/>
    </row>
    <row r="944" spans="1:6" s="276" customFormat="1">
      <c r="A944" s="277"/>
      <c r="B944" s="275"/>
      <c r="E944"/>
      <c r="F944"/>
    </row>
    <row r="945" spans="1:6" s="276" customFormat="1">
      <c r="A945" s="277"/>
      <c r="B945" s="275"/>
      <c r="E945"/>
      <c r="F945"/>
    </row>
    <row r="946" spans="1:6" s="276" customFormat="1">
      <c r="A946" s="277"/>
      <c r="B946" s="275"/>
      <c r="E946"/>
      <c r="F946"/>
    </row>
    <row r="947" spans="1:6" s="276" customFormat="1">
      <c r="A947" s="277"/>
      <c r="B947" s="275"/>
      <c r="E947"/>
      <c r="F947"/>
    </row>
    <row r="948" spans="1:6" s="276" customFormat="1">
      <c r="A948" s="277"/>
      <c r="B948" s="275"/>
      <c r="E948"/>
      <c r="F948"/>
    </row>
    <row r="949" spans="1:6" s="276" customFormat="1">
      <c r="A949" s="277"/>
      <c r="B949" s="275"/>
      <c r="E949"/>
      <c r="F949"/>
    </row>
    <row r="950" spans="1:6" s="276" customFormat="1">
      <c r="A950" s="277"/>
      <c r="B950" s="275"/>
      <c r="E950"/>
      <c r="F950"/>
    </row>
    <row r="951" spans="1:6" s="276" customFormat="1">
      <c r="A951" s="277"/>
      <c r="B951" s="275"/>
      <c r="E951"/>
      <c r="F951"/>
    </row>
    <row r="952" spans="1:6" s="276" customFormat="1">
      <c r="A952" s="277"/>
      <c r="B952" s="275"/>
      <c r="E952"/>
      <c r="F952"/>
    </row>
    <row r="953" spans="1:6" s="276" customFormat="1">
      <c r="A953" s="277"/>
      <c r="B953" s="275"/>
      <c r="E953"/>
      <c r="F953"/>
    </row>
    <row r="954" spans="1:6" s="276" customFormat="1">
      <c r="A954" s="277"/>
      <c r="B954" s="275"/>
      <c r="E954"/>
      <c r="F954"/>
    </row>
    <row r="955" spans="1:6" s="276" customFormat="1">
      <c r="A955" s="277"/>
      <c r="B955" s="275"/>
      <c r="E955"/>
      <c r="F955"/>
    </row>
    <row r="956" spans="1:6" s="276" customFormat="1">
      <c r="A956" s="277"/>
      <c r="B956" s="275"/>
      <c r="E956"/>
      <c r="F956"/>
    </row>
    <row r="957" spans="1:6" s="276" customFormat="1">
      <c r="A957" s="277"/>
      <c r="B957" s="275"/>
      <c r="E957"/>
      <c r="F957"/>
    </row>
    <row r="958" spans="1:6" s="276" customFormat="1">
      <c r="A958" s="277"/>
      <c r="B958" s="275"/>
      <c r="E958"/>
      <c r="F958"/>
    </row>
    <row r="959" spans="1:6" s="276" customFormat="1">
      <c r="A959" s="277"/>
      <c r="B959" s="275"/>
      <c r="E959"/>
      <c r="F959"/>
    </row>
    <row r="960" spans="1:6" s="276" customFormat="1">
      <c r="A960" s="277"/>
      <c r="B960" s="275"/>
      <c r="E960"/>
      <c r="F960"/>
    </row>
    <row r="961" spans="1:6" s="276" customFormat="1">
      <c r="A961" s="277"/>
      <c r="B961" s="275"/>
      <c r="E961"/>
      <c r="F961"/>
    </row>
    <row r="962" spans="1:6" s="276" customFormat="1">
      <c r="A962" s="277"/>
      <c r="B962" s="275"/>
      <c r="E962"/>
      <c r="F962"/>
    </row>
    <row r="963" spans="1:6" s="276" customFormat="1">
      <c r="A963" s="277"/>
      <c r="B963" s="275"/>
      <c r="E963"/>
      <c r="F963"/>
    </row>
    <row r="964" spans="1:6" s="276" customFormat="1">
      <c r="A964" s="277"/>
      <c r="B964" s="275"/>
      <c r="E964"/>
      <c r="F964"/>
    </row>
    <row r="965" spans="1:6" s="276" customFormat="1">
      <c r="A965" s="277"/>
      <c r="B965" s="275"/>
      <c r="E965"/>
      <c r="F965"/>
    </row>
    <row r="966" spans="1:6" s="276" customFormat="1">
      <c r="A966" s="277"/>
      <c r="B966" s="275"/>
      <c r="E966"/>
      <c r="F966"/>
    </row>
    <row r="967" spans="1:6" s="276" customFormat="1">
      <c r="A967" s="277"/>
      <c r="B967" s="275"/>
      <c r="E967"/>
      <c r="F967"/>
    </row>
    <row r="968" spans="1:6" s="276" customFormat="1">
      <c r="A968" s="277"/>
      <c r="B968" s="275"/>
      <c r="E968"/>
      <c r="F968"/>
    </row>
    <row r="969" spans="1:6" s="276" customFormat="1">
      <c r="A969" s="277"/>
      <c r="B969" s="275"/>
      <c r="E969"/>
      <c r="F969"/>
    </row>
    <row r="970" spans="1:6" s="276" customFormat="1">
      <c r="A970" s="277"/>
      <c r="B970" s="275"/>
      <c r="E970"/>
      <c r="F970"/>
    </row>
    <row r="971" spans="1:6" s="276" customFormat="1">
      <c r="A971" s="277"/>
      <c r="B971" s="275"/>
      <c r="E971"/>
      <c r="F971"/>
    </row>
    <row r="972" spans="1:6" s="276" customFormat="1">
      <c r="A972" s="277"/>
      <c r="B972" s="275"/>
      <c r="E972"/>
      <c r="F972"/>
    </row>
    <row r="973" spans="1:6" s="276" customFormat="1">
      <c r="A973" s="277"/>
      <c r="B973" s="275"/>
      <c r="E973"/>
      <c r="F973"/>
    </row>
    <row r="974" spans="1:6" s="276" customFormat="1">
      <c r="A974" s="277"/>
      <c r="B974" s="275"/>
      <c r="E974"/>
      <c r="F974"/>
    </row>
    <row r="975" spans="1:6" s="276" customFormat="1">
      <c r="A975" s="277"/>
      <c r="B975" s="275"/>
      <c r="E975"/>
      <c r="F975"/>
    </row>
    <row r="976" spans="1:6" s="276" customFormat="1">
      <c r="A976" s="277"/>
      <c r="B976" s="275"/>
      <c r="E976"/>
      <c r="F976"/>
    </row>
    <row r="977" spans="1:6" s="276" customFormat="1">
      <c r="A977" s="277"/>
      <c r="B977" s="275"/>
      <c r="E977"/>
      <c r="F977"/>
    </row>
    <row r="978" spans="1:6" s="276" customFormat="1">
      <c r="A978" s="277"/>
      <c r="B978" s="275"/>
      <c r="E978"/>
      <c r="F978"/>
    </row>
    <row r="979" spans="1:6" s="276" customFormat="1">
      <c r="A979" s="277"/>
      <c r="B979" s="275"/>
      <c r="E979"/>
      <c r="F979"/>
    </row>
    <row r="980" spans="1:6" s="276" customFormat="1">
      <c r="A980" s="277"/>
      <c r="B980" s="275"/>
      <c r="E980"/>
      <c r="F980"/>
    </row>
    <row r="981" spans="1:6" s="276" customFormat="1">
      <c r="A981" s="277"/>
      <c r="B981" s="275"/>
      <c r="E981"/>
      <c r="F981"/>
    </row>
    <row r="982" spans="1:6" s="276" customFormat="1">
      <c r="A982" s="277"/>
      <c r="B982" s="275"/>
      <c r="E982"/>
      <c r="F982"/>
    </row>
    <row r="983" spans="1:6" s="276" customFormat="1">
      <c r="A983" s="277"/>
      <c r="B983" s="275"/>
      <c r="E983"/>
      <c r="F983"/>
    </row>
    <row r="984" spans="1:6" s="276" customFormat="1">
      <c r="A984" s="277"/>
      <c r="B984" s="275"/>
      <c r="E984"/>
      <c r="F984"/>
    </row>
    <row r="985" spans="1:6" s="276" customFormat="1">
      <c r="A985" s="277"/>
      <c r="B985" s="275"/>
      <c r="E985"/>
      <c r="F985"/>
    </row>
    <row r="986" spans="1:6" s="276" customFormat="1">
      <c r="A986" s="277"/>
      <c r="B986" s="275"/>
      <c r="E986"/>
      <c r="F986"/>
    </row>
    <row r="987" spans="1:6" s="276" customFormat="1">
      <c r="A987" s="277"/>
      <c r="B987" s="275"/>
      <c r="E987"/>
      <c r="F987"/>
    </row>
    <row r="988" spans="1:6" s="276" customFormat="1">
      <c r="A988" s="277"/>
      <c r="B988" s="275"/>
      <c r="E988"/>
      <c r="F988"/>
    </row>
    <row r="989" spans="1:6" s="276" customFormat="1">
      <c r="A989" s="277"/>
      <c r="B989" s="275"/>
      <c r="E989"/>
      <c r="F989"/>
    </row>
    <row r="990" spans="1:6" s="276" customFormat="1">
      <c r="A990" s="277"/>
      <c r="B990" s="275"/>
      <c r="E990"/>
      <c r="F990"/>
    </row>
    <row r="991" spans="1:6" s="276" customFormat="1">
      <c r="A991" s="277"/>
      <c r="B991" s="275"/>
      <c r="E991"/>
      <c r="F991"/>
    </row>
    <row r="992" spans="1:6" s="276" customFormat="1">
      <c r="A992" s="277"/>
      <c r="B992" s="275"/>
      <c r="E992"/>
      <c r="F992"/>
    </row>
    <row r="993" spans="1:6" s="276" customFormat="1">
      <c r="A993" s="277"/>
      <c r="B993" s="275"/>
      <c r="E993"/>
      <c r="F993"/>
    </row>
    <row r="994" spans="1:6" s="276" customFormat="1">
      <c r="A994" s="277"/>
      <c r="B994" s="275"/>
      <c r="E994"/>
      <c r="F994"/>
    </row>
    <row r="995" spans="1:6" s="276" customFormat="1">
      <c r="A995" s="277"/>
      <c r="B995" s="275"/>
      <c r="E995"/>
      <c r="F995"/>
    </row>
    <row r="996" spans="1:6" s="276" customFormat="1">
      <c r="A996" s="277"/>
      <c r="B996" s="275"/>
      <c r="E996"/>
      <c r="F996"/>
    </row>
    <row r="997" spans="1:6" s="276" customFormat="1">
      <c r="A997" s="277"/>
      <c r="B997" s="275"/>
      <c r="E997"/>
      <c r="F997"/>
    </row>
    <row r="998" spans="1:6" s="276" customFormat="1">
      <c r="A998" s="277"/>
      <c r="B998" s="275"/>
      <c r="E998"/>
      <c r="F998"/>
    </row>
    <row r="999" spans="1:6" s="276" customFormat="1">
      <c r="A999" s="277"/>
      <c r="B999" s="275"/>
      <c r="E999"/>
      <c r="F999"/>
    </row>
    <row r="1000" spans="1:6" s="276" customFormat="1">
      <c r="A1000" s="277"/>
      <c r="B1000" s="275"/>
      <c r="E1000"/>
      <c r="F1000"/>
    </row>
    <row r="1001" spans="1:6" s="276" customFormat="1">
      <c r="A1001" s="277"/>
      <c r="B1001" s="275"/>
      <c r="E1001"/>
      <c r="F1001"/>
    </row>
    <row r="1002" spans="1:6" s="276" customFormat="1">
      <c r="A1002" s="277"/>
      <c r="B1002" s="275"/>
      <c r="E1002"/>
      <c r="F1002"/>
    </row>
    <row r="1003" spans="1:6" s="276" customFormat="1">
      <c r="A1003" s="277"/>
      <c r="B1003" s="275"/>
      <c r="E1003"/>
      <c r="F1003"/>
    </row>
    <row r="1004" spans="1:6" s="276" customFormat="1">
      <c r="A1004" s="277"/>
      <c r="B1004" s="275"/>
      <c r="E1004"/>
      <c r="F1004"/>
    </row>
  </sheetData>
  <mergeCells count="1">
    <mergeCell ref="A1:D1"/>
  </mergeCells>
  <pageMargins left="0.7" right="0.7" top="0.75" bottom="0.75" header="0.3" footer="0.3"/>
  <pageSetup scale="69"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Q121"/>
  <sheetViews>
    <sheetView tabSelected="1" topLeftCell="A78" zoomScaleNormal="100" zoomScaleSheetLayoutView="100" workbookViewId="0">
      <selection activeCell="A67" sqref="A67:XFD67"/>
    </sheetView>
  </sheetViews>
  <sheetFormatPr defaultColWidth="9.42578125" defaultRowHeight="15"/>
  <cols>
    <col min="1" max="1" width="11" customWidth="1"/>
    <col min="2" max="3" width="9.42578125" style="10" customWidth="1"/>
    <col min="4" max="4" width="18.42578125" style="10" customWidth="1"/>
    <col min="5" max="5" width="12.5703125" customWidth="1"/>
    <col min="13" max="13" width="11.5703125" customWidth="1"/>
    <col min="14" max="14" width="19" customWidth="1"/>
    <col min="15" max="15" width="45.42578125" customWidth="1"/>
    <col min="16" max="16" width="18.85546875" style="259" bestFit="1" customWidth="1"/>
    <col min="17" max="17" width="36.140625" style="18" customWidth="1"/>
    <col min="18" max="18" width="16.42578125" style="3" customWidth="1"/>
    <col min="19" max="19" width="36.140625" style="18" customWidth="1"/>
    <col min="20" max="20" width="15.42578125" style="3" customWidth="1"/>
    <col min="21" max="21" width="36.140625" style="18" customWidth="1"/>
  </cols>
  <sheetData>
    <row r="1" spans="1:25" s="147" customFormat="1" ht="19.5" thickBot="1">
      <c r="A1" s="490" t="s">
        <v>144</v>
      </c>
      <c r="B1" s="491"/>
      <c r="C1" s="501">
        <v>192195.65</v>
      </c>
      <c r="D1" s="502"/>
      <c r="P1" s="248"/>
      <c r="Q1" s="189"/>
      <c r="R1" s="159"/>
      <c r="S1" s="189"/>
      <c r="T1" s="159"/>
      <c r="U1" s="189"/>
    </row>
    <row r="2" spans="1:25" s="147" customFormat="1">
      <c r="B2" s="184"/>
      <c r="C2" s="184"/>
      <c r="D2" s="184"/>
      <c r="P2" s="248"/>
      <c r="Q2" s="189"/>
      <c r="R2" s="159"/>
      <c r="S2" s="189"/>
      <c r="T2" s="159"/>
      <c r="U2" s="189"/>
    </row>
    <row r="3" spans="1:25" ht="18.75">
      <c r="A3" s="17" t="s">
        <v>145</v>
      </c>
      <c r="B3" s="212"/>
      <c r="C3" s="212"/>
      <c r="D3" s="193"/>
      <c r="E3" s="11"/>
      <c r="F3" s="11"/>
      <c r="G3" s="11"/>
      <c r="H3" s="11"/>
      <c r="I3" s="11"/>
      <c r="J3" s="11"/>
      <c r="K3" s="11"/>
      <c r="L3" s="11"/>
      <c r="M3" s="11"/>
      <c r="N3" s="11"/>
      <c r="O3" s="11"/>
      <c r="P3" s="249"/>
      <c r="Q3" s="11"/>
      <c r="R3" s="11"/>
      <c r="S3" s="11"/>
      <c r="T3" s="11"/>
      <c r="U3" s="11"/>
      <c r="V3" s="11"/>
      <c r="W3" s="11"/>
      <c r="X3" s="11"/>
      <c r="Y3" s="11"/>
    </row>
    <row r="4" spans="1:25" s="147" customFormat="1">
      <c r="A4" s="355" t="s">
        <v>146</v>
      </c>
      <c r="B4" s="183"/>
      <c r="C4" s="183"/>
      <c r="D4" s="183"/>
      <c r="E4" s="183"/>
      <c r="F4" s="184"/>
      <c r="G4" s="184"/>
      <c r="P4" s="248"/>
    </row>
    <row r="5" spans="1:25" s="147" customFormat="1" ht="15.75" thickBot="1">
      <c r="A5" s="183"/>
      <c r="B5" s="183"/>
      <c r="C5" s="183"/>
      <c r="D5" s="183"/>
      <c r="E5" s="183"/>
      <c r="F5" s="184"/>
      <c r="G5" s="184"/>
      <c r="P5" s="248"/>
    </row>
    <row r="6" spans="1:25" s="147" customFormat="1" ht="15.75" thickBot="1">
      <c r="A6" s="355" t="s">
        <v>147</v>
      </c>
      <c r="B6" s="183"/>
      <c r="C6" s="183"/>
      <c r="D6" s="183"/>
      <c r="E6" s="297">
        <f>C1*0.05</f>
        <v>9609.7824999999993</v>
      </c>
      <c r="G6" s="184"/>
      <c r="P6" s="248"/>
    </row>
    <row r="7" spans="1:25" s="147" customFormat="1" ht="15.75" thickBot="1">
      <c r="A7" s="183"/>
      <c r="B7" s="183"/>
      <c r="C7" s="183"/>
      <c r="D7" s="183"/>
      <c r="E7" s="183"/>
      <c r="F7" s="183"/>
      <c r="G7" s="183"/>
      <c r="P7" s="248"/>
    </row>
    <row r="8" spans="1:25" s="147" customFormat="1" ht="15.75" thickBot="1">
      <c r="A8" s="170" t="s">
        <v>148</v>
      </c>
      <c r="B8" s="184"/>
      <c r="C8" s="184"/>
      <c r="D8" s="184"/>
      <c r="E8" s="170"/>
      <c r="H8" s="300" t="s">
        <v>149</v>
      </c>
      <c r="J8" s="158" t="s">
        <v>150</v>
      </c>
      <c r="L8" s="183"/>
      <c r="M8" s="183"/>
      <c r="N8" s="183"/>
      <c r="O8" s="183"/>
      <c r="P8" s="250"/>
    </row>
    <row r="9" spans="1:25" s="147" customFormat="1">
      <c r="A9" s="183"/>
      <c r="B9" s="183"/>
      <c r="C9" s="183"/>
      <c r="D9" s="183"/>
      <c r="E9" s="183"/>
      <c r="F9" s="183"/>
      <c r="G9" s="183"/>
      <c r="P9" s="248"/>
    </row>
    <row r="10" spans="1:25" s="147" customFormat="1" ht="15.75" thickBot="1">
      <c r="A10" s="158" t="s">
        <v>151</v>
      </c>
      <c r="B10" s="168"/>
      <c r="C10" s="168"/>
      <c r="D10" s="168"/>
      <c r="E10" s="158"/>
      <c r="F10" s="158"/>
      <c r="G10" s="158"/>
      <c r="H10" s="158"/>
      <c r="I10" s="158"/>
      <c r="J10" s="158"/>
      <c r="P10" s="248"/>
    </row>
    <row r="11" spans="1:25" s="147" customFormat="1">
      <c r="A11" s="492" t="s">
        <v>152</v>
      </c>
      <c r="B11" s="493"/>
      <c r="C11" s="493"/>
      <c r="D11" s="493"/>
      <c r="E11" s="493"/>
      <c r="F11" s="493"/>
      <c r="G11" s="493"/>
      <c r="H11" s="493"/>
      <c r="I11" s="493"/>
      <c r="J11" s="493"/>
      <c r="K11" s="493"/>
      <c r="L11" s="493"/>
      <c r="M11" s="493"/>
      <c r="N11" s="494"/>
      <c r="O11" s="359"/>
      <c r="P11" s="251"/>
      <c r="Q11" s="185"/>
      <c r="R11" s="161"/>
      <c r="S11" s="161"/>
      <c r="T11" s="161"/>
      <c r="U11" s="161"/>
      <c r="V11" s="161"/>
      <c r="W11" s="161"/>
      <c r="X11" s="161"/>
      <c r="Y11" s="161"/>
    </row>
    <row r="12" spans="1:25" s="147" customFormat="1">
      <c r="A12" s="495"/>
      <c r="B12" s="496"/>
      <c r="C12" s="496"/>
      <c r="D12" s="496"/>
      <c r="E12" s="496"/>
      <c r="F12" s="496"/>
      <c r="G12" s="496"/>
      <c r="H12" s="496"/>
      <c r="I12" s="496"/>
      <c r="J12" s="496"/>
      <c r="K12" s="496"/>
      <c r="L12" s="496"/>
      <c r="M12" s="496"/>
      <c r="N12" s="497"/>
      <c r="O12" s="359"/>
      <c r="P12" s="251"/>
      <c r="Q12" s="185"/>
      <c r="R12" s="161"/>
      <c r="S12" s="161"/>
      <c r="T12" s="161"/>
      <c r="U12" s="161"/>
      <c r="V12" s="161"/>
      <c r="W12" s="161"/>
      <c r="X12" s="161"/>
      <c r="Y12" s="161"/>
    </row>
    <row r="13" spans="1:25" s="147" customFormat="1">
      <c r="A13" s="495"/>
      <c r="B13" s="496"/>
      <c r="C13" s="496"/>
      <c r="D13" s="496"/>
      <c r="E13" s="496"/>
      <c r="F13" s="496"/>
      <c r="G13" s="496"/>
      <c r="H13" s="496"/>
      <c r="I13" s="496"/>
      <c r="J13" s="496"/>
      <c r="K13" s="496"/>
      <c r="L13" s="496"/>
      <c r="M13" s="496"/>
      <c r="N13" s="497"/>
      <c r="O13" s="359"/>
      <c r="P13" s="251"/>
      <c r="Q13" s="185"/>
      <c r="R13" s="161"/>
      <c r="S13" s="161"/>
      <c r="T13" s="161"/>
      <c r="U13" s="161"/>
      <c r="V13" s="161"/>
      <c r="W13" s="161"/>
      <c r="X13" s="161"/>
      <c r="Y13" s="161"/>
    </row>
    <row r="14" spans="1:25" s="147" customFormat="1" ht="15.75" thickBot="1">
      <c r="A14" s="498"/>
      <c r="B14" s="499"/>
      <c r="C14" s="499"/>
      <c r="D14" s="499"/>
      <c r="E14" s="499"/>
      <c r="F14" s="499"/>
      <c r="G14" s="499"/>
      <c r="H14" s="499"/>
      <c r="I14" s="499"/>
      <c r="J14" s="499"/>
      <c r="K14" s="499"/>
      <c r="L14" s="499"/>
      <c r="M14" s="499"/>
      <c r="N14" s="500"/>
      <c r="O14" s="359"/>
      <c r="P14" s="251"/>
      <c r="Q14" s="185"/>
      <c r="R14" s="161"/>
      <c r="S14" s="161"/>
      <c r="T14" s="161"/>
      <c r="U14" s="161"/>
      <c r="V14" s="161"/>
      <c r="W14" s="161"/>
      <c r="X14" s="161"/>
      <c r="Y14" s="161"/>
    </row>
    <row r="15" spans="1:25" s="147" customFormat="1">
      <c r="A15" s="185"/>
      <c r="B15" s="185"/>
      <c r="C15" s="185"/>
      <c r="D15" s="185"/>
      <c r="E15" s="185"/>
      <c r="F15" s="185"/>
      <c r="G15" s="185"/>
      <c r="H15" s="185"/>
      <c r="I15" s="185"/>
      <c r="J15" s="185"/>
      <c r="K15" s="185"/>
      <c r="L15" s="185"/>
      <c r="M15" s="185"/>
      <c r="N15" s="185"/>
      <c r="O15" s="185"/>
      <c r="P15" s="251"/>
      <c r="Q15" s="185"/>
      <c r="R15" s="161"/>
      <c r="S15" s="161"/>
      <c r="T15" s="161"/>
      <c r="U15" s="161"/>
      <c r="V15" s="161"/>
      <c r="W15" s="161"/>
      <c r="X15" s="161"/>
      <c r="Y15" s="161"/>
    </row>
    <row r="16" spans="1:25" s="11" customFormat="1" ht="23.25">
      <c r="A16" s="174" t="s">
        <v>153</v>
      </c>
      <c r="B16" s="213"/>
      <c r="C16" s="213"/>
      <c r="D16" s="194"/>
      <c r="E16" s="186"/>
      <c r="F16" s="186"/>
      <c r="G16" s="186"/>
      <c r="H16" s="186"/>
      <c r="I16" s="186"/>
      <c r="J16" s="186"/>
      <c r="K16" s="186"/>
      <c r="P16" s="249"/>
      <c r="Q16" s="187"/>
      <c r="R16" s="188"/>
      <c r="S16" s="187"/>
      <c r="T16" s="188"/>
      <c r="U16" s="187"/>
    </row>
    <row r="17" spans="1:25" s="182" customFormat="1" ht="31.5">
      <c r="A17" s="179" t="s">
        <v>154</v>
      </c>
      <c r="B17" s="195"/>
      <c r="C17" s="195"/>
      <c r="D17" s="195"/>
      <c r="E17" s="180"/>
      <c r="F17" s="180"/>
      <c r="G17" s="180"/>
      <c r="H17" s="180"/>
      <c r="I17" s="180"/>
      <c r="J17" s="180"/>
      <c r="K17" s="180"/>
      <c r="L17" s="180"/>
      <c r="M17" s="323"/>
      <c r="N17" s="239" t="s">
        <v>155</v>
      </c>
      <c r="O17" s="239" t="s">
        <v>66</v>
      </c>
      <c r="P17" s="181" t="s">
        <v>156</v>
      </c>
      <c r="Q17" s="181" t="s">
        <v>157</v>
      </c>
      <c r="R17" s="181" t="s">
        <v>158</v>
      </c>
      <c r="S17" s="181" t="s">
        <v>157</v>
      </c>
      <c r="T17" s="181" t="s">
        <v>159</v>
      </c>
      <c r="U17" s="181" t="s">
        <v>157</v>
      </c>
      <c r="V17" s="333"/>
      <c r="W17" s="333"/>
      <c r="X17" s="333"/>
      <c r="Y17" s="333"/>
    </row>
    <row r="18" spans="1:25" s="10" customFormat="1" ht="30">
      <c r="A18" s="175" t="s">
        <v>160</v>
      </c>
      <c r="B18" s="176" t="s">
        <v>161</v>
      </c>
      <c r="C18" s="176" t="s">
        <v>162</v>
      </c>
      <c r="D18" s="177" t="s">
        <v>163</v>
      </c>
      <c r="E18" s="483" t="s">
        <v>164</v>
      </c>
      <c r="F18" s="484"/>
      <c r="G18" s="484"/>
      <c r="H18" s="484"/>
      <c r="I18" s="484"/>
      <c r="J18" s="484"/>
      <c r="K18" s="484"/>
      <c r="L18" s="484"/>
      <c r="M18" s="485"/>
      <c r="N18" s="357" t="s">
        <v>165</v>
      </c>
      <c r="O18" s="357"/>
      <c r="P18" s="178" t="s">
        <v>165</v>
      </c>
      <c r="Q18" s="15"/>
      <c r="R18" s="15" t="s">
        <v>165</v>
      </c>
      <c r="S18" s="16"/>
      <c r="T18" s="15" t="s">
        <v>165</v>
      </c>
      <c r="U18" s="16"/>
    </row>
    <row r="19" spans="1:25" s="28" customFormat="1" ht="60" customHeight="1">
      <c r="A19" s="145">
        <v>2</v>
      </c>
      <c r="B19" s="27" t="s">
        <v>70</v>
      </c>
      <c r="C19" s="361" t="s">
        <v>72</v>
      </c>
      <c r="D19" s="301" t="s">
        <v>166</v>
      </c>
      <c r="E19" s="471" t="s">
        <v>167</v>
      </c>
      <c r="F19" s="472"/>
      <c r="G19" s="472"/>
      <c r="H19" s="472"/>
      <c r="I19" s="472"/>
      <c r="J19" s="472"/>
      <c r="K19" s="472"/>
      <c r="L19" s="472"/>
      <c r="M19" s="473"/>
      <c r="N19" s="23">
        <v>16200</v>
      </c>
      <c r="O19" s="314" t="s">
        <v>168</v>
      </c>
      <c r="P19" s="24">
        <v>16200</v>
      </c>
      <c r="R19" s="26"/>
      <c r="S19" s="27"/>
      <c r="T19" s="26"/>
      <c r="U19" s="27"/>
    </row>
    <row r="20" spans="1:25" s="325" customFormat="1" ht="48.95" customHeight="1">
      <c r="A20" s="331">
        <v>7</v>
      </c>
      <c r="B20" s="334" t="s">
        <v>70</v>
      </c>
      <c r="C20" s="360" t="s">
        <v>72</v>
      </c>
      <c r="D20" s="356" t="s">
        <v>169</v>
      </c>
      <c r="E20" s="474" t="s">
        <v>170</v>
      </c>
      <c r="F20" s="475"/>
      <c r="G20" s="475"/>
      <c r="H20" s="475"/>
      <c r="I20" s="475"/>
      <c r="J20" s="475"/>
      <c r="K20" s="475"/>
      <c r="L20" s="475"/>
      <c r="M20" s="476"/>
      <c r="N20" s="329">
        <v>1268.7</v>
      </c>
      <c r="O20" s="341" t="s">
        <v>171</v>
      </c>
      <c r="P20" s="327">
        <v>0</v>
      </c>
      <c r="Q20" s="334" t="s">
        <v>172</v>
      </c>
      <c r="R20" s="353"/>
      <c r="S20" s="351"/>
      <c r="T20" s="353"/>
      <c r="U20" s="343"/>
      <c r="V20" s="351"/>
      <c r="W20" s="351"/>
      <c r="X20" s="351"/>
      <c r="Y20" s="351"/>
    </row>
    <row r="21" spans="1:25" s="28" customFormat="1">
      <c r="A21" s="145"/>
      <c r="B21" s="27"/>
      <c r="C21" s="361"/>
      <c r="D21" s="301"/>
      <c r="E21" s="477"/>
      <c r="F21" s="478"/>
      <c r="G21" s="478"/>
      <c r="H21" s="478"/>
      <c r="I21" s="478"/>
      <c r="J21" s="478"/>
      <c r="K21" s="478"/>
      <c r="L21" s="478"/>
      <c r="M21" s="479"/>
      <c r="N21" s="311"/>
      <c r="O21" s="310"/>
      <c r="P21" s="24"/>
      <c r="Q21" s="25"/>
      <c r="R21" s="26"/>
      <c r="S21" s="27"/>
      <c r="T21" s="26"/>
      <c r="U21" s="27"/>
    </row>
    <row r="22" spans="1:25" s="28" customFormat="1">
      <c r="A22" s="145"/>
      <c r="B22" s="27"/>
      <c r="C22" s="361"/>
      <c r="D22" s="301"/>
      <c r="E22" s="471"/>
      <c r="F22" s="472"/>
      <c r="G22" s="472"/>
      <c r="H22" s="472"/>
      <c r="I22" s="472"/>
      <c r="J22" s="472"/>
      <c r="K22" s="472"/>
      <c r="L22" s="472"/>
      <c r="M22" s="473"/>
      <c r="N22" s="23"/>
      <c r="O22" s="23"/>
      <c r="P22" s="24"/>
      <c r="Q22" s="25"/>
      <c r="R22" s="26"/>
      <c r="S22" s="27"/>
      <c r="T22" s="26"/>
      <c r="U22" s="27"/>
    </row>
    <row r="23" spans="1:25" s="149" customFormat="1">
      <c r="B23" s="196"/>
      <c r="C23" s="196"/>
      <c r="D23" s="196"/>
      <c r="K23" s="190" t="s">
        <v>173</v>
      </c>
      <c r="N23" s="190">
        <f>SUM(N19:N22)</f>
        <v>17468.7</v>
      </c>
      <c r="O23" s="190"/>
      <c r="P23" s="252">
        <f>SUM(P19:P22)</f>
        <v>16200</v>
      </c>
      <c r="Q23" s="191"/>
      <c r="R23" s="192">
        <f>SUM(R19:R22)</f>
        <v>0</v>
      </c>
      <c r="S23" s="191"/>
      <c r="T23" s="192">
        <f>SUM(T19:T22)</f>
        <v>0</v>
      </c>
      <c r="U23" s="191"/>
    </row>
    <row r="24" spans="1:25" s="147" customFormat="1">
      <c r="B24" s="184"/>
      <c r="C24" s="184"/>
      <c r="D24" s="184"/>
      <c r="P24" s="248"/>
      <c r="Q24" s="189"/>
      <c r="R24" s="159"/>
      <c r="S24" s="189"/>
      <c r="T24" s="159"/>
      <c r="U24" s="189"/>
    </row>
    <row r="25" spans="1:25" s="52" customFormat="1" ht="37.5">
      <c r="A25" s="53" t="s">
        <v>174</v>
      </c>
      <c r="B25" s="197"/>
      <c r="C25" s="197"/>
      <c r="D25" s="197"/>
      <c r="E25" s="54"/>
      <c r="F25" s="54"/>
      <c r="G25" s="54"/>
      <c r="H25" s="54"/>
      <c r="I25" s="54"/>
      <c r="J25" s="54"/>
      <c r="K25" s="54"/>
      <c r="L25" s="54"/>
      <c r="M25" s="55"/>
      <c r="N25" s="240" t="s">
        <v>155</v>
      </c>
      <c r="O25" s="240"/>
      <c r="P25" s="56" t="s">
        <v>156</v>
      </c>
      <c r="Q25" s="181" t="s">
        <v>157</v>
      </c>
      <c r="R25" s="56" t="s">
        <v>158</v>
      </c>
      <c r="S25" s="57" t="s">
        <v>157</v>
      </c>
      <c r="T25" s="56" t="s">
        <v>159</v>
      </c>
      <c r="U25" s="57" t="s">
        <v>157</v>
      </c>
    </row>
    <row r="26" spans="1:25" s="10" customFormat="1" ht="30">
      <c r="A26" s="175" t="s">
        <v>160</v>
      </c>
      <c r="B26" s="176" t="s">
        <v>161</v>
      </c>
      <c r="C26" s="176" t="s">
        <v>162</v>
      </c>
      <c r="D26" s="177" t="s">
        <v>163</v>
      </c>
      <c r="E26" s="483" t="s">
        <v>164</v>
      </c>
      <c r="F26" s="484"/>
      <c r="G26" s="484"/>
      <c r="H26" s="484"/>
      <c r="I26" s="484"/>
      <c r="J26" s="484"/>
      <c r="K26" s="484"/>
      <c r="L26" s="484"/>
      <c r="M26" s="485"/>
      <c r="N26" s="357" t="s">
        <v>165</v>
      </c>
      <c r="O26" s="357"/>
      <c r="P26" s="178" t="s">
        <v>165</v>
      </c>
      <c r="Q26" s="15"/>
      <c r="R26" s="15" t="s">
        <v>165</v>
      </c>
      <c r="S26" s="16"/>
      <c r="T26" s="15" t="s">
        <v>165</v>
      </c>
      <c r="U26" s="16"/>
    </row>
    <row r="27" spans="1:25" s="28" customFormat="1">
      <c r="A27" s="145">
        <v>2</v>
      </c>
      <c r="B27" s="27" t="s">
        <v>70</v>
      </c>
      <c r="C27" s="361" t="s">
        <v>72</v>
      </c>
      <c r="D27" s="198" t="s">
        <v>175</v>
      </c>
      <c r="E27" s="471" t="s">
        <v>176</v>
      </c>
      <c r="F27" s="472"/>
      <c r="G27" s="472"/>
      <c r="H27" s="472"/>
      <c r="I27" s="472"/>
      <c r="J27" s="472"/>
      <c r="K27" s="472"/>
      <c r="L27" s="472"/>
      <c r="M27" s="473"/>
      <c r="N27" s="23">
        <v>1328.4</v>
      </c>
      <c r="O27" s="23"/>
      <c r="P27" s="24">
        <v>1328.4</v>
      </c>
      <c r="Q27" s="25"/>
      <c r="R27" s="26"/>
      <c r="S27" s="27"/>
      <c r="T27" s="26"/>
      <c r="U27" s="27"/>
    </row>
    <row r="28" spans="1:25" s="28" customFormat="1">
      <c r="A28" s="145">
        <v>7</v>
      </c>
      <c r="B28" s="27" t="s">
        <v>70</v>
      </c>
      <c r="C28" s="361" t="s">
        <v>72</v>
      </c>
      <c r="D28" s="198" t="s">
        <v>175</v>
      </c>
      <c r="E28" s="471" t="s">
        <v>177</v>
      </c>
      <c r="F28" s="472"/>
      <c r="G28" s="472"/>
      <c r="H28" s="472"/>
      <c r="I28" s="472"/>
      <c r="J28" s="472"/>
      <c r="K28" s="472"/>
      <c r="L28" s="472"/>
      <c r="M28" s="473"/>
      <c r="N28" s="23">
        <v>239.48</v>
      </c>
      <c r="O28" s="319" t="s">
        <v>178</v>
      </c>
      <c r="P28" s="24">
        <v>239.48</v>
      </c>
      <c r="Q28" s="25"/>
      <c r="R28" s="26"/>
      <c r="S28" s="27"/>
      <c r="T28" s="26"/>
      <c r="U28" s="27"/>
    </row>
    <row r="29" spans="1:25" s="28" customFormat="1">
      <c r="A29" s="145"/>
      <c r="B29" s="27"/>
      <c r="C29" s="361"/>
      <c r="D29" s="198"/>
      <c r="E29" s="477"/>
      <c r="F29" s="478"/>
      <c r="G29" s="478"/>
      <c r="H29" s="478"/>
      <c r="I29" s="478"/>
      <c r="J29" s="478"/>
      <c r="K29" s="478"/>
      <c r="L29" s="478"/>
      <c r="M29" s="479"/>
      <c r="N29" s="311"/>
      <c r="O29" s="23"/>
      <c r="P29" s="24"/>
      <c r="Q29" s="25"/>
      <c r="R29" s="26"/>
      <c r="S29" s="27"/>
      <c r="T29" s="26"/>
      <c r="U29" s="27"/>
    </row>
    <row r="30" spans="1:25" s="28" customFormat="1">
      <c r="A30" s="145"/>
      <c r="B30" s="27"/>
      <c r="C30" s="361"/>
      <c r="D30" s="198"/>
      <c r="E30" s="471"/>
      <c r="F30" s="472"/>
      <c r="G30" s="472"/>
      <c r="H30" s="472"/>
      <c r="I30" s="472"/>
      <c r="J30" s="472"/>
      <c r="K30" s="472"/>
      <c r="L30" s="472"/>
      <c r="M30" s="473"/>
      <c r="N30" s="23"/>
      <c r="O30" s="23"/>
      <c r="P30" s="24"/>
      <c r="Q30" s="25"/>
      <c r="R30" s="26"/>
      <c r="S30" s="27"/>
      <c r="T30" s="26"/>
      <c r="U30" s="27"/>
    </row>
    <row r="31" spans="1:25" s="28" customFormat="1">
      <c r="A31" s="145"/>
      <c r="B31" s="27"/>
      <c r="C31" s="361"/>
      <c r="D31" s="198"/>
      <c r="E31" s="471"/>
      <c r="F31" s="472"/>
      <c r="G31" s="472"/>
      <c r="H31" s="472"/>
      <c r="I31" s="472"/>
      <c r="J31" s="472"/>
      <c r="K31" s="472"/>
      <c r="L31" s="472"/>
      <c r="M31" s="473"/>
      <c r="N31" s="23"/>
      <c r="O31" s="23"/>
      <c r="P31" s="24"/>
      <c r="Q31" s="25"/>
      <c r="R31" s="26"/>
      <c r="S31" s="27"/>
      <c r="T31" s="26"/>
      <c r="U31" s="27"/>
    </row>
    <row r="32" spans="1:25" s="149" customFormat="1">
      <c r="B32" s="196"/>
      <c r="C32" s="196"/>
      <c r="D32" s="196"/>
      <c r="K32" s="190" t="s">
        <v>179</v>
      </c>
      <c r="M32" s="205"/>
      <c r="N32" s="190">
        <f>SUM(N27:N31)</f>
        <v>1567.88</v>
      </c>
      <c r="O32" s="190"/>
      <c r="P32" s="252">
        <f>SUM(P27:P31)</f>
        <v>1567.88</v>
      </c>
      <c r="Q32" s="191"/>
      <c r="R32" s="192">
        <f>SUM(R27:R31)</f>
        <v>0</v>
      </c>
      <c r="S32" s="191"/>
      <c r="T32" s="192">
        <f>SUM(T27:T31)</f>
        <v>0</v>
      </c>
      <c r="U32" s="191"/>
    </row>
    <row r="33" spans="1:35" s="149" customFormat="1" ht="15.75" thickBot="1">
      <c r="B33" s="196"/>
      <c r="C33" s="196"/>
      <c r="D33" s="196"/>
      <c r="N33" s="190"/>
      <c r="O33" s="190"/>
      <c r="P33" s="252"/>
      <c r="Q33" s="191"/>
      <c r="R33" s="206"/>
      <c r="S33" s="191"/>
      <c r="T33" s="206"/>
      <c r="U33" s="191"/>
    </row>
    <row r="34" spans="1:35" s="149" customFormat="1" ht="19.5" thickBot="1">
      <c r="B34" s="196"/>
      <c r="C34" s="196"/>
      <c r="D34" s="196"/>
      <c r="J34" s="486" t="s">
        <v>180</v>
      </c>
      <c r="K34" s="487"/>
      <c r="L34" s="487"/>
      <c r="M34" s="488"/>
      <c r="N34" s="190">
        <f>SUM(N23,N32)</f>
        <v>19036.580000000002</v>
      </c>
      <c r="O34" s="190"/>
      <c r="P34" s="252">
        <f>SUM(P23,P32)</f>
        <v>17767.88</v>
      </c>
      <c r="Q34" s="190"/>
      <c r="R34" s="190">
        <f>SUM(R23,R32)</f>
        <v>0</v>
      </c>
      <c r="S34" s="190"/>
      <c r="T34" s="190">
        <f>SUM(T23,T32)</f>
        <v>0</v>
      </c>
      <c r="U34" s="191"/>
    </row>
    <row r="35" spans="1:35" s="149" customFormat="1" ht="18.75">
      <c r="B35" s="196"/>
      <c r="C35" s="196"/>
      <c r="D35" s="196"/>
      <c r="J35" s="207"/>
      <c r="K35" s="207"/>
      <c r="L35" s="207"/>
      <c r="M35" s="207"/>
      <c r="N35" s="190"/>
      <c r="O35" s="190"/>
      <c r="P35" s="252"/>
      <c r="Q35" s="190"/>
      <c r="R35" s="190"/>
      <c r="S35" s="190"/>
      <c r="T35" s="190"/>
      <c r="U35" s="191"/>
    </row>
    <row r="36" spans="1:35" s="11" customFormat="1" ht="23.25">
      <c r="A36" s="174" t="s">
        <v>181</v>
      </c>
      <c r="B36" s="213"/>
      <c r="C36" s="213"/>
      <c r="D36" s="193"/>
      <c r="P36" s="249"/>
      <c r="Q36" s="187"/>
      <c r="R36" s="188"/>
      <c r="S36" s="187"/>
      <c r="T36" s="188"/>
      <c r="U36" s="187"/>
    </row>
    <row r="37" spans="1:35" s="182" customFormat="1" ht="31.5">
      <c r="A37" s="208" t="s">
        <v>182</v>
      </c>
      <c r="B37" s="209"/>
      <c r="C37" s="209"/>
      <c r="D37" s="209"/>
      <c r="E37" s="209"/>
      <c r="F37" s="209"/>
      <c r="G37" s="209"/>
      <c r="H37" s="209"/>
      <c r="I37" s="209"/>
      <c r="J37" s="209"/>
      <c r="K37" s="209"/>
      <c r="L37" s="209"/>
      <c r="M37" s="210"/>
      <c r="N37" s="241" t="s">
        <v>155</v>
      </c>
      <c r="O37" s="241"/>
      <c r="P37" s="211" t="s">
        <v>156</v>
      </c>
      <c r="Q37" s="211" t="s">
        <v>157</v>
      </c>
      <c r="R37" s="211" t="s">
        <v>158</v>
      </c>
      <c r="S37" s="211" t="s">
        <v>157</v>
      </c>
      <c r="T37" s="211" t="s">
        <v>159</v>
      </c>
      <c r="U37" s="211" t="s">
        <v>157</v>
      </c>
      <c r="V37" s="333"/>
      <c r="W37" s="333"/>
      <c r="X37" s="333"/>
      <c r="Y37" s="333"/>
      <c r="Z37" s="333"/>
      <c r="AA37" s="333"/>
      <c r="AB37" s="333"/>
      <c r="AC37" s="333"/>
      <c r="AD37" s="333"/>
      <c r="AE37" s="333"/>
      <c r="AF37" s="333"/>
      <c r="AG37" s="333"/>
      <c r="AH37" s="333"/>
      <c r="AI37" s="333"/>
    </row>
    <row r="38" spans="1:35" ht="30">
      <c r="A38" s="19" t="s">
        <v>160</v>
      </c>
      <c r="B38" s="176" t="s">
        <v>161</v>
      </c>
      <c r="C38" s="176" t="s">
        <v>162</v>
      </c>
      <c r="D38" s="199" t="s">
        <v>163</v>
      </c>
      <c r="E38" s="489" t="s">
        <v>164</v>
      </c>
      <c r="F38" s="469"/>
      <c r="G38" s="469"/>
      <c r="H38" s="469"/>
      <c r="I38" s="469"/>
      <c r="J38" s="469"/>
      <c r="K38" s="469"/>
      <c r="L38" s="469"/>
      <c r="M38" s="470"/>
      <c r="N38" s="358" t="s">
        <v>165</v>
      </c>
      <c r="O38" s="358"/>
      <c r="P38" s="13" t="s">
        <v>165</v>
      </c>
      <c r="Q38" s="15"/>
      <c r="R38" s="13" t="s">
        <v>165</v>
      </c>
      <c r="S38" s="16"/>
      <c r="T38" s="13" t="s">
        <v>165</v>
      </c>
      <c r="U38" s="16"/>
    </row>
    <row r="39" spans="1:35" s="325" customFormat="1" ht="60" customHeight="1">
      <c r="A39" s="331">
        <v>6</v>
      </c>
      <c r="B39" s="334" t="s">
        <v>106</v>
      </c>
      <c r="C39" s="360" t="s">
        <v>72</v>
      </c>
      <c r="D39" s="356" t="s">
        <v>183</v>
      </c>
      <c r="E39" s="474" t="s">
        <v>184</v>
      </c>
      <c r="F39" s="475"/>
      <c r="G39" s="475"/>
      <c r="H39" s="475"/>
      <c r="I39" s="475"/>
      <c r="J39" s="475"/>
      <c r="K39" s="475"/>
      <c r="L39" s="475"/>
      <c r="M39" s="476"/>
      <c r="N39" s="329">
        <v>6800</v>
      </c>
      <c r="O39" s="341" t="s">
        <v>185</v>
      </c>
      <c r="P39" s="327">
        <v>0</v>
      </c>
      <c r="Q39" s="334" t="s">
        <v>186</v>
      </c>
      <c r="R39" s="350"/>
      <c r="S39" s="351"/>
      <c r="T39" s="350"/>
      <c r="U39" s="343"/>
      <c r="V39" s="351"/>
      <c r="W39" s="351"/>
      <c r="X39" s="351"/>
      <c r="Y39" s="351"/>
      <c r="Z39" s="351"/>
      <c r="AA39" s="351"/>
      <c r="AB39" s="351"/>
      <c r="AC39" s="351"/>
      <c r="AD39" s="351"/>
      <c r="AE39" s="351"/>
      <c r="AF39" s="351"/>
      <c r="AG39" s="351"/>
      <c r="AH39" s="351"/>
      <c r="AI39" s="351"/>
    </row>
    <row r="40" spans="1:35" s="325" customFormat="1" ht="31.35" customHeight="1">
      <c r="A40" s="331">
        <v>7</v>
      </c>
      <c r="B40" s="334" t="s">
        <v>70</v>
      </c>
      <c r="C40" s="360" t="s">
        <v>72</v>
      </c>
      <c r="D40" s="356" t="s">
        <v>187</v>
      </c>
      <c r="E40" s="463" t="s">
        <v>188</v>
      </c>
      <c r="F40" s="464"/>
      <c r="G40" s="464"/>
      <c r="H40" s="464"/>
      <c r="I40" s="464"/>
      <c r="J40" s="464"/>
      <c r="K40" s="464"/>
      <c r="L40" s="464"/>
      <c r="M40" s="465"/>
      <c r="N40" s="329">
        <v>400</v>
      </c>
      <c r="O40" s="329"/>
      <c r="P40" s="327">
        <v>0</v>
      </c>
      <c r="Q40" s="324" t="s">
        <v>189</v>
      </c>
      <c r="R40" s="327"/>
      <c r="S40" s="334"/>
      <c r="T40" s="327"/>
      <c r="U40" s="334"/>
    </row>
    <row r="41" spans="1:35" s="325" customFormat="1" ht="64.5" customHeight="1">
      <c r="A41" s="331">
        <v>7</v>
      </c>
      <c r="B41" s="334" t="s">
        <v>70</v>
      </c>
      <c r="C41" s="360" t="s">
        <v>72</v>
      </c>
      <c r="D41" s="356" t="s">
        <v>183</v>
      </c>
      <c r="E41" s="474" t="s">
        <v>190</v>
      </c>
      <c r="F41" s="475"/>
      <c r="G41" s="475"/>
      <c r="H41" s="475"/>
      <c r="I41" s="475"/>
      <c r="J41" s="475"/>
      <c r="K41" s="475"/>
      <c r="L41" s="475"/>
      <c r="M41" s="476"/>
      <c r="N41" s="329">
        <v>6800</v>
      </c>
      <c r="O41" s="341" t="s">
        <v>185</v>
      </c>
      <c r="P41" s="327">
        <v>0</v>
      </c>
      <c r="Q41" s="334" t="s">
        <v>186</v>
      </c>
      <c r="R41" s="350"/>
      <c r="S41" s="351"/>
      <c r="T41" s="350"/>
      <c r="U41" s="343"/>
      <c r="V41" s="351"/>
      <c r="W41" s="351"/>
      <c r="X41" s="351"/>
      <c r="Y41" s="351"/>
      <c r="Z41" s="351"/>
      <c r="AA41" s="351"/>
      <c r="AB41" s="351"/>
      <c r="AC41" s="351"/>
      <c r="AD41" s="351"/>
      <c r="AE41" s="351"/>
      <c r="AF41" s="351"/>
      <c r="AG41" s="351"/>
      <c r="AH41" s="351"/>
      <c r="AI41" s="351"/>
    </row>
    <row r="42" spans="1:35" s="28" customFormat="1">
      <c r="A42" s="145"/>
      <c r="B42" s="27"/>
      <c r="C42" s="361"/>
      <c r="D42" s="301"/>
      <c r="E42" s="471"/>
      <c r="F42" s="472"/>
      <c r="G42" s="472"/>
      <c r="H42" s="472"/>
      <c r="I42" s="472"/>
      <c r="J42" s="472"/>
      <c r="K42" s="472"/>
      <c r="L42" s="472"/>
      <c r="M42" s="473"/>
      <c r="N42" s="23"/>
      <c r="O42" s="23"/>
      <c r="P42" s="24"/>
      <c r="Q42" s="25"/>
      <c r="R42" s="24"/>
      <c r="S42" s="27"/>
      <c r="T42" s="24"/>
      <c r="U42" s="27"/>
    </row>
    <row r="43" spans="1:35" s="28" customFormat="1">
      <c r="A43" s="145"/>
      <c r="B43" s="27"/>
      <c r="C43" s="361"/>
      <c r="D43" s="301"/>
      <c r="E43" s="471"/>
      <c r="F43" s="472"/>
      <c r="G43" s="472"/>
      <c r="H43" s="472"/>
      <c r="I43" s="472"/>
      <c r="J43" s="472"/>
      <c r="K43" s="472"/>
      <c r="L43" s="472"/>
      <c r="M43" s="473"/>
      <c r="N43" s="23"/>
      <c r="O43" s="23"/>
      <c r="P43" s="24"/>
      <c r="Q43" s="25"/>
      <c r="R43" s="24"/>
      <c r="S43" s="27"/>
      <c r="T43" s="24"/>
      <c r="U43" s="27"/>
    </row>
    <row r="44" spans="1:35" s="28" customFormat="1">
      <c r="A44" s="145"/>
      <c r="B44" s="27"/>
      <c r="C44" s="361"/>
      <c r="D44" s="301"/>
      <c r="E44" s="471"/>
      <c r="F44" s="472"/>
      <c r="G44" s="472"/>
      <c r="H44" s="472"/>
      <c r="I44" s="472"/>
      <c r="J44" s="472"/>
      <c r="K44" s="472"/>
      <c r="L44" s="472"/>
      <c r="M44" s="473"/>
      <c r="N44" s="23"/>
      <c r="O44" s="23"/>
      <c r="P44" s="24"/>
      <c r="Q44" s="25"/>
      <c r="R44" s="24"/>
      <c r="S44" s="27"/>
      <c r="T44" s="24"/>
      <c r="U44" s="27"/>
    </row>
    <row r="45" spans="1:35" s="28" customFormat="1">
      <c r="A45" s="145"/>
      <c r="B45" s="27"/>
      <c r="C45" s="361"/>
      <c r="D45" s="301"/>
      <c r="E45" s="471"/>
      <c r="F45" s="472"/>
      <c r="G45" s="472"/>
      <c r="H45" s="472"/>
      <c r="I45" s="472"/>
      <c r="J45" s="472"/>
      <c r="K45" s="472"/>
      <c r="L45" s="472"/>
      <c r="M45" s="473"/>
      <c r="N45" s="23"/>
      <c r="O45" s="23"/>
      <c r="P45" s="24"/>
      <c r="Q45" s="25"/>
      <c r="R45" s="24"/>
      <c r="S45" s="27"/>
      <c r="T45" s="24"/>
      <c r="U45" s="27"/>
    </row>
    <row r="46" spans="1:35" s="28" customFormat="1">
      <c r="A46" s="29"/>
      <c r="B46" s="32"/>
      <c r="C46" s="214"/>
      <c r="D46" s="200"/>
      <c r="E46" s="471"/>
      <c r="F46" s="472"/>
      <c r="G46" s="472"/>
      <c r="H46" s="472"/>
      <c r="I46" s="472"/>
      <c r="J46" s="472"/>
      <c r="K46" s="472"/>
      <c r="L46" s="472"/>
      <c r="M46" s="473"/>
      <c r="N46" s="242"/>
      <c r="O46" s="242"/>
      <c r="P46" s="30"/>
      <c r="Q46" s="31"/>
      <c r="R46" s="30"/>
      <c r="S46" s="32"/>
      <c r="T46" s="30"/>
      <c r="U46" s="32"/>
    </row>
    <row r="47" spans="1:35" s="217" customFormat="1">
      <c r="B47" s="218"/>
      <c r="C47" s="218"/>
      <c r="D47" s="218"/>
      <c r="L47" s="217" t="s">
        <v>191</v>
      </c>
      <c r="M47" s="205"/>
      <c r="N47" s="219">
        <f>SUM(N39:N46)</f>
        <v>14000</v>
      </c>
      <c r="O47" s="219"/>
      <c r="P47" s="253">
        <f>SUM(P39:P46)</f>
        <v>0</v>
      </c>
      <c r="Q47" s="220"/>
      <c r="R47" s="205">
        <f>SUM(R39:R46)</f>
        <v>0</v>
      </c>
      <c r="S47" s="220"/>
      <c r="T47" s="205">
        <f>SUM(T39:T46)</f>
        <v>0</v>
      </c>
      <c r="U47" s="220"/>
    </row>
    <row r="48" spans="1:35" s="149" customFormat="1">
      <c r="B48" s="196"/>
      <c r="C48" s="196"/>
      <c r="D48" s="196"/>
      <c r="M48" s="221"/>
      <c r="N48" s="221"/>
      <c r="O48" s="221"/>
      <c r="P48" s="254"/>
      <c r="Q48" s="191"/>
      <c r="R48" s="221"/>
      <c r="S48" s="191"/>
      <c r="T48" s="221"/>
      <c r="U48" s="191"/>
    </row>
    <row r="49" spans="1:54" s="226" customFormat="1" ht="31.5">
      <c r="A49" s="222" t="s">
        <v>192</v>
      </c>
      <c r="B49" s="223"/>
      <c r="C49" s="223"/>
      <c r="D49" s="223"/>
      <c r="E49" s="223"/>
      <c r="F49" s="223"/>
      <c r="G49" s="223"/>
      <c r="H49" s="223"/>
      <c r="I49" s="223"/>
      <c r="J49" s="223"/>
      <c r="K49" s="223"/>
      <c r="L49" s="223"/>
      <c r="M49" s="224"/>
      <c r="N49" s="243" t="s">
        <v>155</v>
      </c>
      <c r="O49" s="243"/>
      <c r="P49" s="225" t="s">
        <v>156</v>
      </c>
      <c r="Q49" s="225" t="s">
        <v>157</v>
      </c>
      <c r="R49" s="225" t="s">
        <v>158</v>
      </c>
      <c r="S49" s="225" t="s">
        <v>157</v>
      </c>
      <c r="T49" s="225" t="s">
        <v>159</v>
      </c>
      <c r="U49" s="225" t="s">
        <v>157</v>
      </c>
      <c r="V49" s="332"/>
      <c r="W49" s="332"/>
      <c r="X49" s="332"/>
      <c r="Y49" s="332"/>
      <c r="Z49" s="332"/>
      <c r="AA49" s="332"/>
      <c r="AB49" s="332"/>
      <c r="AC49" s="332"/>
      <c r="AD49" s="332"/>
      <c r="AE49" s="332"/>
      <c r="AF49" s="332"/>
      <c r="AG49" s="332"/>
      <c r="AH49" s="332"/>
      <c r="AI49" s="332"/>
      <c r="AJ49" s="332"/>
      <c r="AK49" s="332"/>
      <c r="AL49" s="332"/>
      <c r="AM49" s="332"/>
      <c r="AN49" s="332"/>
      <c r="AO49" s="332"/>
      <c r="AP49" s="332"/>
      <c r="AQ49" s="332"/>
      <c r="AR49" s="332"/>
      <c r="AS49" s="332"/>
      <c r="AT49" s="332"/>
      <c r="AU49" s="332"/>
      <c r="AV49" s="332"/>
      <c r="AW49" s="332"/>
      <c r="AX49" s="332"/>
      <c r="AY49" s="332"/>
      <c r="AZ49" s="332"/>
      <c r="BA49" s="332"/>
      <c r="BB49" s="332"/>
    </row>
    <row r="50" spans="1:54" ht="30">
      <c r="A50" s="19" t="s">
        <v>160</v>
      </c>
      <c r="B50" s="176" t="s">
        <v>161</v>
      </c>
      <c r="C50" s="176" t="s">
        <v>162</v>
      </c>
      <c r="D50" s="199" t="s">
        <v>163</v>
      </c>
      <c r="E50" s="489" t="s">
        <v>164</v>
      </c>
      <c r="F50" s="469"/>
      <c r="G50" s="469"/>
      <c r="H50" s="469"/>
      <c r="I50" s="469"/>
      <c r="J50" s="469"/>
      <c r="K50" s="469"/>
      <c r="L50" s="469"/>
      <c r="M50" s="470"/>
      <c r="N50" s="358" t="s">
        <v>165</v>
      </c>
      <c r="O50" s="358"/>
      <c r="P50" s="13" t="s">
        <v>165</v>
      </c>
      <c r="Q50" s="15"/>
      <c r="R50" s="13" t="s">
        <v>165</v>
      </c>
      <c r="S50" s="16"/>
      <c r="T50" s="13" t="s">
        <v>165</v>
      </c>
      <c r="U50" s="16"/>
    </row>
    <row r="51" spans="1:54" s="325" customFormat="1" ht="73.349999999999994" customHeight="1">
      <c r="A51" s="331">
        <v>5</v>
      </c>
      <c r="B51" s="334" t="s">
        <v>70</v>
      </c>
      <c r="C51" s="360" t="s">
        <v>106</v>
      </c>
      <c r="D51" s="356" t="s">
        <v>193</v>
      </c>
      <c r="E51" s="474" t="s">
        <v>194</v>
      </c>
      <c r="F51" s="475"/>
      <c r="G51" s="475"/>
      <c r="H51" s="475"/>
      <c r="I51" s="475"/>
      <c r="J51" s="475"/>
      <c r="K51" s="475"/>
      <c r="L51" s="475"/>
      <c r="M51" s="476"/>
      <c r="N51" s="329">
        <v>4130.46</v>
      </c>
      <c r="O51" s="329"/>
      <c r="P51" s="327">
        <v>4142.1000000000004</v>
      </c>
      <c r="Q51" s="326" t="s">
        <v>195</v>
      </c>
      <c r="R51" s="350"/>
      <c r="S51" s="343"/>
      <c r="T51" s="350"/>
      <c r="U51" s="343"/>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row>
    <row r="52" spans="1:54" s="325" customFormat="1" ht="50.45" customHeight="1">
      <c r="A52" s="331">
        <v>5</v>
      </c>
      <c r="B52" s="334" t="s">
        <v>70</v>
      </c>
      <c r="C52" s="360" t="s">
        <v>70</v>
      </c>
      <c r="D52" s="356" t="s">
        <v>193</v>
      </c>
      <c r="E52" s="474" t="s">
        <v>196</v>
      </c>
      <c r="F52" s="475"/>
      <c r="G52" s="475"/>
      <c r="H52" s="475"/>
      <c r="I52" s="475"/>
      <c r="J52" s="475"/>
      <c r="K52" s="475"/>
      <c r="L52" s="475"/>
      <c r="M52" s="476"/>
      <c r="N52" s="329">
        <v>4200</v>
      </c>
      <c r="O52" s="336" t="s">
        <v>197</v>
      </c>
      <c r="P52" s="327">
        <v>4000</v>
      </c>
      <c r="Q52" s="352" t="s">
        <v>198</v>
      </c>
      <c r="R52" s="350"/>
      <c r="S52" s="343"/>
      <c r="T52" s="350"/>
      <c r="U52" s="343"/>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row>
    <row r="53" spans="1:54" s="28" customFormat="1" ht="54.75" customHeight="1">
      <c r="A53" s="145">
        <v>5</v>
      </c>
      <c r="B53" s="27" t="s">
        <v>70</v>
      </c>
      <c r="C53" s="361" t="s">
        <v>106</v>
      </c>
      <c r="D53" s="301" t="s">
        <v>193</v>
      </c>
      <c r="E53" s="471" t="s">
        <v>199</v>
      </c>
      <c r="F53" s="472"/>
      <c r="G53" s="472"/>
      <c r="H53" s="472"/>
      <c r="I53" s="472"/>
      <c r="J53" s="472"/>
      <c r="K53" s="472"/>
      <c r="L53" s="472"/>
      <c r="M53" s="473"/>
      <c r="N53" s="23">
        <v>3599</v>
      </c>
      <c r="O53" s="23"/>
      <c r="P53" s="24">
        <v>3599</v>
      </c>
      <c r="Q53" s="25"/>
      <c r="R53" s="24"/>
      <c r="S53" s="27"/>
      <c r="T53" s="24"/>
      <c r="U53" s="27"/>
    </row>
    <row r="54" spans="1:54" s="351" customFormat="1" ht="53.45" customHeight="1">
      <c r="A54" s="342">
        <v>5</v>
      </c>
      <c r="B54" s="343" t="s">
        <v>106</v>
      </c>
      <c r="C54" s="344" t="s">
        <v>72</v>
      </c>
      <c r="D54" s="345" t="s">
        <v>200</v>
      </c>
      <c r="E54" s="509" t="s">
        <v>201</v>
      </c>
      <c r="F54" s="510"/>
      <c r="G54" s="510"/>
      <c r="H54" s="510"/>
      <c r="I54" s="510"/>
      <c r="J54" s="510"/>
      <c r="K54" s="510"/>
      <c r="L54" s="510"/>
      <c r="M54" s="511"/>
      <c r="N54" s="346">
        <v>1499.7</v>
      </c>
      <c r="O54" s="347" t="s">
        <v>202</v>
      </c>
      <c r="P54" s="348">
        <v>1499.7</v>
      </c>
      <c r="Q54" s="349"/>
      <c r="R54" s="350"/>
      <c r="S54" s="343"/>
      <c r="T54" s="350"/>
      <c r="U54" s="343"/>
    </row>
    <row r="55" spans="1:54" s="325" customFormat="1" ht="45" customHeight="1">
      <c r="A55" s="331">
        <v>5</v>
      </c>
      <c r="B55" s="334" t="s">
        <v>70</v>
      </c>
      <c r="C55" s="360" t="s">
        <v>72</v>
      </c>
      <c r="D55" s="356" t="s">
        <v>193</v>
      </c>
      <c r="E55" s="474" t="s">
        <v>203</v>
      </c>
      <c r="F55" s="475"/>
      <c r="G55" s="475"/>
      <c r="H55" s="475"/>
      <c r="I55" s="475"/>
      <c r="J55" s="475"/>
      <c r="K55" s="475"/>
      <c r="L55" s="475"/>
      <c r="M55" s="476"/>
      <c r="N55" s="329">
        <v>130</v>
      </c>
      <c r="O55" s="363" t="s">
        <v>204</v>
      </c>
      <c r="P55" s="327">
        <v>0</v>
      </c>
      <c r="Q55" s="324"/>
      <c r="R55" s="327"/>
      <c r="S55" s="334"/>
      <c r="T55" s="327"/>
      <c r="U55" s="334"/>
    </row>
    <row r="56" spans="1:54" s="325" customFormat="1" ht="66" customHeight="1">
      <c r="A56" s="331">
        <v>5</v>
      </c>
      <c r="B56" s="334" t="s">
        <v>70</v>
      </c>
      <c r="C56" s="360" t="s">
        <v>72</v>
      </c>
      <c r="D56" s="356" t="s">
        <v>193</v>
      </c>
      <c r="E56" s="474" t="s">
        <v>205</v>
      </c>
      <c r="F56" s="475"/>
      <c r="G56" s="475"/>
      <c r="H56" s="475"/>
      <c r="I56" s="475"/>
      <c r="J56" s="475"/>
      <c r="K56" s="475"/>
      <c r="L56" s="475"/>
      <c r="M56" s="476"/>
      <c r="N56" s="329">
        <v>4000</v>
      </c>
      <c r="O56" s="329"/>
      <c r="P56" s="327">
        <v>0</v>
      </c>
      <c r="Q56" s="334" t="s">
        <v>206</v>
      </c>
      <c r="R56" s="350"/>
      <c r="S56" s="351"/>
      <c r="T56" s="350"/>
      <c r="U56" s="343"/>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1"/>
      <c r="AY56" s="351"/>
      <c r="AZ56" s="351"/>
      <c r="BA56" s="351"/>
      <c r="BB56" s="351"/>
    </row>
    <row r="57" spans="1:54" s="325" customFormat="1" ht="35.25" customHeight="1">
      <c r="A57" s="331">
        <v>5</v>
      </c>
      <c r="B57" s="334" t="s">
        <v>70</v>
      </c>
      <c r="C57" s="360" t="s">
        <v>72</v>
      </c>
      <c r="D57" s="356" t="s">
        <v>193</v>
      </c>
      <c r="E57" s="474" t="s">
        <v>207</v>
      </c>
      <c r="F57" s="475"/>
      <c r="G57" s="475"/>
      <c r="H57" s="475"/>
      <c r="I57" s="475"/>
      <c r="J57" s="475"/>
      <c r="K57" s="475"/>
      <c r="L57" s="475"/>
      <c r="M57" s="476"/>
      <c r="N57" s="329">
        <v>7000</v>
      </c>
      <c r="O57" s="329"/>
      <c r="P57" s="327">
        <v>7355</v>
      </c>
      <c r="Q57" s="324" t="s">
        <v>208</v>
      </c>
      <c r="R57" s="350"/>
      <c r="S57" s="343"/>
      <c r="T57" s="350"/>
      <c r="U57" s="343"/>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1"/>
      <c r="AY57" s="351"/>
      <c r="AZ57" s="351"/>
      <c r="BA57" s="351"/>
      <c r="BB57" s="351"/>
    </row>
    <row r="58" spans="1:54" s="325" customFormat="1" ht="35.25" customHeight="1">
      <c r="A58" s="331">
        <v>5</v>
      </c>
      <c r="B58" s="334" t="s">
        <v>70</v>
      </c>
      <c r="C58" s="360" t="s">
        <v>72</v>
      </c>
      <c r="D58" s="356" t="s">
        <v>193</v>
      </c>
      <c r="E58" s="474" t="s">
        <v>209</v>
      </c>
      <c r="F58" s="475"/>
      <c r="G58" s="475"/>
      <c r="H58" s="475"/>
      <c r="I58" s="475"/>
      <c r="J58" s="475"/>
      <c r="K58" s="475"/>
      <c r="L58" s="475"/>
      <c r="M58" s="476"/>
      <c r="N58" s="329">
        <v>1385.95</v>
      </c>
      <c r="O58" s="329"/>
      <c r="P58" s="327">
        <v>959.08</v>
      </c>
      <c r="Q58" s="324" t="s">
        <v>210</v>
      </c>
      <c r="R58" s="350"/>
      <c r="S58" s="343"/>
      <c r="T58" s="350"/>
      <c r="U58" s="343"/>
      <c r="V58" s="351"/>
      <c r="W58" s="351"/>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c r="AW58" s="351"/>
      <c r="AX58" s="351"/>
      <c r="AY58" s="351"/>
      <c r="AZ58" s="351"/>
      <c r="BA58" s="351"/>
      <c r="BB58" s="351"/>
    </row>
    <row r="59" spans="1:54" s="325" customFormat="1" ht="80.45" customHeight="1">
      <c r="A59" s="331">
        <v>5</v>
      </c>
      <c r="B59" s="334" t="s">
        <v>70</v>
      </c>
      <c r="C59" s="360" t="s">
        <v>72</v>
      </c>
      <c r="D59" s="356" t="s">
        <v>193</v>
      </c>
      <c r="E59" s="512" t="s">
        <v>211</v>
      </c>
      <c r="F59" s="475"/>
      <c r="G59" s="475"/>
      <c r="H59" s="475"/>
      <c r="I59" s="475"/>
      <c r="J59" s="475"/>
      <c r="K59" s="475"/>
      <c r="L59" s="475"/>
      <c r="M59" s="476"/>
      <c r="N59" s="329">
        <v>1799.22</v>
      </c>
      <c r="O59" s="329"/>
      <c r="P59" s="327">
        <v>1849.1</v>
      </c>
      <c r="Q59" s="324" t="s">
        <v>212</v>
      </c>
      <c r="R59" s="350"/>
      <c r="S59" s="343"/>
      <c r="T59" s="350"/>
      <c r="U59" s="343"/>
      <c r="V59" s="351"/>
      <c r="W59" s="351"/>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c r="AW59" s="351"/>
      <c r="AX59" s="351"/>
      <c r="AY59" s="351"/>
      <c r="AZ59" s="351"/>
      <c r="BA59" s="351"/>
      <c r="BB59" s="351"/>
    </row>
    <row r="60" spans="1:54" s="28" customFormat="1" ht="96" customHeight="1">
      <c r="A60" s="145">
        <v>5</v>
      </c>
      <c r="B60" s="27" t="s">
        <v>70</v>
      </c>
      <c r="C60" s="361" t="s">
        <v>72</v>
      </c>
      <c r="D60" s="301" t="s">
        <v>193</v>
      </c>
      <c r="E60" s="503" t="s">
        <v>213</v>
      </c>
      <c r="F60" s="504"/>
      <c r="G60" s="504"/>
      <c r="H60" s="504"/>
      <c r="I60" s="504"/>
      <c r="J60" s="504"/>
      <c r="K60" s="504"/>
      <c r="L60" s="504"/>
      <c r="M60" s="505"/>
      <c r="N60" s="23">
        <v>4699</v>
      </c>
      <c r="O60" s="23"/>
      <c r="P60" s="24">
        <v>4699</v>
      </c>
      <c r="Q60" s="25"/>
      <c r="R60" s="24"/>
      <c r="S60" s="27"/>
      <c r="T60" s="24"/>
      <c r="U60" s="27"/>
    </row>
    <row r="61" spans="1:54" s="28" customFormat="1" ht="62.25" customHeight="1">
      <c r="A61" s="145">
        <v>5</v>
      </c>
      <c r="B61" s="27" t="s">
        <v>70</v>
      </c>
      <c r="C61" s="361" t="s">
        <v>72</v>
      </c>
      <c r="D61" s="301" t="s">
        <v>193</v>
      </c>
      <c r="E61" s="471" t="s">
        <v>214</v>
      </c>
      <c r="F61" s="472"/>
      <c r="G61" s="472"/>
      <c r="H61" s="472"/>
      <c r="I61" s="472"/>
      <c r="J61" s="472"/>
      <c r="K61" s="472"/>
      <c r="L61" s="472"/>
      <c r="M61" s="473"/>
      <c r="N61" s="23">
        <v>519.96</v>
      </c>
      <c r="O61" s="23"/>
      <c r="P61" s="24">
        <v>519.96</v>
      </c>
      <c r="Q61" s="25"/>
      <c r="R61" s="24"/>
      <c r="S61" s="27"/>
      <c r="T61" s="24"/>
      <c r="U61" s="27"/>
    </row>
    <row r="62" spans="1:54" s="325" customFormat="1" ht="62.25" customHeight="1">
      <c r="A62" s="331"/>
      <c r="B62" s="360" t="s">
        <v>106</v>
      </c>
      <c r="C62" s="360" t="s">
        <v>106</v>
      </c>
      <c r="D62" s="356" t="s">
        <v>193</v>
      </c>
      <c r="E62" s="474" t="s">
        <v>215</v>
      </c>
      <c r="F62" s="475"/>
      <c r="G62" s="475"/>
      <c r="H62" s="475"/>
      <c r="I62" s="475"/>
      <c r="J62" s="475"/>
      <c r="K62" s="475"/>
      <c r="L62" s="475"/>
      <c r="M62" s="476"/>
      <c r="N62" s="329">
        <v>0</v>
      </c>
      <c r="O62" s="329"/>
      <c r="P62" s="329">
        <v>1308.57</v>
      </c>
      <c r="Q62" s="330" t="s">
        <v>216</v>
      </c>
      <c r="R62" s="346"/>
      <c r="S62" s="344"/>
      <c r="T62" s="346"/>
      <c r="U62" s="344"/>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1"/>
    </row>
    <row r="63" spans="1:54" s="325" customFormat="1" ht="62.25" customHeight="1">
      <c r="A63" s="331"/>
      <c r="B63" s="360" t="s">
        <v>106</v>
      </c>
      <c r="C63" s="360" t="s">
        <v>106</v>
      </c>
      <c r="D63" s="356" t="s">
        <v>193</v>
      </c>
      <c r="E63" s="474" t="s">
        <v>217</v>
      </c>
      <c r="F63" s="475"/>
      <c r="G63" s="475"/>
      <c r="H63" s="475"/>
      <c r="I63" s="475"/>
      <c r="J63" s="475"/>
      <c r="K63" s="475"/>
      <c r="L63" s="475"/>
      <c r="M63" s="476"/>
      <c r="N63" s="329">
        <v>0</v>
      </c>
      <c r="O63" s="329"/>
      <c r="P63" s="329">
        <v>232.75</v>
      </c>
      <c r="Q63" s="330" t="s">
        <v>216</v>
      </c>
      <c r="R63" s="329"/>
      <c r="S63" s="360"/>
      <c r="T63" s="329"/>
      <c r="U63" s="360"/>
    </row>
    <row r="64" spans="1:54" s="325" customFormat="1" ht="62.25" customHeight="1">
      <c r="A64" s="331"/>
      <c r="B64" s="360" t="s">
        <v>106</v>
      </c>
      <c r="C64" s="360" t="s">
        <v>106</v>
      </c>
      <c r="D64" s="356" t="s">
        <v>193</v>
      </c>
      <c r="E64" s="474" t="s">
        <v>218</v>
      </c>
      <c r="F64" s="475"/>
      <c r="G64" s="475"/>
      <c r="H64" s="475"/>
      <c r="I64" s="475"/>
      <c r="J64" s="475"/>
      <c r="K64" s="475"/>
      <c r="L64" s="475"/>
      <c r="M64" s="476"/>
      <c r="N64" s="329">
        <v>0</v>
      </c>
      <c r="O64" s="329"/>
      <c r="P64" s="329">
        <v>469.01</v>
      </c>
      <c r="Q64" s="330" t="s">
        <v>219</v>
      </c>
      <c r="R64" s="329"/>
      <c r="S64" s="360"/>
      <c r="T64" s="329"/>
      <c r="U64" s="360"/>
    </row>
    <row r="65" spans="1:54" s="325" customFormat="1" ht="62.25" customHeight="1">
      <c r="A65" s="331"/>
      <c r="B65" s="360" t="s">
        <v>220</v>
      </c>
      <c r="C65" s="360" t="s">
        <v>220</v>
      </c>
      <c r="D65" s="356" t="s">
        <v>193</v>
      </c>
      <c r="E65" s="516" t="s">
        <v>221</v>
      </c>
      <c r="F65" s="517"/>
      <c r="G65" s="517"/>
      <c r="H65" s="517"/>
      <c r="I65" s="517"/>
      <c r="J65" s="517"/>
      <c r="K65" s="517"/>
      <c r="L65" s="517"/>
      <c r="M65" s="518"/>
      <c r="N65" s="329">
        <v>0</v>
      </c>
      <c r="O65" s="329"/>
      <c r="P65" s="329">
        <v>15110</v>
      </c>
      <c r="Q65" s="330" t="s">
        <v>216</v>
      </c>
      <c r="R65" s="329"/>
      <c r="S65" s="360"/>
      <c r="T65" s="329"/>
      <c r="U65" s="360"/>
    </row>
    <row r="66" spans="1:54" s="325" customFormat="1" ht="62.25" customHeight="1">
      <c r="A66" s="331"/>
      <c r="B66" s="360" t="s">
        <v>220</v>
      </c>
      <c r="C66" s="360" t="s">
        <v>220</v>
      </c>
      <c r="D66" s="356" t="s">
        <v>193</v>
      </c>
      <c r="E66" s="516" t="s">
        <v>222</v>
      </c>
      <c r="F66" s="517"/>
      <c r="G66" s="517"/>
      <c r="H66" s="517"/>
      <c r="I66" s="517"/>
      <c r="J66" s="517"/>
      <c r="K66" s="517"/>
      <c r="L66" s="517"/>
      <c r="M66" s="518"/>
      <c r="N66" s="329">
        <v>0</v>
      </c>
      <c r="O66" s="329"/>
      <c r="P66" s="329">
        <v>3537.19</v>
      </c>
      <c r="Q66" s="330" t="s">
        <v>216</v>
      </c>
      <c r="R66" s="329"/>
      <c r="S66" s="360"/>
      <c r="T66" s="329"/>
      <c r="U66" s="360"/>
    </row>
    <row r="67" spans="1:54" s="325" customFormat="1" ht="58.5" customHeight="1">
      <c r="A67" s="331"/>
      <c r="B67" s="331" t="s">
        <v>70</v>
      </c>
      <c r="C67" s="331" t="s">
        <v>72</v>
      </c>
      <c r="D67" s="331" t="s">
        <v>200</v>
      </c>
      <c r="E67" s="506" t="s">
        <v>223</v>
      </c>
      <c r="F67" s="507"/>
      <c r="G67" s="507"/>
      <c r="H67" s="507"/>
      <c r="I67" s="507"/>
      <c r="J67" s="507"/>
      <c r="K67" s="507"/>
      <c r="L67" s="507"/>
      <c r="M67" s="508"/>
      <c r="N67" s="364">
        <v>150</v>
      </c>
      <c r="O67" s="365" t="s">
        <v>224</v>
      </c>
      <c r="P67" s="364">
        <v>0</v>
      </c>
      <c r="Q67" s="331" t="s">
        <v>225</v>
      </c>
      <c r="R67" s="331"/>
      <c r="S67" s="331"/>
      <c r="T67" s="331"/>
      <c r="U67" s="331"/>
    </row>
    <row r="68" spans="1:54" s="149" customFormat="1">
      <c r="B68" s="196"/>
      <c r="C68" s="196"/>
      <c r="D68" s="196"/>
      <c r="K68" s="227" t="s">
        <v>226</v>
      </c>
      <c r="L68" s="228"/>
      <c r="M68" s="228"/>
      <c r="N68" s="190">
        <f>SUM(N51:N67)</f>
        <v>33113.29</v>
      </c>
      <c r="O68" s="190"/>
      <c r="P68" s="252">
        <f>SUM(P51:P67)</f>
        <v>49280.460000000006</v>
      </c>
      <c r="Q68" s="190"/>
      <c r="R68" s="190">
        <f>SUM(R51:R61)</f>
        <v>0</v>
      </c>
      <c r="S68" s="190"/>
      <c r="T68" s="190">
        <f>SUM(T51:T61)</f>
        <v>0</v>
      </c>
      <c r="U68" s="190"/>
    </row>
    <row r="69" spans="1:54" s="147" customFormat="1">
      <c r="B69" s="184"/>
      <c r="C69" s="184"/>
      <c r="D69" s="184"/>
      <c r="P69" s="248"/>
      <c r="Q69" s="189"/>
      <c r="R69" s="159"/>
      <c r="S69" s="189"/>
      <c r="T69" s="159"/>
      <c r="U69" s="189"/>
    </row>
    <row r="70" spans="1:54" s="182" customFormat="1" ht="31.5">
      <c r="A70" s="229" t="s">
        <v>227</v>
      </c>
      <c r="B70" s="201"/>
      <c r="C70" s="201"/>
      <c r="D70" s="201"/>
      <c r="E70" s="58"/>
      <c r="F70" s="58"/>
      <c r="G70" s="58"/>
      <c r="H70" s="58"/>
      <c r="I70" s="58"/>
      <c r="J70" s="58"/>
      <c r="K70" s="58"/>
      <c r="L70" s="58"/>
      <c r="M70" s="59"/>
      <c r="N70" s="244" t="s">
        <v>155</v>
      </c>
      <c r="O70" s="244"/>
      <c r="P70" s="230" t="s">
        <v>156</v>
      </c>
      <c r="Q70" s="230" t="s">
        <v>157</v>
      </c>
      <c r="R70" s="230" t="s">
        <v>158</v>
      </c>
      <c r="S70" s="230" t="s">
        <v>157</v>
      </c>
      <c r="T70" s="230" t="s">
        <v>159</v>
      </c>
      <c r="U70" s="230" t="s">
        <v>157</v>
      </c>
      <c r="V70" s="333"/>
      <c r="W70" s="333"/>
      <c r="X70" s="333"/>
      <c r="Y70" s="333"/>
      <c r="Z70" s="333"/>
      <c r="AA70" s="333"/>
      <c r="AB70" s="333"/>
      <c r="AC70" s="333"/>
      <c r="AD70" s="333"/>
      <c r="AE70" s="333"/>
      <c r="AF70" s="333"/>
      <c r="AG70" s="333"/>
      <c r="AH70" s="333"/>
      <c r="AI70" s="333"/>
      <c r="AJ70" s="333"/>
      <c r="AK70" s="333"/>
      <c r="AL70" s="333"/>
      <c r="AM70" s="333"/>
      <c r="AN70" s="333"/>
      <c r="AO70" s="333"/>
      <c r="AP70" s="333"/>
      <c r="AQ70" s="333"/>
      <c r="AR70" s="333"/>
      <c r="AS70" s="333"/>
      <c r="AT70" s="333"/>
      <c r="AU70" s="333"/>
      <c r="AV70" s="333"/>
      <c r="AW70" s="333"/>
      <c r="AX70" s="333"/>
      <c r="AY70" s="333"/>
      <c r="AZ70" s="333"/>
      <c r="BA70" s="333"/>
      <c r="BB70" s="333"/>
    </row>
    <row r="71" spans="1:54" ht="30">
      <c r="A71" s="19" t="s">
        <v>160</v>
      </c>
      <c r="B71" s="176" t="s">
        <v>161</v>
      </c>
      <c r="C71" s="176" t="s">
        <v>162</v>
      </c>
      <c r="D71" s="260" t="s">
        <v>163</v>
      </c>
      <c r="E71" s="469" t="s">
        <v>164</v>
      </c>
      <c r="F71" s="469"/>
      <c r="G71" s="469"/>
      <c r="H71" s="469"/>
      <c r="I71" s="469"/>
      <c r="J71" s="469"/>
      <c r="K71" s="469"/>
      <c r="L71" s="469"/>
      <c r="M71" s="470"/>
      <c r="N71" s="358" t="s">
        <v>165</v>
      </c>
      <c r="O71" s="358"/>
      <c r="P71" s="358" t="s">
        <v>165</v>
      </c>
      <c r="Q71" s="15"/>
      <c r="R71" s="358" t="s">
        <v>165</v>
      </c>
      <c r="S71" s="16"/>
      <c r="T71" s="358" t="s">
        <v>165</v>
      </c>
      <c r="U71" s="16"/>
    </row>
    <row r="72" spans="1:54" s="325" customFormat="1" ht="15" customHeight="1">
      <c r="A72" s="331">
        <v>7</v>
      </c>
      <c r="B72" s="334" t="s">
        <v>70</v>
      </c>
      <c r="C72" s="334" t="s">
        <v>72</v>
      </c>
      <c r="D72" s="356" t="s">
        <v>228</v>
      </c>
      <c r="E72" s="474" t="s">
        <v>229</v>
      </c>
      <c r="F72" s="475"/>
      <c r="G72" s="475"/>
      <c r="H72" s="475"/>
      <c r="I72" s="475"/>
      <c r="J72" s="475"/>
      <c r="K72" s="475"/>
      <c r="L72" s="475"/>
      <c r="M72" s="476"/>
      <c r="N72" s="329">
        <v>240.22523809529099</v>
      </c>
      <c r="O72" s="329"/>
      <c r="P72" s="329">
        <v>0</v>
      </c>
      <c r="Q72" s="324" t="s">
        <v>230</v>
      </c>
      <c r="R72" s="329"/>
      <c r="S72" s="334"/>
      <c r="T72" s="329"/>
      <c r="U72" s="334"/>
    </row>
    <row r="73" spans="1:54" s="28" customFormat="1">
      <c r="A73" s="145"/>
      <c r="B73" s="27"/>
      <c r="C73" s="27"/>
      <c r="D73" s="301"/>
      <c r="E73" s="471"/>
      <c r="F73" s="472"/>
      <c r="G73" s="472"/>
      <c r="H73" s="472"/>
      <c r="I73" s="472"/>
      <c r="J73" s="472"/>
      <c r="K73" s="472"/>
      <c r="L73" s="472"/>
      <c r="M73" s="473"/>
      <c r="N73" s="23"/>
      <c r="O73" s="23"/>
      <c r="P73" s="23"/>
      <c r="Q73" s="25"/>
      <c r="R73" s="23"/>
      <c r="S73" s="27"/>
      <c r="T73" s="23"/>
      <c r="U73" s="27"/>
    </row>
    <row r="74" spans="1:54" s="28" customFormat="1">
      <c r="A74" s="145"/>
      <c r="B74" s="27"/>
      <c r="C74" s="27"/>
      <c r="D74" s="301"/>
      <c r="E74" s="471"/>
      <c r="F74" s="472"/>
      <c r="G74" s="472"/>
      <c r="H74" s="472"/>
      <c r="I74" s="472"/>
      <c r="J74" s="472"/>
      <c r="K74" s="472"/>
      <c r="L74" s="472"/>
      <c r="M74" s="473"/>
      <c r="N74" s="23"/>
      <c r="O74" s="23"/>
      <c r="P74" s="23"/>
      <c r="Q74" s="31"/>
      <c r="R74" s="23"/>
      <c r="S74" s="32"/>
      <c r="T74" s="23"/>
      <c r="U74" s="27"/>
    </row>
    <row r="75" spans="1:54" s="149" customFormat="1">
      <c r="B75" s="196"/>
      <c r="C75" s="196"/>
      <c r="D75" s="196"/>
      <c r="K75" s="227" t="s">
        <v>231</v>
      </c>
      <c r="L75" s="228"/>
      <c r="M75" s="228"/>
      <c r="N75" s="190">
        <f>SUM(N72:N74)</f>
        <v>240.22523809529099</v>
      </c>
      <c r="O75" s="190"/>
      <c r="P75" s="252">
        <f>SUM(P72:P74)</f>
        <v>0</v>
      </c>
      <c r="Q75" s="220"/>
      <c r="R75" s="190">
        <f>SUM(R72:R74)</f>
        <v>0</v>
      </c>
      <c r="S75" s="220"/>
      <c r="T75" s="190">
        <f>SUM(T72:T74)</f>
        <v>0</v>
      </c>
      <c r="U75" s="231"/>
    </row>
    <row r="76" spans="1:54" s="147" customFormat="1">
      <c r="B76" s="184"/>
      <c r="C76" s="184"/>
      <c r="D76" s="184"/>
      <c r="P76" s="248"/>
      <c r="Q76" s="189"/>
      <c r="R76" s="159"/>
      <c r="S76" s="189"/>
      <c r="T76" s="159"/>
      <c r="U76" s="189"/>
    </row>
    <row r="77" spans="1:54" s="52" customFormat="1" ht="37.5">
      <c r="A77" s="60" t="s">
        <v>232</v>
      </c>
      <c r="B77" s="202"/>
      <c r="C77" s="81" t="s">
        <v>233</v>
      </c>
      <c r="D77" s="202"/>
      <c r="E77" s="61"/>
      <c r="F77" s="61"/>
      <c r="G77" s="61"/>
      <c r="H77" s="61"/>
      <c r="I77" s="61"/>
      <c r="J77" s="61"/>
      <c r="K77" s="61"/>
      <c r="L77" s="61"/>
      <c r="M77" s="62"/>
      <c r="N77" s="245" t="s">
        <v>155</v>
      </c>
      <c r="O77" s="245"/>
      <c r="P77" s="63" t="s">
        <v>156</v>
      </c>
      <c r="Q77" s="261" t="s">
        <v>157</v>
      </c>
      <c r="R77" s="63" t="s">
        <v>158</v>
      </c>
      <c r="S77" s="64" t="s">
        <v>157</v>
      </c>
      <c r="T77" s="63" t="s">
        <v>159</v>
      </c>
      <c r="U77" s="64" t="s">
        <v>157</v>
      </c>
    </row>
    <row r="78" spans="1:54" ht="30">
      <c r="A78" s="19" t="s">
        <v>160</v>
      </c>
      <c r="B78" s="176" t="s">
        <v>161</v>
      </c>
      <c r="C78" s="176" t="s">
        <v>162</v>
      </c>
      <c r="D78" s="260" t="s">
        <v>163</v>
      </c>
      <c r="E78" s="469" t="s">
        <v>164</v>
      </c>
      <c r="F78" s="469"/>
      <c r="G78" s="469"/>
      <c r="H78" s="469"/>
      <c r="I78" s="469"/>
      <c r="J78" s="469"/>
      <c r="K78" s="469"/>
      <c r="L78" s="469"/>
      <c r="M78" s="470"/>
      <c r="N78" s="358" t="s">
        <v>165</v>
      </c>
      <c r="O78" s="358"/>
      <c r="P78" s="13" t="s">
        <v>165</v>
      </c>
      <c r="Q78" s="15"/>
      <c r="R78" s="13" t="s">
        <v>165</v>
      </c>
      <c r="S78" s="16"/>
      <c r="T78" s="13" t="s">
        <v>165</v>
      </c>
      <c r="U78" s="16"/>
    </row>
    <row r="79" spans="1:54" s="325" customFormat="1" ht="50.1" customHeight="1">
      <c r="A79" s="331">
        <v>3</v>
      </c>
      <c r="B79" s="334" t="s">
        <v>70</v>
      </c>
      <c r="C79" s="334" t="s">
        <v>70</v>
      </c>
      <c r="D79" s="335" t="s">
        <v>234</v>
      </c>
      <c r="E79" s="463" t="s">
        <v>235</v>
      </c>
      <c r="F79" s="464"/>
      <c r="G79" s="464"/>
      <c r="H79" s="464"/>
      <c r="I79" s="464"/>
      <c r="J79" s="464"/>
      <c r="K79" s="464"/>
      <c r="L79" s="464"/>
      <c r="M79" s="465"/>
      <c r="N79" s="329">
        <v>2960</v>
      </c>
      <c r="O79" s="329"/>
      <c r="P79" s="327">
        <v>2577.0500000000002</v>
      </c>
      <c r="Q79" s="324" t="s">
        <v>236</v>
      </c>
      <c r="R79" s="350"/>
      <c r="S79" s="343"/>
      <c r="T79" s="350"/>
      <c r="U79" s="343"/>
      <c r="V79" s="351"/>
      <c r="W79" s="351"/>
      <c r="X79" s="351"/>
      <c r="Y79" s="351"/>
      <c r="Z79" s="351"/>
      <c r="AA79" s="351"/>
      <c r="AB79" s="351"/>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1"/>
      <c r="AY79" s="351"/>
      <c r="AZ79" s="351"/>
    </row>
    <row r="80" spans="1:54" s="28" customFormat="1" ht="117.95" customHeight="1">
      <c r="A80" s="145">
        <v>3</v>
      </c>
      <c r="B80" s="27" t="s">
        <v>106</v>
      </c>
      <c r="C80" s="27" t="s">
        <v>106</v>
      </c>
      <c r="D80" s="198" t="s">
        <v>234</v>
      </c>
      <c r="E80" s="471" t="s">
        <v>237</v>
      </c>
      <c r="F80" s="472"/>
      <c r="G80" s="472"/>
      <c r="H80" s="472"/>
      <c r="I80" s="472"/>
      <c r="J80" s="472"/>
      <c r="K80" s="472"/>
      <c r="L80" s="472"/>
      <c r="M80" s="473"/>
      <c r="N80" s="23">
        <v>1400</v>
      </c>
      <c r="O80" s="320" t="s">
        <v>238</v>
      </c>
      <c r="P80" s="24">
        <v>1400</v>
      </c>
      <c r="R80" s="24"/>
      <c r="S80" s="27"/>
      <c r="T80" s="24"/>
      <c r="U80" s="27"/>
    </row>
    <row r="81" spans="1:69" s="325" customFormat="1" ht="72" customHeight="1">
      <c r="A81" s="331">
        <v>3</v>
      </c>
      <c r="B81" s="334" t="s">
        <v>106</v>
      </c>
      <c r="C81" s="334" t="s">
        <v>106</v>
      </c>
      <c r="D81" s="335" t="s">
        <v>234</v>
      </c>
      <c r="E81" s="480" t="s">
        <v>239</v>
      </c>
      <c r="F81" s="481"/>
      <c r="G81" s="481"/>
      <c r="H81" s="481"/>
      <c r="I81" s="481"/>
      <c r="J81" s="481"/>
      <c r="K81" s="481"/>
      <c r="L81" s="481"/>
      <c r="M81" s="482"/>
      <c r="N81" s="329">
        <v>5210</v>
      </c>
      <c r="O81" s="329"/>
      <c r="P81" s="327">
        <v>6707.64</v>
      </c>
      <c r="Q81" s="334" t="s">
        <v>240</v>
      </c>
      <c r="R81" s="350"/>
      <c r="S81" s="351"/>
      <c r="T81" s="350"/>
      <c r="U81" s="343"/>
      <c r="V81" s="351"/>
      <c r="W81" s="351"/>
      <c r="X81" s="351"/>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1"/>
      <c r="AY81" s="351"/>
      <c r="AZ81" s="351"/>
      <c r="BA81" s="351"/>
      <c r="BB81" s="351"/>
    </row>
    <row r="82" spans="1:69" s="325" customFormat="1" ht="47.25" customHeight="1">
      <c r="A82" s="331">
        <v>3</v>
      </c>
      <c r="B82" s="334" t="s">
        <v>72</v>
      </c>
      <c r="C82" s="334" t="s">
        <v>72</v>
      </c>
      <c r="D82" s="335" t="s">
        <v>234</v>
      </c>
      <c r="E82" s="463" t="s">
        <v>241</v>
      </c>
      <c r="F82" s="464"/>
      <c r="G82" s="464"/>
      <c r="H82" s="464"/>
      <c r="I82" s="464"/>
      <c r="J82" s="464"/>
      <c r="K82" s="464"/>
      <c r="L82" s="464"/>
      <c r="M82" s="465"/>
      <c r="N82" s="329">
        <v>2000</v>
      </c>
      <c r="O82" s="329"/>
      <c r="P82" s="327">
        <v>0</v>
      </c>
      <c r="Q82" s="324" t="s">
        <v>242</v>
      </c>
      <c r="R82" s="350"/>
      <c r="S82" s="343"/>
      <c r="T82" s="350"/>
      <c r="U82" s="343"/>
      <c r="V82" s="351"/>
      <c r="W82" s="351"/>
      <c r="X82" s="351"/>
      <c r="Y82" s="351"/>
      <c r="Z82" s="351"/>
      <c r="AA82" s="351"/>
      <c r="AB82" s="351"/>
      <c r="AC82" s="351"/>
      <c r="AD82" s="351"/>
      <c r="AE82" s="351"/>
      <c r="AF82" s="351"/>
      <c r="AG82" s="351"/>
      <c r="AH82" s="351"/>
      <c r="AI82" s="351"/>
      <c r="AJ82" s="351"/>
      <c r="AK82" s="351"/>
      <c r="AL82" s="351"/>
      <c r="AM82" s="351"/>
      <c r="AN82" s="351"/>
      <c r="AO82" s="351"/>
      <c r="AP82" s="351"/>
      <c r="AQ82" s="351"/>
      <c r="AR82" s="351"/>
      <c r="AS82" s="351"/>
      <c r="AT82" s="351"/>
      <c r="AU82" s="351"/>
      <c r="AV82" s="351"/>
      <c r="AW82" s="351"/>
      <c r="AX82" s="351"/>
      <c r="AY82" s="351"/>
      <c r="AZ82" s="351"/>
      <c r="BA82" s="351"/>
      <c r="BB82" s="351"/>
    </row>
    <row r="83" spans="1:69" s="325" customFormat="1" ht="66.75" customHeight="1">
      <c r="A83" s="331">
        <v>3</v>
      </c>
      <c r="B83" s="334" t="s">
        <v>72</v>
      </c>
      <c r="C83" s="334" t="s">
        <v>72</v>
      </c>
      <c r="D83" s="335" t="s">
        <v>234</v>
      </c>
      <c r="E83" s="474" t="s">
        <v>243</v>
      </c>
      <c r="F83" s="475"/>
      <c r="G83" s="475"/>
      <c r="H83" s="475"/>
      <c r="I83" s="475"/>
      <c r="J83" s="475"/>
      <c r="K83" s="475"/>
      <c r="L83" s="475"/>
      <c r="M83" s="476"/>
      <c r="N83" s="329"/>
      <c r="O83" s="329"/>
      <c r="P83" s="327">
        <v>6584.05</v>
      </c>
      <c r="Q83" s="324" t="s">
        <v>244</v>
      </c>
      <c r="R83" s="327"/>
      <c r="S83" s="334"/>
      <c r="T83" s="327"/>
      <c r="U83" s="334"/>
    </row>
    <row r="84" spans="1:69" s="28" customFormat="1">
      <c r="A84" s="145"/>
      <c r="B84" s="27"/>
      <c r="C84" s="27"/>
      <c r="D84" s="198"/>
      <c r="E84" s="471"/>
      <c r="F84" s="472"/>
      <c r="G84" s="472"/>
      <c r="H84" s="472"/>
      <c r="I84" s="472"/>
      <c r="J84" s="472"/>
      <c r="K84" s="472"/>
      <c r="L84" s="472"/>
      <c r="M84" s="473"/>
      <c r="N84" s="23"/>
      <c r="O84" s="23"/>
      <c r="P84" s="24"/>
      <c r="Q84" s="25"/>
      <c r="R84" s="24"/>
      <c r="S84" s="27"/>
      <c r="T84" s="24"/>
      <c r="U84" s="27"/>
    </row>
    <row r="85" spans="1:69" s="28" customFormat="1">
      <c r="A85" s="145"/>
      <c r="B85" s="27"/>
      <c r="C85" s="27"/>
      <c r="D85" s="198"/>
      <c r="E85" s="471"/>
      <c r="F85" s="472"/>
      <c r="G85" s="472"/>
      <c r="H85" s="472"/>
      <c r="I85" s="472"/>
      <c r="J85" s="472"/>
      <c r="K85" s="472"/>
      <c r="L85" s="472"/>
      <c r="M85" s="473"/>
      <c r="N85" s="23"/>
      <c r="O85" s="23"/>
      <c r="P85" s="24"/>
      <c r="Q85" s="25"/>
      <c r="R85" s="24"/>
      <c r="S85" s="27"/>
      <c r="T85" s="24"/>
      <c r="U85" s="27"/>
    </row>
    <row r="86" spans="1:69" s="28" customFormat="1">
      <c r="A86" s="145"/>
      <c r="B86" s="27"/>
      <c r="C86" s="27"/>
      <c r="D86" s="198"/>
      <c r="E86" s="471"/>
      <c r="F86" s="472"/>
      <c r="G86" s="472"/>
      <c r="H86" s="472"/>
      <c r="I86" s="472"/>
      <c r="J86" s="472"/>
      <c r="K86" s="472"/>
      <c r="L86" s="472"/>
      <c r="M86" s="473"/>
      <c r="N86" s="23"/>
      <c r="O86" s="23"/>
      <c r="P86" s="24"/>
      <c r="Q86" s="25"/>
      <c r="R86" s="24"/>
      <c r="S86" s="27"/>
      <c r="T86" s="24"/>
      <c r="U86" s="27"/>
    </row>
    <row r="87" spans="1:69" s="149" customFormat="1">
      <c r="B87" s="196"/>
      <c r="C87" s="196"/>
      <c r="D87" s="196"/>
      <c r="L87" s="228" t="s">
        <v>245</v>
      </c>
      <c r="M87" s="228"/>
      <c r="N87" s="190">
        <f>SUM(N79:N86)</f>
        <v>11570</v>
      </c>
      <c r="O87" s="190"/>
      <c r="P87" s="252">
        <f>SUM(P79:P86)</f>
        <v>17268.740000000002</v>
      </c>
      <c r="Q87" s="191"/>
      <c r="R87" s="190">
        <f>SUM(R79:R86)</f>
        <v>0</v>
      </c>
      <c r="S87" s="191"/>
      <c r="T87" s="190">
        <f>SUM(T79:T86)</f>
        <v>0</v>
      </c>
      <c r="U87" s="191"/>
    </row>
    <row r="88" spans="1:69" s="147" customFormat="1">
      <c r="B88" s="184"/>
      <c r="C88" s="184"/>
      <c r="D88" s="184"/>
      <c r="P88" s="248"/>
      <c r="Q88" s="189"/>
      <c r="R88" s="159"/>
      <c r="S88" s="189"/>
      <c r="T88" s="159"/>
      <c r="U88" s="189"/>
    </row>
    <row r="89" spans="1:69" s="52" customFormat="1" ht="37.5">
      <c r="A89" s="65" t="s">
        <v>246</v>
      </c>
      <c r="B89" s="203"/>
      <c r="C89" s="203"/>
      <c r="D89" s="203"/>
      <c r="E89" s="66"/>
      <c r="F89" s="66"/>
      <c r="G89" s="66"/>
      <c r="H89" s="66"/>
      <c r="I89" s="66"/>
      <c r="J89" s="66"/>
      <c r="K89" s="66"/>
      <c r="L89" s="66"/>
      <c r="M89" s="67"/>
      <c r="N89" s="246" t="s">
        <v>155</v>
      </c>
      <c r="O89" s="246"/>
      <c r="P89" s="255" t="s">
        <v>156</v>
      </c>
      <c r="Q89" s="262" t="s">
        <v>157</v>
      </c>
      <c r="R89" s="68" t="s">
        <v>158</v>
      </c>
      <c r="S89" s="69" t="s">
        <v>157</v>
      </c>
      <c r="T89" s="68" t="s">
        <v>159</v>
      </c>
      <c r="U89" s="69" t="s">
        <v>157</v>
      </c>
    </row>
    <row r="90" spans="1:69" ht="30">
      <c r="A90" s="19" t="s">
        <v>160</v>
      </c>
      <c r="B90" s="176" t="s">
        <v>161</v>
      </c>
      <c r="C90" s="176" t="s">
        <v>162</v>
      </c>
      <c r="D90" s="260" t="s">
        <v>163</v>
      </c>
      <c r="E90" s="469" t="s">
        <v>164</v>
      </c>
      <c r="F90" s="469"/>
      <c r="G90" s="469"/>
      <c r="H90" s="469"/>
      <c r="I90" s="469"/>
      <c r="J90" s="469"/>
      <c r="K90" s="469"/>
      <c r="L90" s="469"/>
      <c r="M90" s="470"/>
      <c r="N90" s="358" t="s">
        <v>165</v>
      </c>
      <c r="O90" s="358"/>
      <c r="P90" s="13" t="s">
        <v>165</v>
      </c>
      <c r="Q90" s="15"/>
      <c r="R90" s="13" t="s">
        <v>165</v>
      </c>
      <c r="S90" s="16"/>
      <c r="T90" s="13" t="s">
        <v>165</v>
      </c>
      <c r="U90" s="16"/>
    </row>
    <row r="91" spans="1:69" s="28" customFormat="1" ht="46.5" customHeight="1">
      <c r="A91" s="145">
        <v>5</v>
      </c>
      <c r="B91" s="27" t="s">
        <v>70</v>
      </c>
      <c r="C91" s="27" t="s">
        <v>70</v>
      </c>
      <c r="D91" s="301" t="s">
        <v>247</v>
      </c>
      <c r="E91" s="471" t="s">
        <v>248</v>
      </c>
      <c r="F91" s="472"/>
      <c r="G91" s="472"/>
      <c r="H91" s="472"/>
      <c r="I91" s="472"/>
      <c r="J91" s="472"/>
      <c r="K91" s="472"/>
      <c r="L91" s="472"/>
      <c r="M91" s="473"/>
      <c r="N91" s="23">
        <v>2750</v>
      </c>
      <c r="O91" s="23"/>
      <c r="P91" s="24">
        <v>2749.75</v>
      </c>
      <c r="Q91" s="25"/>
      <c r="R91" s="24"/>
      <c r="S91" s="27"/>
      <c r="T91" s="24"/>
      <c r="U91" s="27"/>
    </row>
    <row r="92" spans="1:69" s="325" customFormat="1" ht="30">
      <c r="A92" s="331">
        <v>3</v>
      </c>
      <c r="B92" s="334" t="s">
        <v>70</v>
      </c>
      <c r="C92" s="334" t="s">
        <v>70</v>
      </c>
      <c r="D92" s="356" t="s">
        <v>249</v>
      </c>
      <c r="E92" s="474" t="s">
        <v>250</v>
      </c>
      <c r="F92" s="475"/>
      <c r="G92" s="475"/>
      <c r="H92" s="475"/>
      <c r="I92" s="475"/>
      <c r="J92" s="475"/>
      <c r="K92" s="475"/>
      <c r="L92" s="475"/>
      <c r="M92" s="476"/>
      <c r="N92" s="329">
        <v>6540</v>
      </c>
      <c r="O92" s="329"/>
      <c r="P92" s="327">
        <v>6850</v>
      </c>
      <c r="Q92" s="324" t="s">
        <v>251</v>
      </c>
      <c r="R92" s="350"/>
      <c r="S92" s="343"/>
      <c r="T92" s="350"/>
      <c r="U92" s="343"/>
      <c r="V92" s="351"/>
      <c r="W92" s="351"/>
      <c r="X92" s="351"/>
      <c r="Y92" s="351"/>
      <c r="Z92" s="351"/>
      <c r="AA92" s="351"/>
      <c r="AB92" s="351"/>
      <c r="AC92" s="351"/>
      <c r="AD92" s="351"/>
      <c r="AE92" s="351"/>
      <c r="AF92" s="351"/>
      <c r="AG92" s="351"/>
      <c r="AH92" s="351"/>
      <c r="AI92" s="351"/>
      <c r="AJ92" s="351"/>
      <c r="AK92" s="351"/>
      <c r="AL92" s="351"/>
      <c r="AM92" s="351"/>
      <c r="AN92" s="351"/>
      <c r="AO92" s="351"/>
      <c r="AP92" s="351"/>
      <c r="AQ92" s="351"/>
      <c r="AR92" s="351"/>
      <c r="AS92" s="351"/>
      <c r="AT92" s="351"/>
      <c r="AU92" s="351"/>
      <c r="AV92" s="351"/>
      <c r="AW92" s="351"/>
      <c r="AX92" s="351"/>
      <c r="AY92" s="351"/>
      <c r="AZ92" s="351"/>
      <c r="BA92" s="351"/>
      <c r="BB92" s="351"/>
      <c r="BC92" s="351"/>
      <c r="BD92" s="351"/>
      <c r="BE92" s="351"/>
      <c r="BF92" s="351"/>
      <c r="BG92" s="351"/>
      <c r="BH92" s="351"/>
      <c r="BI92" s="351"/>
      <c r="BJ92" s="351"/>
      <c r="BK92" s="351"/>
      <c r="BL92" s="351"/>
      <c r="BM92" s="351"/>
      <c r="BN92" s="351"/>
      <c r="BO92" s="351"/>
      <c r="BP92" s="351"/>
      <c r="BQ92" s="351"/>
    </row>
    <row r="93" spans="1:69" s="325" customFormat="1" ht="32.25" customHeight="1">
      <c r="A93" s="331">
        <v>3</v>
      </c>
      <c r="B93" s="334" t="s">
        <v>106</v>
      </c>
      <c r="C93" s="334" t="s">
        <v>106</v>
      </c>
      <c r="D93" s="356" t="s">
        <v>249</v>
      </c>
      <c r="E93" s="474" t="s">
        <v>252</v>
      </c>
      <c r="F93" s="475"/>
      <c r="G93" s="475"/>
      <c r="H93" s="475"/>
      <c r="I93" s="475"/>
      <c r="J93" s="475"/>
      <c r="K93" s="475"/>
      <c r="L93" s="475"/>
      <c r="M93" s="476"/>
      <c r="N93" s="329">
        <v>1185</v>
      </c>
      <c r="O93" s="329"/>
      <c r="P93" s="327">
        <v>980</v>
      </c>
      <c r="Q93" s="324" t="s">
        <v>253</v>
      </c>
      <c r="R93" s="350"/>
      <c r="S93" s="343"/>
      <c r="T93" s="350"/>
      <c r="U93" s="343"/>
      <c r="V93" s="351"/>
      <c r="W93" s="351"/>
      <c r="X93" s="351"/>
      <c r="Y93" s="351"/>
      <c r="Z93" s="351"/>
      <c r="AA93" s="351"/>
      <c r="AB93" s="351"/>
      <c r="AC93" s="351"/>
      <c r="AD93" s="351"/>
      <c r="AE93" s="351"/>
      <c r="AF93" s="351"/>
      <c r="AG93" s="351"/>
      <c r="AH93" s="351"/>
      <c r="AI93" s="351"/>
      <c r="AJ93" s="351"/>
      <c r="AK93" s="351"/>
      <c r="AL93" s="351"/>
      <c r="AM93" s="351"/>
      <c r="AN93" s="351"/>
      <c r="AO93" s="351"/>
      <c r="AP93" s="351"/>
      <c r="AQ93" s="351"/>
      <c r="AR93" s="351"/>
      <c r="AS93" s="351"/>
      <c r="AT93" s="351"/>
      <c r="AU93" s="351"/>
      <c r="AV93" s="351"/>
      <c r="AW93" s="351"/>
      <c r="AX93" s="351"/>
      <c r="AY93" s="351"/>
      <c r="AZ93" s="351"/>
      <c r="BA93" s="351"/>
      <c r="BB93" s="351"/>
      <c r="BC93" s="351"/>
      <c r="BD93" s="351"/>
      <c r="BE93" s="351"/>
      <c r="BF93" s="351"/>
      <c r="BG93" s="351"/>
      <c r="BH93" s="351"/>
      <c r="BI93" s="351"/>
      <c r="BJ93" s="351"/>
      <c r="BK93" s="351"/>
      <c r="BL93" s="351"/>
      <c r="BM93" s="351"/>
      <c r="BN93" s="351"/>
      <c r="BO93" s="351"/>
      <c r="BP93" s="351"/>
      <c r="BQ93" s="351"/>
    </row>
    <row r="94" spans="1:69" s="340" customFormat="1" ht="36" customHeight="1">
      <c r="A94" s="298">
        <v>3</v>
      </c>
      <c r="B94" s="299" t="s">
        <v>70</v>
      </c>
      <c r="C94" s="299" t="s">
        <v>70</v>
      </c>
      <c r="D94" s="328" t="s">
        <v>247</v>
      </c>
      <c r="E94" s="466" t="s">
        <v>254</v>
      </c>
      <c r="F94" s="467"/>
      <c r="G94" s="467"/>
      <c r="H94" s="467"/>
      <c r="I94" s="467"/>
      <c r="J94" s="467"/>
      <c r="K94" s="467"/>
      <c r="L94" s="467"/>
      <c r="M94" s="468"/>
      <c r="N94" s="302">
        <v>1395</v>
      </c>
      <c r="O94" s="302"/>
      <c r="P94" s="338">
        <v>1395</v>
      </c>
      <c r="Q94" s="339"/>
      <c r="R94" s="350"/>
      <c r="S94" s="343"/>
      <c r="T94" s="350"/>
      <c r="U94" s="343"/>
      <c r="V94" s="351"/>
      <c r="W94" s="351"/>
      <c r="X94" s="351"/>
      <c r="Y94" s="351"/>
      <c r="Z94" s="351"/>
      <c r="AA94" s="351"/>
      <c r="AB94" s="351"/>
      <c r="AC94" s="351"/>
      <c r="AD94" s="351"/>
      <c r="AE94" s="351"/>
      <c r="AF94" s="351"/>
      <c r="AG94" s="351"/>
      <c r="AH94" s="351"/>
      <c r="AI94" s="351"/>
      <c r="AJ94" s="351"/>
      <c r="AK94" s="351"/>
      <c r="AL94" s="351"/>
      <c r="AM94" s="351"/>
      <c r="AN94" s="351"/>
      <c r="AO94" s="351"/>
      <c r="AP94" s="351"/>
      <c r="AQ94" s="351"/>
      <c r="AR94" s="351"/>
      <c r="AS94" s="351"/>
      <c r="AT94" s="351"/>
      <c r="AU94" s="351"/>
      <c r="AV94" s="351"/>
      <c r="AW94" s="351"/>
      <c r="AX94" s="351"/>
      <c r="AY94" s="351"/>
      <c r="AZ94" s="351"/>
      <c r="BA94" s="351"/>
      <c r="BB94" s="351"/>
      <c r="BC94" s="351"/>
      <c r="BD94" s="351"/>
      <c r="BE94" s="351"/>
      <c r="BF94" s="351"/>
      <c r="BG94" s="351"/>
      <c r="BH94" s="351"/>
      <c r="BI94" s="351"/>
      <c r="BJ94" s="351"/>
      <c r="BK94" s="351"/>
      <c r="BL94" s="351"/>
      <c r="BM94" s="351"/>
      <c r="BN94" s="351"/>
      <c r="BO94" s="351"/>
      <c r="BP94" s="351"/>
      <c r="BQ94" s="351"/>
    </row>
    <row r="95" spans="1:69" s="325" customFormat="1" ht="34.35" customHeight="1">
      <c r="A95" s="331">
        <v>3</v>
      </c>
      <c r="B95" s="334" t="s">
        <v>72</v>
      </c>
      <c r="C95" s="334" t="s">
        <v>72</v>
      </c>
      <c r="D95" s="356" t="s">
        <v>249</v>
      </c>
      <c r="E95" s="463" t="s">
        <v>255</v>
      </c>
      <c r="F95" s="464"/>
      <c r="G95" s="464"/>
      <c r="H95" s="464"/>
      <c r="I95" s="464"/>
      <c r="J95" s="464"/>
      <c r="K95" s="464"/>
      <c r="L95" s="464"/>
      <c r="M95" s="465"/>
      <c r="N95" s="337">
        <v>425</v>
      </c>
      <c r="O95" s="337"/>
      <c r="P95" s="327">
        <v>0</v>
      </c>
      <c r="Q95" s="324" t="s">
        <v>242</v>
      </c>
      <c r="R95" s="350"/>
      <c r="S95" s="343"/>
      <c r="T95" s="350"/>
      <c r="U95" s="343"/>
      <c r="V95" s="351"/>
      <c r="W95" s="351"/>
      <c r="X95" s="351"/>
      <c r="Y95" s="351"/>
      <c r="Z95" s="351"/>
      <c r="AA95" s="351"/>
      <c r="AB95" s="351"/>
      <c r="AC95" s="351"/>
      <c r="AD95" s="351"/>
      <c r="AE95" s="351"/>
      <c r="AF95" s="351"/>
      <c r="AG95" s="351"/>
      <c r="AH95" s="351"/>
      <c r="AI95" s="351"/>
      <c r="AJ95" s="351"/>
      <c r="AK95" s="351"/>
      <c r="AL95" s="351"/>
      <c r="AM95" s="351"/>
      <c r="AN95" s="351"/>
      <c r="AO95" s="351"/>
      <c r="AP95" s="351"/>
      <c r="AQ95" s="351"/>
      <c r="AR95" s="351"/>
      <c r="AS95" s="351"/>
      <c r="AT95" s="351"/>
      <c r="AU95" s="351"/>
      <c r="AV95" s="351"/>
      <c r="AW95" s="351"/>
      <c r="AX95" s="351"/>
      <c r="AY95" s="351"/>
      <c r="AZ95" s="351"/>
      <c r="BA95" s="351"/>
      <c r="BB95" s="351"/>
      <c r="BC95" s="351"/>
      <c r="BD95" s="351"/>
      <c r="BE95" s="351"/>
      <c r="BF95" s="351"/>
      <c r="BG95" s="351"/>
      <c r="BH95" s="351"/>
      <c r="BI95" s="351"/>
      <c r="BJ95" s="351"/>
      <c r="BK95" s="351"/>
      <c r="BL95" s="351"/>
      <c r="BM95" s="351"/>
      <c r="BN95" s="351"/>
      <c r="BO95" s="351"/>
      <c r="BP95" s="351"/>
      <c r="BQ95" s="351"/>
    </row>
    <row r="96" spans="1:69" s="325" customFormat="1" ht="30">
      <c r="A96" s="331"/>
      <c r="B96" s="334" t="s">
        <v>220</v>
      </c>
      <c r="C96" s="334" t="s">
        <v>220</v>
      </c>
      <c r="D96" s="356" t="s">
        <v>249</v>
      </c>
      <c r="E96" s="474" t="s">
        <v>256</v>
      </c>
      <c r="F96" s="475"/>
      <c r="G96" s="475"/>
      <c r="H96" s="475"/>
      <c r="I96" s="475"/>
      <c r="J96" s="475"/>
      <c r="K96" s="475"/>
      <c r="L96" s="475"/>
      <c r="M96" s="476"/>
      <c r="N96" s="329"/>
      <c r="O96" s="329"/>
      <c r="P96" s="327">
        <v>1485</v>
      </c>
      <c r="Q96" s="324" t="s">
        <v>257</v>
      </c>
      <c r="R96" s="327"/>
      <c r="S96" s="334"/>
      <c r="T96" s="327"/>
      <c r="U96" s="334"/>
    </row>
    <row r="97" spans="1:65" s="28" customFormat="1">
      <c r="A97" s="145"/>
      <c r="B97" s="27"/>
      <c r="C97" s="27"/>
      <c r="D97" s="301"/>
      <c r="E97" s="471"/>
      <c r="F97" s="472"/>
      <c r="G97" s="472"/>
      <c r="H97" s="472"/>
      <c r="I97" s="472"/>
      <c r="J97" s="472"/>
      <c r="K97" s="472"/>
      <c r="L97" s="472"/>
      <c r="M97" s="473"/>
      <c r="N97" s="23"/>
      <c r="O97" s="23"/>
      <c r="P97" s="24"/>
      <c r="Q97" s="25"/>
      <c r="R97" s="24"/>
      <c r="S97" s="27"/>
      <c r="T97" s="24"/>
      <c r="U97" s="27"/>
    </row>
    <row r="98" spans="1:65" s="28" customFormat="1">
      <c r="A98" s="145"/>
      <c r="B98" s="27"/>
      <c r="C98" s="27"/>
      <c r="D98" s="301"/>
      <c r="E98" s="471"/>
      <c r="F98" s="472"/>
      <c r="G98" s="472"/>
      <c r="H98" s="472"/>
      <c r="I98" s="472"/>
      <c r="J98" s="472"/>
      <c r="K98" s="472"/>
      <c r="L98" s="472"/>
      <c r="M98" s="473"/>
      <c r="N98" s="23"/>
      <c r="O98" s="23"/>
      <c r="P98" s="24"/>
      <c r="Q98" s="25"/>
      <c r="R98" s="24"/>
      <c r="S98" s="27"/>
      <c r="T98" s="24"/>
      <c r="U98" s="27"/>
    </row>
    <row r="99" spans="1:65" s="149" customFormat="1">
      <c r="B99" s="196"/>
      <c r="C99" s="196"/>
      <c r="D99" s="196"/>
      <c r="K99" s="227" t="s">
        <v>258</v>
      </c>
      <c r="L99" s="228"/>
      <c r="M99" s="228"/>
      <c r="N99" s="190">
        <f>SUM(N91:N98)</f>
        <v>12295</v>
      </c>
      <c r="O99" s="190"/>
      <c r="P99" s="252">
        <f>SUM(P91:P98)</f>
        <v>13459.75</v>
      </c>
      <c r="Q99" s="190"/>
      <c r="R99" s="190">
        <f>SUM(R91:R98)</f>
        <v>0</v>
      </c>
      <c r="S99" s="190"/>
      <c r="T99" s="190">
        <f>SUM(T91:T98)</f>
        <v>0</v>
      </c>
      <c r="U99" s="190"/>
    </row>
    <row r="100" spans="1:65" s="149" customFormat="1" ht="15.75" thickBot="1">
      <c r="B100" s="196"/>
      <c r="C100" s="196"/>
      <c r="D100" s="196"/>
      <c r="M100" s="221"/>
      <c r="N100" s="190"/>
      <c r="O100" s="190"/>
      <c r="P100" s="252"/>
      <c r="Q100" s="191"/>
      <c r="R100" s="190"/>
      <c r="S100" s="191"/>
      <c r="T100" s="190"/>
      <c r="U100" s="191"/>
    </row>
    <row r="101" spans="1:65" s="149" customFormat="1" ht="19.5" thickBot="1">
      <c r="B101" s="196"/>
      <c r="C101" s="196"/>
      <c r="D101" s="196"/>
      <c r="K101" s="486" t="s">
        <v>259</v>
      </c>
      <c r="L101" s="487"/>
      <c r="M101" s="488"/>
      <c r="N101" s="190">
        <f>SUM(N87,N75,N99,N68,N47)</f>
        <v>71218.515238095293</v>
      </c>
      <c r="O101" s="190"/>
      <c r="P101" s="252">
        <f>SUM(P87,P75,P99,P68,P47)</f>
        <v>80008.950000000012</v>
      </c>
      <c r="Q101" s="190"/>
      <c r="R101" s="190">
        <f>SUM(R87,R75,R99,R68,R47)</f>
        <v>0</v>
      </c>
      <c r="S101" s="190"/>
      <c r="T101" s="190">
        <f>SUM(T87,T75,T99,T68,T47)</f>
        <v>0</v>
      </c>
      <c r="U101" s="191"/>
    </row>
    <row r="102" spans="1:65" s="149" customFormat="1" ht="15.75" thickBot="1">
      <c r="B102" s="196"/>
      <c r="C102" s="196"/>
      <c r="D102" s="196"/>
      <c r="M102" s="221"/>
      <c r="N102" s="190"/>
      <c r="O102" s="190"/>
      <c r="P102" s="252"/>
      <c r="Q102" s="191"/>
      <c r="R102" s="190"/>
      <c r="S102" s="191"/>
      <c r="T102" s="190"/>
      <c r="U102" s="191"/>
    </row>
    <row r="103" spans="1:65" s="149" customFormat="1" ht="21.75" thickBot="1">
      <c r="B103" s="196"/>
      <c r="C103" s="196"/>
      <c r="D103" s="513" t="s">
        <v>260</v>
      </c>
      <c r="E103" s="514"/>
      <c r="F103" s="514"/>
      <c r="G103" s="514"/>
      <c r="H103" s="514"/>
      <c r="I103" s="514"/>
      <c r="J103" s="514"/>
      <c r="K103" s="514"/>
      <c r="L103" s="514"/>
      <c r="M103" s="515"/>
      <c r="N103" s="232">
        <f>SUM(N87,N75,N99,N68,N47,N34)</f>
        <v>90255.095238095295</v>
      </c>
      <c r="O103" s="232"/>
      <c r="P103" s="256">
        <f>SUM(P87,P75,P99,P68,P47,P34)</f>
        <v>97776.830000000016</v>
      </c>
      <c r="Q103" s="190"/>
      <c r="R103" s="232">
        <f>SUM(R87,R75,R99,R68,R47,R34)</f>
        <v>0</v>
      </c>
      <c r="S103" s="190"/>
      <c r="T103" s="232">
        <f>SUM(T87,T75,T99,T68,T47,T34)</f>
        <v>0</v>
      </c>
      <c r="U103" s="190"/>
    </row>
    <row r="104" spans="1:65" s="149" customFormat="1" ht="21">
      <c r="B104" s="196"/>
      <c r="C104" s="196"/>
      <c r="D104" s="196"/>
      <c r="F104" s="233"/>
      <c r="G104" s="233"/>
      <c r="H104" s="233"/>
      <c r="I104" s="233"/>
      <c r="J104" s="233"/>
      <c r="K104" s="233"/>
      <c r="L104" s="233"/>
      <c r="M104" s="233"/>
      <c r="N104" s="190"/>
      <c r="O104" s="190"/>
      <c r="P104" s="252"/>
      <c r="Q104" s="190"/>
      <c r="R104" s="190"/>
      <c r="S104" s="190"/>
      <c r="T104" s="190"/>
      <c r="U104" s="190"/>
    </row>
    <row r="105" spans="1:65" s="147" customFormat="1">
      <c r="B105" s="184"/>
      <c r="C105" s="184"/>
      <c r="D105" s="184"/>
      <c r="P105" s="248"/>
      <c r="Q105" s="189"/>
      <c r="R105" s="159"/>
      <c r="S105" s="189"/>
      <c r="T105" s="159"/>
      <c r="U105" s="189"/>
    </row>
    <row r="106" spans="1:65" s="52" customFormat="1" ht="37.5">
      <c r="A106" s="70" t="s">
        <v>261</v>
      </c>
      <c r="B106" s="215"/>
      <c r="C106" s="216"/>
      <c r="D106" s="204"/>
      <c r="E106" s="71"/>
      <c r="F106" s="71"/>
      <c r="G106" s="71"/>
      <c r="H106" s="71"/>
      <c r="I106" s="71"/>
      <c r="J106" s="71"/>
      <c r="K106" s="71"/>
      <c r="L106" s="71"/>
      <c r="M106" s="72"/>
      <c r="N106" s="247" t="s">
        <v>155</v>
      </c>
      <c r="O106" s="247"/>
      <c r="P106" s="73" t="s">
        <v>156</v>
      </c>
      <c r="Q106" s="263" t="s">
        <v>157</v>
      </c>
      <c r="R106" s="73" t="s">
        <v>158</v>
      </c>
      <c r="S106" s="74" t="s">
        <v>157</v>
      </c>
      <c r="T106" s="73" t="s">
        <v>159</v>
      </c>
      <c r="U106" s="74" t="s">
        <v>157</v>
      </c>
    </row>
    <row r="107" spans="1:65" ht="30">
      <c r="A107" s="19" t="s">
        <v>160</v>
      </c>
      <c r="B107" s="176" t="s">
        <v>161</v>
      </c>
      <c r="C107" s="176" t="s">
        <v>162</v>
      </c>
      <c r="D107" s="199" t="s">
        <v>163</v>
      </c>
      <c r="E107" s="469" t="s">
        <v>164</v>
      </c>
      <c r="F107" s="469"/>
      <c r="G107" s="469"/>
      <c r="H107" s="469"/>
      <c r="I107" s="469"/>
      <c r="J107" s="469"/>
      <c r="K107" s="469"/>
      <c r="L107" s="469"/>
      <c r="M107" s="470"/>
      <c r="N107" s="358" t="s">
        <v>165</v>
      </c>
      <c r="O107" s="358"/>
      <c r="P107" s="13" t="s">
        <v>165</v>
      </c>
      <c r="Q107" s="15"/>
      <c r="R107" s="13" t="s">
        <v>165</v>
      </c>
      <c r="S107" s="16"/>
      <c r="T107" s="13" t="s">
        <v>165</v>
      </c>
      <c r="U107" s="16"/>
    </row>
    <row r="108" spans="1:65" s="325" customFormat="1" ht="47.25" customHeight="1">
      <c r="A108" s="331">
        <v>4</v>
      </c>
      <c r="B108" s="334" t="s">
        <v>70</v>
      </c>
      <c r="C108" s="334" t="s">
        <v>70</v>
      </c>
      <c r="D108" s="335" t="s">
        <v>262</v>
      </c>
      <c r="E108" s="474" t="s">
        <v>263</v>
      </c>
      <c r="F108" s="475"/>
      <c r="G108" s="475"/>
      <c r="H108" s="475"/>
      <c r="I108" s="475"/>
      <c r="J108" s="475"/>
      <c r="K108" s="475"/>
      <c r="L108" s="475"/>
      <c r="M108" s="476"/>
      <c r="N108" s="329">
        <v>53000</v>
      </c>
      <c r="O108" s="329"/>
      <c r="P108" s="327">
        <v>48357.120000000003</v>
      </c>
      <c r="Q108" s="324" t="s">
        <v>264</v>
      </c>
      <c r="R108" s="350"/>
      <c r="S108" s="343"/>
      <c r="T108" s="350"/>
      <c r="U108" s="343"/>
      <c r="V108" s="351"/>
      <c r="W108" s="351"/>
      <c r="X108" s="351"/>
      <c r="Y108" s="351"/>
      <c r="Z108" s="351"/>
      <c r="AA108" s="351"/>
      <c r="AB108" s="351"/>
      <c r="AC108" s="351"/>
      <c r="AD108" s="351"/>
      <c r="AE108" s="351"/>
      <c r="AF108" s="351"/>
      <c r="AG108" s="351"/>
      <c r="AH108" s="351"/>
      <c r="AI108" s="351"/>
      <c r="AJ108" s="351"/>
      <c r="AK108" s="351"/>
      <c r="AL108" s="351"/>
      <c r="AM108" s="351"/>
      <c r="AN108" s="351"/>
      <c r="AO108" s="351"/>
      <c r="AP108" s="351"/>
      <c r="AQ108" s="351"/>
      <c r="AR108" s="351"/>
      <c r="AS108" s="351"/>
      <c r="AT108" s="351"/>
      <c r="AU108" s="351"/>
      <c r="AV108" s="351"/>
      <c r="AW108" s="351"/>
      <c r="AX108" s="351"/>
      <c r="AY108" s="351"/>
      <c r="AZ108" s="351"/>
      <c r="BA108" s="351"/>
      <c r="BB108" s="351"/>
      <c r="BC108" s="351"/>
      <c r="BD108" s="351"/>
      <c r="BE108" s="351"/>
      <c r="BF108" s="351"/>
      <c r="BG108" s="351"/>
      <c r="BH108" s="351"/>
      <c r="BI108" s="351"/>
      <c r="BJ108" s="351"/>
      <c r="BK108" s="351"/>
      <c r="BL108" s="351"/>
      <c r="BM108" s="351"/>
    </row>
    <row r="109" spans="1:65" s="325" customFormat="1" ht="60.75" customHeight="1">
      <c r="A109" s="331">
        <v>4</v>
      </c>
      <c r="B109" s="334" t="s">
        <v>70</v>
      </c>
      <c r="C109" s="334" t="s">
        <v>70</v>
      </c>
      <c r="D109" s="335" t="s">
        <v>262</v>
      </c>
      <c r="E109" s="474" t="s">
        <v>265</v>
      </c>
      <c r="F109" s="475"/>
      <c r="G109" s="475"/>
      <c r="H109" s="475"/>
      <c r="I109" s="475"/>
      <c r="J109" s="475"/>
      <c r="K109" s="475"/>
      <c r="L109" s="475"/>
      <c r="M109" s="476"/>
      <c r="N109" s="329">
        <v>44427.8</v>
      </c>
      <c r="O109" s="329"/>
      <c r="P109" s="327">
        <v>40352.800000000003</v>
      </c>
      <c r="Q109" s="324" t="s">
        <v>264</v>
      </c>
      <c r="R109" s="350"/>
      <c r="S109" s="354"/>
      <c r="T109" s="350"/>
      <c r="U109" s="354"/>
      <c r="V109" s="351"/>
      <c r="W109" s="351"/>
      <c r="X109" s="351"/>
      <c r="Y109" s="351"/>
      <c r="Z109" s="351"/>
      <c r="AA109" s="351"/>
      <c r="AB109" s="351"/>
      <c r="AC109" s="351"/>
      <c r="AD109" s="351"/>
      <c r="AE109" s="351"/>
      <c r="AF109" s="351"/>
      <c r="AG109" s="351"/>
      <c r="AH109" s="351"/>
      <c r="AI109" s="351"/>
      <c r="AJ109" s="351"/>
      <c r="AK109" s="351"/>
      <c r="AL109" s="351"/>
      <c r="AM109" s="351"/>
      <c r="AN109" s="351"/>
      <c r="AO109" s="351"/>
      <c r="AP109" s="351"/>
      <c r="AQ109" s="351"/>
      <c r="AR109" s="351"/>
      <c r="AS109" s="351"/>
      <c r="AT109" s="351"/>
      <c r="AU109" s="351"/>
      <c r="AV109" s="351"/>
      <c r="AW109" s="351"/>
      <c r="AX109" s="351"/>
      <c r="AY109" s="351"/>
      <c r="AZ109" s="351"/>
      <c r="BA109" s="351"/>
      <c r="BB109" s="351"/>
      <c r="BC109" s="351"/>
      <c r="BD109" s="351"/>
      <c r="BE109" s="351"/>
      <c r="BF109" s="351"/>
      <c r="BG109" s="351"/>
      <c r="BH109" s="351"/>
      <c r="BI109" s="351"/>
      <c r="BJ109" s="351"/>
      <c r="BK109" s="351"/>
      <c r="BL109" s="351"/>
      <c r="BM109" s="351"/>
    </row>
    <row r="110" spans="1:65" s="28" customFormat="1">
      <c r="A110" s="145"/>
      <c r="B110" s="27"/>
      <c r="C110" s="27"/>
      <c r="D110" s="198"/>
      <c r="E110" s="519"/>
      <c r="F110" s="520"/>
      <c r="G110" s="520"/>
      <c r="H110" s="520"/>
      <c r="I110" s="520"/>
      <c r="J110" s="520"/>
      <c r="K110" s="520"/>
      <c r="L110" s="520"/>
      <c r="M110" s="521"/>
      <c r="N110" s="23"/>
      <c r="O110" s="23"/>
      <c r="P110" s="24"/>
      <c r="Q110" s="25"/>
      <c r="R110" s="24"/>
      <c r="S110" s="27"/>
      <c r="T110" s="24"/>
      <c r="U110" s="27"/>
    </row>
    <row r="111" spans="1:65" s="28" customFormat="1">
      <c r="A111" s="145"/>
      <c r="B111" s="27"/>
      <c r="C111" s="27"/>
      <c r="D111" s="198"/>
      <c r="E111" s="519"/>
      <c r="F111" s="520"/>
      <c r="G111" s="520"/>
      <c r="H111" s="520"/>
      <c r="I111" s="520"/>
      <c r="J111" s="520"/>
      <c r="K111" s="520"/>
      <c r="L111" s="520"/>
      <c r="M111" s="521"/>
      <c r="N111" s="23"/>
      <c r="O111" s="23"/>
      <c r="P111" s="24"/>
      <c r="Q111" s="25"/>
      <c r="R111" s="24"/>
      <c r="S111" s="27"/>
      <c r="T111" s="24"/>
      <c r="U111" s="27"/>
    </row>
    <row r="112" spans="1:65" s="149" customFormat="1" ht="21.75" thickBot="1">
      <c r="B112" s="196"/>
      <c r="C112" s="196"/>
      <c r="D112" s="196"/>
      <c r="G112" s="513" t="s">
        <v>266</v>
      </c>
      <c r="H112" s="514"/>
      <c r="I112" s="514"/>
      <c r="J112" s="514"/>
      <c r="K112" s="514"/>
      <c r="L112" s="514"/>
      <c r="M112" s="515" t="s">
        <v>266</v>
      </c>
      <c r="N112" s="190">
        <f>SUM(N108:N111)</f>
        <v>97427.8</v>
      </c>
      <c r="O112" s="190"/>
      <c r="P112" s="252">
        <f>SUM(P108:P111)</f>
        <v>88709.920000000013</v>
      </c>
      <c r="Q112" s="191"/>
      <c r="R112" s="190">
        <f>SUM(R108:R111)</f>
        <v>0</v>
      </c>
      <c r="S112" s="191"/>
      <c r="T112" s="190">
        <f>SUM(T108:T111)</f>
        <v>0</v>
      </c>
      <c r="U112" s="191"/>
    </row>
    <row r="113" spans="2:21" s="147" customFormat="1" ht="15.75" thickBot="1">
      <c r="B113" s="184"/>
      <c r="C113" s="184"/>
      <c r="D113" s="184"/>
      <c r="P113" s="248"/>
      <c r="Q113" s="189"/>
      <c r="R113" s="159"/>
      <c r="S113" s="189"/>
      <c r="T113" s="159"/>
      <c r="U113" s="189"/>
    </row>
    <row r="114" spans="2:21" s="147" customFormat="1" ht="21">
      <c r="B114" s="184"/>
      <c r="C114" s="184"/>
      <c r="D114" s="184"/>
      <c r="G114" s="513" t="s">
        <v>267</v>
      </c>
      <c r="H114" s="514"/>
      <c r="I114" s="514"/>
      <c r="J114" s="514"/>
      <c r="K114" s="514"/>
      <c r="L114" s="514"/>
      <c r="M114" s="515"/>
      <c r="N114" s="234">
        <f>N103</f>
        <v>90255.095238095295</v>
      </c>
      <c r="O114" s="234"/>
      <c r="P114" s="252">
        <f>P103</f>
        <v>97776.830000000016</v>
      </c>
      <c r="Q114" s="189"/>
      <c r="R114" s="192">
        <f>R103</f>
        <v>0</v>
      </c>
      <c r="S114" s="189"/>
      <c r="T114" s="192">
        <f>T103</f>
        <v>0</v>
      </c>
      <c r="U114" s="189"/>
    </row>
    <row r="115" spans="2:21" s="147" customFormat="1" ht="15.75" thickBot="1">
      <c r="B115" s="184"/>
      <c r="C115" s="184"/>
      <c r="D115" s="184"/>
      <c r="P115" s="248"/>
      <c r="Q115" s="189"/>
      <c r="R115" s="159"/>
      <c r="S115" s="189"/>
      <c r="T115" s="159"/>
      <c r="U115" s="189"/>
    </row>
    <row r="116" spans="2:21" s="149" customFormat="1" ht="21.75" thickBot="1">
      <c r="B116" s="196"/>
      <c r="C116" s="196"/>
      <c r="D116" s="196"/>
      <c r="F116" s="155"/>
      <c r="G116" s="513" t="s">
        <v>268</v>
      </c>
      <c r="H116" s="514"/>
      <c r="I116" s="514"/>
      <c r="J116" s="514"/>
      <c r="K116" s="514"/>
      <c r="L116" s="514"/>
      <c r="M116" s="515"/>
      <c r="N116" s="322">
        <f>N114*0.05</f>
        <v>4512.7547619047646</v>
      </c>
      <c r="O116" s="321" t="s">
        <v>269</v>
      </c>
      <c r="P116" s="257">
        <f>P114*0.05</f>
        <v>4888.8415000000014</v>
      </c>
      <c r="Q116" s="234"/>
      <c r="R116" s="234">
        <f>R114*0.05</f>
        <v>0</v>
      </c>
      <c r="S116" s="234"/>
      <c r="T116" s="234">
        <f>T114*0.05</f>
        <v>0</v>
      </c>
      <c r="U116" s="190"/>
    </row>
    <row r="117" spans="2:21" s="147" customFormat="1">
      <c r="B117" s="184"/>
      <c r="C117" s="184"/>
      <c r="D117" s="184"/>
      <c r="P117" s="248"/>
      <c r="Q117" s="189"/>
      <c r="R117" s="159"/>
      <c r="S117" s="189"/>
      <c r="T117" s="159"/>
      <c r="U117" s="189"/>
    </row>
    <row r="118" spans="2:21" s="147" customFormat="1" ht="15.75" thickBot="1">
      <c r="B118" s="184"/>
      <c r="C118" s="184"/>
      <c r="D118" s="184"/>
      <c r="P118" s="248"/>
      <c r="Q118" s="189"/>
      <c r="R118" s="159"/>
      <c r="S118" s="189"/>
      <c r="T118" s="159"/>
      <c r="U118" s="189"/>
    </row>
    <row r="119" spans="2:21" s="235" customFormat="1" ht="24" thickBot="1">
      <c r="B119" s="236"/>
      <c r="C119" s="236"/>
      <c r="D119" s="522" t="s">
        <v>270</v>
      </c>
      <c r="E119" s="523"/>
      <c r="F119" s="523"/>
      <c r="G119" s="523"/>
      <c r="H119" s="523"/>
      <c r="I119" s="523"/>
      <c r="J119" s="523"/>
      <c r="K119" s="523"/>
      <c r="L119" s="523"/>
      <c r="M119" s="524"/>
      <c r="N119" s="237">
        <f>SUM(N112,N114,N116)</f>
        <v>192195.65000000008</v>
      </c>
      <c r="O119" s="312"/>
      <c r="P119" s="258">
        <f>SUM(P116,P112,P103)</f>
        <v>191375.59150000004</v>
      </c>
      <c r="R119" s="237">
        <f>SUM(R116,R112,R103)</f>
        <v>0</v>
      </c>
      <c r="S119" s="237"/>
      <c r="T119" s="237">
        <f>SUM(T116,T112,T103)</f>
        <v>0</v>
      </c>
      <c r="U119" s="238"/>
    </row>
    <row r="121" spans="2:21">
      <c r="N121" s="50"/>
      <c r="O121" s="50"/>
    </row>
  </sheetData>
  <customSheetViews>
    <customSheetView guid="{350610BE-E33E-45EF-97EC-9E2830199A90}" showPageBreaks="1" printArea="1" view="pageBreakPreview" topLeftCell="A109">
      <selection activeCell="G137" sqref="G137:M137"/>
      <rowBreaks count="2" manualBreakCount="2">
        <brk id="21" max="19" man="1"/>
        <brk id="35" max="19" man="1"/>
      </rowBreaks>
      <colBreaks count="1" manualBreakCount="1">
        <brk id="14" max="155" man="1"/>
      </colBreaks>
      <pageMargins left="0" right="0" top="0" bottom="0" header="0" footer="0"/>
      <pageSetup paperSize="5" scale="81" orientation="landscape" r:id="rId1"/>
    </customSheetView>
    <customSheetView guid="{08C97B7F-67EE-4463-AA3D-5024C5CFCC42}" topLeftCell="A22">
      <selection activeCell="X58" sqref="X58"/>
      <pageMargins left="0" right="0" top="0" bottom="0" header="0" footer="0"/>
      <pageSetup orientation="portrait" r:id="rId2"/>
    </customSheetView>
  </customSheetViews>
  <mergeCells count="75">
    <mergeCell ref="E110:M110"/>
    <mergeCell ref="E111:M111"/>
    <mergeCell ref="D119:M119"/>
    <mergeCell ref="G116:M116"/>
    <mergeCell ref="G114:M114"/>
    <mergeCell ref="G112:M112"/>
    <mergeCell ref="E74:M74"/>
    <mergeCell ref="E78:M78"/>
    <mergeCell ref="E79:M79"/>
    <mergeCell ref="E73:M73"/>
    <mergeCell ref="E61:M61"/>
    <mergeCell ref="E71:M71"/>
    <mergeCell ref="E72:M72"/>
    <mergeCell ref="E64:M64"/>
    <mergeCell ref="E65:M65"/>
    <mergeCell ref="E66:M66"/>
    <mergeCell ref="E63:M63"/>
    <mergeCell ref="E107:M107"/>
    <mergeCell ref="E108:M108"/>
    <mergeCell ref="E109:M109"/>
    <mergeCell ref="E95:M95"/>
    <mergeCell ref="E96:M96"/>
    <mergeCell ref="E97:M97"/>
    <mergeCell ref="E98:M98"/>
    <mergeCell ref="K101:M101"/>
    <mergeCell ref="D103:M103"/>
    <mergeCell ref="E60:M60"/>
    <mergeCell ref="E67:M67"/>
    <mergeCell ref="E52:M52"/>
    <mergeCell ref="E53:M53"/>
    <mergeCell ref="E54:M54"/>
    <mergeCell ref="E55:M55"/>
    <mergeCell ref="E56:M56"/>
    <mergeCell ref="E57:M57"/>
    <mergeCell ref="E58:M58"/>
    <mergeCell ref="E59:M59"/>
    <mergeCell ref="E62:M62"/>
    <mergeCell ref="E41:M41"/>
    <mergeCell ref="E46:M46"/>
    <mergeCell ref="E50:M50"/>
    <mergeCell ref="E51:M51"/>
    <mergeCell ref="E43:M43"/>
    <mergeCell ref="E44:M44"/>
    <mergeCell ref="A1:B1"/>
    <mergeCell ref="E18:M18"/>
    <mergeCell ref="E19:M19"/>
    <mergeCell ref="A11:N14"/>
    <mergeCell ref="E20:M20"/>
    <mergeCell ref="C1:D1"/>
    <mergeCell ref="E21:M21"/>
    <mergeCell ref="E22:M22"/>
    <mergeCell ref="E30:M30"/>
    <mergeCell ref="E80:M80"/>
    <mergeCell ref="E81:M81"/>
    <mergeCell ref="E26:M26"/>
    <mergeCell ref="E27:M27"/>
    <mergeCell ref="E28:M28"/>
    <mergeCell ref="E29:M29"/>
    <mergeCell ref="E45:M45"/>
    <mergeCell ref="E42:M42"/>
    <mergeCell ref="J34:M34"/>
    <mergeCell ref="E31:M31"/>
    <mergeCell ref="E38:M38"/>
    <mergeCell ref="E39:M39"/>
    <mergeCell ref="E40:M40"/>
    <mergeCell ref="E82:M82"/>
    <mergeCell ref="E94:M94"/>
    <mergeCell ref="E90:M90"/>
    <mergeCell ref="E91:M91"/>
    <mergeCell ref="E92:M92"/>
    <mergeCell ref="E93:M93"/>
    <mergeCell ref="E84:M84"/>
    <mergeCell ref="E83:M83"/>
    <mergeCell ref="E85:M85"/>
    <mergeCell ref="E86:M86"/>
  </mergeCells>
  <dataValidations count="10">
    <dataValidation type="list" allowBlank="1" showInputMessage="1" showErrorMessage="1" sqref="B39:C46 B91:C98 B51:C67 B19:C22 B27:C31 B72:C74 B79:C86 B108:C111" xr:uid="{00000000-0002-0000-0200-000000000000}">
      <formula1>Quarter1</formula1>
    </dataValidation>
    <dataValidation type="list" allowBlank="1" showInputMessage="1" showErrorMessage="1" sqref="H8" xr:uid="{00000000-0002-0000-0200-000004000000}">
      <formula1>YesNo</formula1>
    </dataValidation>
    <dataValidation type="list" allowBlank="1" showInputMessage="1" showErrorMessage="1" error="Please Select from the Drop Down Menu" sqref="D39:D46" xr:uid="{00000000-0002-0000-0200-000008000000}">
      <formula1>ContractedServices</formula1>
    </dataValidation>
    <dataValidation type="list" allowBlank="1" showInputMessage="1" showErrorMessage="1" error="Please Select from the Drop Down Menu" sqref="D51:D67" xr:uid="{00000000-0002-0000-0200-000005000000}">
      <formula1>Supplies</formula1>
    </dataValidation>
    <dataValidation type="list" allowBlank="1" showInputMessage="1" showErrorMessage="1" sqref="D91:D98" xr:uid="{00000000-0002-0000-0200-000006000000}">
      <formula1>Other</formula1>
    </dataValidation>
    <dataValidation type="list" allowBlank="1" showInputMessage="1" showErrorMessage="1" error="Please select from the drop down menu" sqref="D19:D22" xr:uid="{00000000-0002-0000-0200-000001000000}">
      <formula1>Salary</formula1>
    </dataValidation>
    <dataValidation allowBlank="1" showInputMessage="1" showErrorMessage="1" error="Please select from the drop down menu" sqref="D27:D31" xr:uid="{00000000-0002-0000-0200-000007000000}"/>
    <dataValidation type="list" allowBlank="1" showInputMessage="1" showErrorMessage="1" error="Please Select from the Drop Down Menu" sqref="D72:D74" xr:uid="{00000000-0002-0000-0200-000002000000}">
      <formula1>Telephone</formula1>
    </dataValidation>
    <dataValidation allowBlank="1" showInputMessage="1" showErrorMessage="1" error="Please Select from the Drop Down Menu" sqref="D79:D86" xr:uid="{00000000-0002-0000-0200-000009000000}"/>
    <dataValidation type="list" allowBlank="1" showInputMessage="1" showErrorMessage="1" sqref="D108:D111" xr:uid="{00000000-0002-0000-0200-000003000000}">
      <formula1>Salaries</formula1>
    </dataValidation>
  </dataValidations>
  <pageMargins left="0.7" right="0.7" top="0.75" bottom="0.75" header="0.3" footer="0.3"/>
  <pageSetup scale="52" orientation="landscape" copies="2" r:id="rId3"/>
  <colBreaks count="1" manualBreakCount="1">
    <brk id="15" min="48" max="6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topLeftCell="A6" workbookViewId="0">
      <selection activeCell="G24" sqref="G24"/>
    </sheetView>
  </sheetViews>
  <sheetFormatPr defaultColWidth="8.85546875" defaultRowHeight="15"/>
  <cols>
    <col min="1" max="1" width="3" bestFit="1" customWidth="1"/>
    <col min="2" max="2" width="28.85546875" customWidth="1"/>
    <col min="3" max="3" width="16.42578125" customWidth="1"/>
    <col min="4" max="4" width="6.5703125" customWidth="1"/>
    <col min="5" max="5" width="3" bestFit="1" customWidth="1"/>
    <col min="6" max="6" width="28.140625" customWidth="1"/>
    <col min="7" max="7" width="16.85546875" customWidth="1"/>
    <col min="8" max="8" width="6.85546875" customWidth="1"/>
    <col min="9" max="9" width="3" bestFit="1" customWidth="1"/>
    <col min="10" max="10" width="27.42578125" bestFit="1" customWidth="1"/>
    <col min="11" max="11" width="16.85546875" customWidth="1"/>
    <col min="12" max="12" width="6.42578125" customWidth="1"/>
    <col min="13" max="13" width="3" bestFit="1" customWidth="1"/>
    <col min="14" max="14" width="27.42578125" bestFit="1" customWidth="1"/>
    <col min="15" max="15" width="16.42578125" customWidth="1"/>
    <col min="16" max="16" width="6.5703125" customWidth="1"/>
    <col min="18" max="18" width="3" bestFit="1" customWidth="1"/>
    <col min="19" max="19" width="27.42578125" bestFit="1" customWidth="1"/>
    <col min="22" max="22" width="27.42578125" bestFit="1" customWidth="1"/>
  </cols>
  <sheetData>
    <row r="1" spans="1:15" ht="18.75">
      <c r="A1" s="526" t="s">
        <v>271</v>
      </c>
      <c r="B1" s="526"/>
      <c r="C1" s="526"/>
      <c r="E1" s="526" t="s">
        <v>156</v>
      </c>
      <c r="F1" s="526"/>
      <c r="G1" s="526"/>
      <c r="I1" s="526" t="s">
        <v>158</v>
      </c>
      <c r="J1" s="526"/>
      <c r="K1" s="526"/>
      <c r="M1" s="526" t="s">
        <v>159</v>
      </c>
      <c r="N1" s="526"/>
      <c r="O1" s="526"/>
    </row>
    <row r="2" spans="1:15">
      <c r="A2" s="525" t="s">
        <v>272</v>
      </c>
      <c r="B2" s="525"/>
      <c r="C2" s="1" t="s">
        <v>273</v>
      </c>
      <c r="E2" s="525" t="s">
        <v>272</v>
      </c>
      <c r="F2" s="525"/>
      <c r="G2" s="1" t="s">
        <v>273</v>
      </c>
      <c r="I2" s="525" t="s">
        <v>272</v>
      </c>
      <c r="J2" s="525"/>
      <c r="K2" s="1" t="s">
        <v>273</v>
      </c>
      <c r="M2" s="525" t="s">
        <v>272</v>
      </c>
      <c r="N2" s="525"/>
      <c r="O2" s="1" t="s">
        <v>273</v>
      </c>
    </row>
    <row r="3" spans="1:15">
      <c r="A3" s="527" t="s">
        <v>274</v>
      </c>
      <c r="B3" s="528"/>
      <c r="C3" s="20"/>
      <c r="E3" s="527" t="s">
        <v>274</v>
      </c>
      <c r="F3" s="528"/>
      <c r="G3" s="20"/>
      <c r="I3" s="527" t="s">
        <v>274</v>
      </c>
      <c r="J3" s="528"/>
      <c r="K3" s="20"/>
      <c r="M3" s="527" t="s">
        <v>274</v>
      </c>
      <c r="N3" s="528"/>
      <c r="O3" s="20"/>
    </row>
    <row r="4" spans="1:15">
      <c r="A4" s="4">
        <v>1</v>
      </c>
      <c r="B4" s="5" t="s">
        <v>169</v>
      </c>
      <c r="C4" s="20">
        <f>SUMIF('Budget Detail &amp; Amendments'!D19:D22, B4, 'Budget Detail &amp; Amendments'!N19:N22)</f>
        <v>1268.7</v>
      </c>
      <c r="E4" s="4">
        <v>1</v>
      </c>
      <c r="F4" s="5" t="s">
        <v>169</v>
      </c>
      <c r="G4" s="20">
        <f>SUMIF('Budget Detail &amp; Amendments'!D19:D22, 'Budget Roll-Up'!F4, 'Budget Detail &amp; Amendments'!P19:P22)</f>
        <v>0</v>
      </c>
      <c r="I4" s="4">
        <v>1</v>
      </c>
      <c r="J4" s="5" t="s">
        <v>169</v>
      </c>
      <c r="K4" s="20">
        <f>SUMIF('Budget Detail &amp; Amendments'!D19:D22, 'Budget Roll-Up'!J4, 'Budget Detail &amp; Amendments'!R19:R22)</f>
        <v>0</v>
      </c>
      <c r="M4" s="4">
        <v>1</v>
      </c>
      <c r="N4" s="5" t="s">
        <v>169</v>
      </c>
      <c r="O4" s="20">
        <f>SUMIF('Budget Detail &amp; Amendments'!D19:D22, 'Budget Roll-Up'!N4, 'Budget Detail &amp; Amendments'!T19:T22)</f>
        <v>0</v>
      </c>
    </row>
    <row r="5" spans="1:15">
      <c r="A5" s="4">
        <v>2</v>
      </c>
      <c r="B5" s="5" t="s">
        <v>166</v>
      </c>
      <c r="C5" s="20">
        <f>SUMIF('Budget Detail &amp; Amendments'!D19:D22, B5, 'Budget Detail &amp; Amendments'!N19:N22)</f>
        <v>16200</v>
      </c>
      <c r="E5" s="4">
        <v>2</v>
      </c>
      <c r="F5" s="5" t="s">
        <v>166</v>
      </c>
      <c r="G5" s="20">
        <f>SUMIF('Budget Detail &amp; Amendments'!D19:D22, 'Budget Roll-Up'!F5, 'Budget Detail &amp; Amendments'!P19:P22)</f>
        <v>16200</v>
      </c>
      <c r="I5" s="4">
        <v>2</v>
      </c>
      <c r="J5" s="5" t="s">
        <v>166</v>
      </c>
      <c r="K5" s="20">
        <f>SUMIF('Budget Detail &amp; Amendments'!D19:D22, 'Budget Roll-Up'!J5, 'Budget Detail &amp; Amendments'!R19:R22)</f>
        <v>0</v>
      </c>
      <c r="M5" s="4">
        <v>2</v>
      </c>
      <c r="N5" s="5" t="s">
        <v>166</v>
      </c>
      <c r="O5" s="20">
        <f>SUMIF('Budget Detail &amp; Amendments'!D19:D22, 'Budget Roll-Up'!N5, 'Budget Detail &amp; Amendments'!T19:T22)</f>
        <v>0</v>
      </c>
    </row>
    <row r="6" spans="1:15">
      <c r="A6" s="4">
        <v>3</v>
      </c>
      <c r="B6" s="5" t="s">
        <v>175</v>
      </c>
      <c r="C6" s="20">
        <f>'Budget Detail &amp; Amendments'!N32</f>
        <v>1567.88</v>
      </c>
      <c r="E6" s="4">
        <v>3</v>
      </c>
      <c r="F6" s="5" t="s">
        <v>175</v>
      </c>
      <c r="G6" s="20">
        <f>'Budget Detail &amp; Amendments'!P32</f>
        <v>1567.88</v>
      </c>
      <c r="I6" s="4">
        <v>3</v>
      </c>
      <c r="J6" s="5" t="s">
        <v>175</v>
      </c>
      <c r="K6" s="20">
        <f>'Budget Detail &amp; Amendments'!R32</f>
        <v>0</v>
      </c>
      <c r="M6" s="4">
        <v>3</v>
      </c>
      <c r="N6" s="5" t="s">
        <v>175</v>
      </c>
      <c r="O6" s="20">
        <f>'Budget Detail &amp; Amendments'!T32</f>
        <v>0</v>
      </c>
    </row>
    <row r="7" spans="1:15">
      <c r="A7" s="6">
        <v>4</v>
      </c>
      <c r="B7" s="7" t="s">
        <v>275</v>
      </c>
      <c r="C7" s="21">
        <f>SUM(C4:C6)</f>
        <v>19036.580000000002</v>
      </c>
      <c r="E7" s="6">
        <v>4</v>
      </c>
      <c r="F7" s="7" t="s">
        <v>275</v>
      </c>
      <c r="G7" s="21">
        <f>SUM(G4:G6)</f>
        <v>17767.88</v>
      </c>
      <c r="I7" s="6">
        <v>4</v>
      </c>
      <c r="J7" s="7" t="s">
        <v>275</v>
      </c>
      <c r="K7" s="21">
        <f>SUM(K4:K6)</f>
        <v>0</v>
      </c>
      <c r="M7" s="6">
        <v>4</v>
      </c>
      <c r="N7" s="7" t="s">
        <v>275</v>
      </c>
      <c r="O7" s="21">
        <f>SUM(O4:O6)</f>
        <v>0</v>
      </c>
    </row>
    <row r="8" spans="1:15">
      <c r="G8" s="22"/>
      <c r="K8" s="22"/>
      <c r="O8" s="22"/>
    </row>
    <row r="9" spans="1:15">
      <c r="A9" s="525" t="s">
        <v>276</v>
      </c>
      <c r="B9" s="525"/>
      <c r="E9" s="525" t="s">
        <v>276</v>
      </c>
      <c r="F9" s="525"/>
      <c r="G9" s="22"/>
      <c r="I9" s="525" t="s">
        <v>276</v>
      </c>
      <c r="J9" s="525"/>
      <c r="K9" s="22"/>
      <c r="M9" s="525" t="s">
        <v>276</v>
      </c>
      <c r="N9" s="525"/>
      <c r="O9" s="22"/>
    </row>
    <row r="10" spans="1:15">
      <c r="A10" s="4">
        <v>5</v>
      </c>
      <c r="B10" s="5" t="s">
        <v>183</v>
      </c>
      <c r="C10" s="20">
        <f>SUMIF('Budget Detail &amp; Amendments'!D39:D46, B10, 'Budget Detail &amp; Amendments'!N39:N46)</f>
        <v>13600</v>
      </c>
      <c r="E10" s="4">
        <v>5</v>
      </c>
      <c r="F10" s="5" t="s">
        <v>183</v>
      </c>
      <c r="G10" s="20">
        <f>SUMIF('Budget Detail &amp; Amendments'!D39:D46, 'Budget Roll-Up'!F10, 'Budget Detail &amp; Amendments'!P39:P46)</f>
        <v>0</v>
      </c>
      <c r="I10" s="4">
        <v>5</v>
      </c>
      <c r="J10" s="5" t="s">
        <v>183</v>
      </c>
      <c r="K10" s="20">
        <f>SUMIF('Budget Detail &amp; Amendments'!D39:D46, 'Budget Roll-Up'!J10, 'Budget Detail &amp; Amendments'!R39:R46)</f>
        <v>0</v>
      </c>
      <c r="M10" s="4">
        <v>5</v>
      </c>
      <c r="N10" s="5" t="s">
        <v>183</v>
      </c>
      <c r="O10" s="20">
        <f>SUMIF('Budget Detail &amp; Amendments'!D39:D46, 'Budget Roll-Up'!N10, 'Budget Detail &amp; Amendments'!T39:T46)</f>
        <v>0</v>
      </c>
    </row>
    <row r="11" spans="1:15">
      <c r="A11" s="4">
        <v>6</v>
      </c>
      <c r="B11" s="5" t="s">
        <v>277</v>
      </c>
      <c r="C11" s="20"/>
      <c r="E11" s="4">
        <v>6</v>
      </c>
      <c r="F11" s="5" t="s">
        <v>277</v>
      </c>
      <c r="G11" s="20"/>
      <c r="I11" s="4">
        <v>6</v>
      </c>
      <c r="J11" s="5" t="s">
        <v>277</v>
      </c>
      <c r="K11" s="20"/>
      <c r="M11" s="4">
        <v>6</v>
      </c>
      <c r="N11" s="5" t="s">
        <v>277</v>
      </c>
      <c r="O11" s="20"/>
    </row>
    <row r="12" spans="1:15">
      <c r="A12" s="4">
        <v>7</v>
      </c>
      <c r="B12" s="5" t="s">
        <v>187</v>
      </c>
      <c r="C12" s="20">
        <f>SUMIF('Budget Detail &amp; Amendments'!D39:D46, 'Budget Roll-Up'!B12, 'Budget Detail &amp; Amendments'!N39:N46)</f>
        <v>400</v>
      </c>
      <c r="E12" s="4">
        <v>7</v>
      </c>
      <c r="F12" s="5" t="s">
        <v>187</v>
      </c>
      <c r="G12" s="20">
        <f>SUMIF('Budget Detail &amp; Amendments'!D39:D46, 'Budget Roll-Up'!F12, 'Budget Detail &amp; Amendments'!P39:P46)</f>
        <v>0</v>
      </c>
      <c r="I12" s="4">
        <v>7</v>
      </c>
      <c r="J12" s="5" t="s">
        <v>187</v>
      </c>
      <c r="K12" s="20">
        <f>SUMIF('Budget Detail &amp; Amendments'!D39:D46, 'Budget Roll-Up'!J12, 'Budget Detail &amp; Amendments'!R39:R46)</f>
        <v>0</v>
      </c>
      <c r="M12" s="4">
        <v>7</v>
      </c>
      <c r="N12" s="5" t="s">
        <v>187</v>
      </c>
      <c r="O12" s="20">
        <f>SUMIF('Budget Detail &amp; Amendments'!D39:D46, 'Budget Roll-Up'!N12, 'Budget Detail &amp; Amendments'!T39:T46)</f>
        <v>0</v>
      </c>
    </row>
    <row r="13" spans="1:15">
      <c r="A13" s="4">
        <v>8</v>
      </c>
      <c r="B13" s="5" t="s">
        <v>200</v>
      </c>
      <c r="C13" s="20">
        <f>SUMIF('Budget Detail &amp; Amendments'!D51:D61, 'Budget Roll-Up'!B13, 'Budget Detail &amp; Amendments'!N51:N61)</f>
        <v>1499.7</v>
      </c>
      <c r="E13" s="4">
        <v>8</v>
      </c>
      <c r="F13" s="5" t="s">
        <v>200</v>
      </c>
      <c r="G13" s="20">
        <f>SUMIF('Budget Detail &amp; Amendments'!D51:D61, 'Budget Roll-Up'!F13, 'Budget Detail &amp; Amendments'!P51:P61)</f>
        <v>1499.7</v>
      </c>
      <c r="I13" s="4">
        <v>8</v>
      </c>
      <c r="J13" s="5" t="s">
        <v>200</v>
      </c>
      <c r="K13" s="20">
        <f>SUMIF('Budget Detail &amp; Amendments'!D51:D61, 'Budget Roll-Up'!J13, 'Budget Detail &amp; Amendments'!R51:R61)</f>
        <v>0</v>
      </c>
      <c r="M13" s="4">
        <v>8</v>
      </c>
      <c r="N13" s="5" t="s">
        <v>200</v>
      </c>
      <c r="O13" s="20">
        <f>SUMIF('Budget Detail &amp; Amendments'!D51:D61, 'Budget Roll-Up'!N13, 'Budget Detail &amp; Amendments'!T51:T61)</f>
        <v>0</v>
      </c>
    </row>
    <row r="14" spans="1:15">
      <c r="A14" s="4">
        <v>9</v>
      </c>
      <c r="B14" s="5" t="s">
        <v>193</v>
      </c>
      <c r="C14" s="20">
        <f>SUMIF('Budget Detail &amp; Amendments'!D51:D61, 'Budget Roll-Up'!B14, 'Budget Detail &amp; Amendments'!N51:N61)</f>
        <v>31463.59</v>
      </c>
      <c r="E14" s="4">
        <v>9</v>
      </c>
      <c r="F14" s="5" t="s">
        <v>193</v>
      </c>
      <c r="G14" s="20">
        <f>SUMIF('Budget Detail &amp; Amendments'!D51:D61, 'Budget Roll-Up'!F14, 'Budget Detail &amp; Amendments'!P51:P61)</f>
        <v>27123.239999999998</v>
      </c>
      <c r="I14" s="4">
        <v>9</v>
      </c>
      <c r="J14" s="5" t="s">
        <v>193</v>
      </c>
      <c r="K14" s="20">
        <f>SUMIF('Budget Detail &amp; Amendments'!D51:D61, 'Budget Roll-Up'!J14, 'Budget Detail &amp; Amendments'!R51:R61)</f>
        <v>0</v>
      </c>
      <c r="M14" s="4">
        <v>9</v>
      </c>
      <c r="N14" s="5" t="s">
        <v>193</v>
      </c>
      <c r="O14" s="20">
        <f>SUMIF('Budget Detail &amp; Amendments'!D51:D61, 'Budget Roll-Up'!N14, 'Budget Detail &amp; Amendments'!T51:T61)</f>
        <v>0</v>
      </c>
    </row>
    <row r="15" spans="1:15">
      <c r="A15" s="4">
        <v>10</v>
      </c>
      <c r="B15" s="5" t="s">
        <v>228</v>
      </c>
      <c r="C15" s="20">
        <f>SUMIF('Budget Detail &amp; Amendments'!D72:D74, 'Budget Roll-Up'!B15, 'Budget Detail &amp; Amendments'!N72:N74)</f>
        <v>240.22523809529099</v>
      </c>
      <c r="E15" s="4">
        <v>10</v>
      </c>
      <c r="F15" s="5" t="s">
        <v>228</v>
      </c>
      <c r="G15" s="20">
        <f>SUMIF('Budget Detail &amp; Amendments'!D72:D74, 'Budget Roll-Up'!F15, 'Budget Detail &amp; Amendments'!P72:P74)</f>
        <v>0</v>
      </c>
      <c r="I15" s="4">
        <v>10</v>
      </c>
      <c r="J15" s="5" t="s">
        <v>228</v>
      </c>
      <c r="K15" s="20">
        <f>SUMIF('Budget Detail &amp; Amendments'!D72:D74, 'Budget Roll-Up'!J15, 'Budget Detail &amp; Amendments'!R72:R74)</f>
        <v>0</v>
      </c>
      <c r="M15" s="4">
        <v>10</v>
      </c>
      <c r="N15" s="5" t="s">
        <v>228</v>
      </c>
      <c r="O15" s="20">
        <f>SUMIF('Budget Detail &amp; Amendments'!D72:D74, 'Budget Roll-Up'!N15, 'Budget Detail &amp; Amendments'!T72:T74)</f>
        <v>0</v>
      </c>
    </row>
    <row r="16" spans="1:15">
      <c r="A16" s="4">
        <v>11</v>
      </c>
      <c r="B16" s="5" t="s">
        <v>278</v>
      </c>
      <c r="C16" s="20">
        <f>SUMIF('Budget Detail &amp; Amendments'!D72:D74, 'Budget Roll-Up'!B16, 'Budget Detail &amp; Amendments'!N72:N74)</f>
        <v>0</v>
      </c>
      <c r="E16" s="4">
        <v>11</v>
      </c>
      <c r="F16" s="5" t="s">
        <v>278</v>
      </c>
      <c r="G16" s="20">
        <f>SUMIF('Budget Detail &amp; Amendments'!D72:D74, 'Budget Roll-Up'!F16, 'Budget Detail &amp; Amendments'!P72:P74)</f>
        <v>0</v>
      </c>
      <c r="I16" s="4">
        <v>11</v>
      </c>
      <c r="J16" s="5" t="s">
        <v>278</v>
      </c>
      <c r="K16" s="20">
        <f>SUMIF('Budget Detail &amp; Amendments'!D72:D74, 'Budget Roll-Up'!J16, 'Budget Detail &amp; Amendments'!R72:R74)</f>
        <v>0</v>
      </c>
      <c r="M16" s="4">
        <v>11</v>
      </c>
      <c r="N16" s="5" t="s">
        <v>278</v>
      </c>
      <c r="O16" s="20">
        <f>SUMIF('Budget Detail &amp; Amendments'!D72:D74, 'Budget Roll-Up'!N16, 'Budget Detail &amp; Amendments'!T72:T74)</f>
        <v>0</v>
      </c>
    </row>
    <row r="17" spans="1:15">
      <c r="A17" s="4">
        <v>12</v>
      </c>
      <c r="B17" s="8" t="s">
        <v>234</v>
      </c>
      <c r="C17" s="20">
        <f>'Budget Detail &amp; Amendments'!N87</f>
        <v>11570</v>
      </c>
      <c r="E17" s="4">
        <v>12</v>
      </c>
      <c r="F17" s="8" t="s">
        <v>234</v>
      </c>
      <c r="G17" s="20">
        <f>SUM('Budget Detail &amp; Amendments'!P87)</f>
        <v>17268.740000000002</v>
      </c>
      <c r="I17" s="4">
        <v>12</v>
      </c>
      <c r="J17" s="8" t="s">
        <v>234</v>
      </c>
      <c r="K17" s="20">
        <f>SUM('Budget Detail &amp; Amendments'!R87)</f>
        <v>0</v>
      </c>
      <c r="M17" s="4">
        <v>12</v>
      </c>
      <c r="N17" s="8" t="s">
        <v>234</v>
      </c>
      <c r="O17" s="20">
        <f>SUM('Budget Detail &amp; Amendments'!T87)</f>
        <v>0</v>
      </c>
    </row>
    <row r="18" spans="1:15">
      <c r="A18" s="4">
        <v>13</v>
      </c>
      <c r="B18" s="8" t="s">
        <v>279</v>
      </c>
      <c r="C18" s="20"/>
      <c r="E18" s="4">
        <v>13</v>
      </c>
      <c r="F18" s="8" t="s">
        <v>279</v>
      </c>
      <c r="G18" s="20"/>
      <c r="I18" s="4">
        <v>13</v>
      </c>
      <c r="J18" s="8" t="s">
        <v>279</v>
      </c>
      <c r="K18" s="20"/>
      <c r="M18" s="4">
        <v>13</v>
      </c>
      <c r="N18" s="8" t="s">
        <v>279</v>
      </c>
      <c r="O18" s="20"/>
    </row>
    <row r="19" spans="1:15">
      <c r="A19" s="4">
        <v>14</v>
      </c>
      <c r="B19" s="8" t="s">
        <v>280</v>
      </c>
      <c r="C19" s="20"/>
      <c r="E19" s="4">
        <v>14</v>
      </c>
      <c r="F19" s="8" t="s">
        <v>280</v>
      </c>
      <c r="G19" s="20"/>
      <c r="I19" s="4">
        <v>14</v>
      </c>
      <c r="J19" s="8" t="s">
        <v>280</v>
      </c>
      <c r="K19" s="20"/>
      <c r="M19" s="4">
        <v>14</v>
      </c>
      <c r="N19" s="8" t="s">
        <v>280</v>
      </c>
      <c r="O19" s="20"/>
    </row>
    <row r="20" spans="1:15">
      <c r="A20" s="4">
        <v>15</v>
      </c>
      <c r="B20" s="8" t="s">
        <v>281</v>
      </c>
      <c r="C20" s="20"/>
      <c r="E20" s="4">
        <v>15</v>
      </c>
      <c r="F20" s="8" t="s">
        <v>281</v>
      </c>
      <c r="G20" s="20"/>
      <c r="I20" s="4">
        <v>15</v>
      </c>
      <c r="J20" s="8" t="s">
        <v>281</v>
      </c>
      <c r="K20" s="20"/>
      <c r="M20" s="4">
        <v>15</v>
      </c>
      <c r="N20" s="8" t="s">
        <v>281</v>
      </c>
      <c r="O20" s="20"/>
    </row>
    <row r="21" spans="1:15">
      <c r="A21" s="4">
        <v>16</v>
      </c>
      <c r="B21" s="8" t="s">
        <v>247</v>
      </c>
      <c r="C21" s="20">
        <f>SUMIF('Budget Detail &amp; Amendments'!D91:D98, 'Budget Roll-Up'!B21, 'Budget Detail &amp; Amendments'!N91:N98)</f>
        <v>4145</v>
      </c>
      <c r="E21" s="4">
        <v>16</v>
      </c>
      <c r="F21" s="8" t="s">
        <v>247</v>
      </c>
      <c r="G21" s="20">
        <f>SUMIF('Budget Detail &amp; Amendments'!D91:D98, 'Budget Roll-Up'!F21, 'Budget Detail &amp; Amendments'!P91:P98)</f>
        <v>4144.75</v>
      </c>
      <c r="I21" s="4">
        <v>16</v>
      </c>
      <c r="J21" s="8" t="s">
        <v>247</v>
      </c>
      <c r="K21" s="20">
        <f>SUMIF('Budget Detail &amp; Amendments'!D91:D98, 'Budget Roll-Up'!J21, 'Budget Detail &amp; Amendments'!R91:R98)</f>
        <v>0</v>
      </c>
      <c r="M21" s="4">
        <v>16</v>
      </c>
      <c r="N21" s="8" t="s">
        <v>247</v>
      </c>
      <c r="O21" s="20">
        <f>SUMIF('Budget Detail &amp; Amendments'!D91:D98, 'Budget Roll-Up'!N21, 'Budget Detail &amp; Amendments'!T91:T98)</f>
        <v>0</v>
      </c>
    </row>
    <row r="22" spans="1:15">
      <c r="A22" s="4">
        <v>17</v>
      </c>
      <c r="B22" s="8" t="s">
        <v>249</v>
      </c>
      <c r="C22" s="20">
        <f>SUMIF('Budget Detail &amp; Amendments'!D91:D98, 'Budget Roll-Up'!B22, 'Budget Detail &amp; Amendments'!N91:N98)</f>
        <v>8150</v>
      </c>
      <c r="E22" s="4">
        <v>17</v>
      </c>
      <c r="F22" s="8" t="s">
        <v>249</v>
      </c>
      <c r="G22" s="20">
        <f>SUMIF('Budget Detail &amp; Amendments'!D91:D98, 'Budget Roll-Up'!F22, 'Budget Detail &amp; Amendments'!P91:P98)</f>
        <v>9315</v>
      </c>
      <c r="I22" s="4">
        <v>17</v>
      </c>
      <c r="J22" s="8" t="s">
        <v>249</v>
      </c>
      <c r="K22" s="20">
        <f>SUMIF('Budget Detail &amp; Amendments'!D91:D98, 'Budget Roll-Up'!J22, 'Budget Detail &amp; Amendments'!R91:R98)</f>
        <v>0</v>
      </c>
      <c r="M22" s="4">
        <v>17</v>
      </c>
      <c r="N22" s="8" t="s">
        <v>249</v>
      </c>
      <c r="O22" s="20">
        <f>SUMIF('Budget Detail &amp; Amendments'!D91:D98, 'Budget Roll-Up'!N22, 'Budget Detail &amp; Amendments'!T91:T98)</f>
        <v>0</v>
      </c>
    </row>
    <row r="23" spans="1:15">
      <c r="A23" s="4">
        <v>18</v>
      </c>
      <c r="B23" s="8" t="s">
        <v>282</v>
      </c>
      <c r="C23" s="20">
        <f>SUMIF('Budget Detail &amp; Amendments'!D91:D98, 'Budget Roll-Up'!B23, 'Budget Detail &amp; Amendments'!N91:N98)</f>
        <v>0</v>
      </c>
      <c r="E23" s="4">
        <v>18</v>
      </c>
      <c r="F23" s="8" t="s">
        <v>282</v>
      </c>
      <c r="G23" s="20">
        <f>SUMIF('Budget Detail &amp; Amendments'!D91:D98, 'Budget Roll-Up'!F23, 'Budget Detail &amp; Amendments'!P91:P98)</f>
        <v>0</v>
      </c>
      <c r="I23" s="4">
        <v>18</v>
      </c>
      <c r="J23" s="8" t="s">
        <v>282</v>
      </c>
      <c r="K23" s="20">
        <f>SUMIF('Budget Detail &amp; Amendments'!D91:D98, 'Budget Roll-Up'!J23, 'Budget Detail &amp; Amendments'!R91:R98)</f>
        <v>0</v>
      </c>
      <c r="M23" s="4">
        <v>18</v>
      </c>
      <c r="N23" s="8" t="s">
        <v>282</v>
      </c>
      <c r="O23" s="20">
        <f>SUMIF('Budget Detail &amp; Amendments'!D91:D98, 'Budget Roll-Up'!N23, 'Budget Detail &amp; Amendments'!T91:T98)</f>
        <v>0</v>
      </c>
    </row>
    <row r="24" spans="1:15">
      <c r="A24" s="6">
        <v>19</v>
      </c>
      <c r="B24" s="7" t="s">
        <v>283</v>
      </c>
      <c r="C24" s="20">
        <f>SUM(C10:C23)</f>
        <v>71068.515238095293</v>
      </c>
      <c r="E24" s="6">
        <v>19</v>
      </c>
      <c r="F24" s="7" t="s">
        <v>283</v>
      </c>
      <c r="G24" s="20">
        <f>SUM(G10:G23)</f>
        <v>59351.43</v>
      </c>
      <c r="I24" s="6">
        <v>19</v>
      </c>
      <c r="J24" s="7" t="s">
        <v>283</v>
      </c>
      <c r="K24" s="20">
        <f>SUM(K10:K23)</f>
        <v>0</v>
      </c>
      <c r="M24" s="6">
        <v>19</v>
      </c>
      <c r="N24" s="7" t="s">
        <v>283</v>
      </c>
      <c r="O24" s="20">
        <f>SUM(O10:O23)</f>
        <v>0</v>
      </c>
    </row>
    <row r="25" spans="1:15">
      <c r="C25" s="22"/>
      <c r="G25" s="22"/>
      <c r="K25" s="22"/>
      <c r="O25" s="22"/>
    </row>
    <row r="26" spans="1:15">
      <c r="A26" s="9">
        <v>20</v>
      </c>
      <c r="B26" s="7" t="s">
        <v>284</v>
      </c>
      <c r="C26" s="20">
        <f>'Budget Detail &amp; Amendments'!N116</f>
        <v>4512.7547619047646</v>
      </c>
      <c r="E26" s="9">
        <v>20</v>
      </c>
      <c r="F26" s="7" t="s">
        <v>284</v>
      </c>
      <c r="G26" s="20">
        <f>'Budget Detail &amp; Amendments'!P116</f>
        <v>4888.8415000000014</v>
      </c>
      <c r="I26" s="9">
        <v>20</v>
      </c>
      <c r="J26" s="7" t="s">
        <v>284</v>
      </c>
      <c r="K26" s="20">
        <f>SUM('Budget Detail &amp; Amendments'!R116)</f>
        <v>0</v>
      </c>
      <c r="M26" s="9">
        <v>20</v>
      </c>
      <c r="N26" s="7" t="s">
        <v>284</v>
      </c>
      <c r="O26" s="20">
        <f>SUM('Budget Detail &amp; Amendments'!T116)</f>
        <v>0</v>
      </c>
    </row>
    <row r="27" spans="1:15">
      <c r="A27" s="1"/>
      <c r="B27" s="1"/>
      <c r="C27" s="22"/>
      <c r="E27" s="1"/>
      <c r="F27" s="1"/>
      <c r="G27" s="22"/>
      <c r="I27" s="1"/>
      <c r="J27" s="1"/>
      <c r="K27" s="22"/>
      <c r="M27" s="1"/>
      <c r="N27" s="1"/>
      <c r="O27" s="22"/>
    </row>
    <row r="28" spans="1:15">
      <c r="A28" s="6">
        <v>21</v>
      </c>
      <c r="B28" s="7" t="s">
        <v>285</v>
      </c>
      <c r="C28" s="20">
        <f>'Budget Detail &amp; Amendments'!N112</f>
        <v>97427.8</v>
      </c>
      <c r="E28" s="6">
        <v>21</v>
      </c>
      <c r="F28" s="7" t="s">
        <v>285</v>
      </c>
      <c r="G28" s="20">
        <f>SUM('Budget Detail &amp; Amendments'!P112)</f>
        <v>88709.920000000013</v>
      </c>
      <c r="I28" s="6">
        <v>21</v>
      </c>
      <c r="J28" s="7" t="s">
        <v>285</v>
      </c>
      <c r="K28" s="20">
        <f>SUM('Budget Detail &amp; Amendments'!R112)</f>
        <v>0</v>
      </c>
      <c r="M28" s="6">
        <v>21</v>
      </c>
      <c r="N28" s="7" t="s">
        <v>285</v>
      </c>
      <c r="O28" s="20">
        <f>SUM('Budget Detail &amp; Amendments'!T112)</f>
        <v>0</v>
      </c>
    </row>
    <row r="29" spans="1:15">
      <c r="A29" s="2"/>
      <c r="B29" s="1"/>
      <c r="C29" s="22"/>
      <c r="E29" s="2"/>
      <c r="F29" s="1"/>
      <c r="G29" s="22"/>
      <c r="I29" s="2"/>
      <c r="J29" s="1"/>
      <c r="K29" s="22"/>
      <c r="M29" s="2"/>
      <c r="N29" s="1"/>
      <c r="O29" s="22"/>
    </row>
    <row r="30" spans="1:15">
      <c r="A30" s="6">
        <v>22</v>
      </c>
      <c r="B30" s="7" t="s">
        <v>286</v>
      </c>
      <c r="C30" s="20">
        <f>SUM(C7,C24,C26,C28)</f>
        <v>192045.65000000008</v>
      </c>
      <c r="E30" s="6">
        <v>22</v>
      </c>
      <c r="F30" s="7" t="s">
        <v>286</v>
      </c>
      <c r="G30" s="20">
        <f>SUM(G7,G24,G26,G28)</f>
        <v>170718.07150000002</v>
      </c>
      <c r="I30" s="6">
        <v>22</v>
      </c>
      <c r="J30" s="7" t="s">
        <v>286</v>
      </c>
      <c r="K30" s="20">
        <f>SUM(K7,K24,K26,K28)</f>
        <v>0</v>
      </c>
      <c r="M30" s="6">
        <v>22</v>
      </c>
      <c r="N30" s="7" t="s">
        <v>286</v>
      </c>
      <c r="O30" s="20">
        <f>SUM(O7,O24,O26,O28)</f>
        <v>0</v>
      </c>
    </row>
    <row r="33" spans="1:7" ht="15.75" thickBot="1"/>
    <row r="34" spans="1:7" ht="15" customHeight="1" thickBot="1">
      <c r="A34" s="529" t="s">
        <v>287</v>
      </c>
      <c r="B34" s="530"/>
      <c r="C34" s="530"/>
      <c r="D34" s="530"/>
      <c r="E34" s="530"/>
      <c r="F34" s="530"/>
      <c r="G34" s="531"/>
    </row>
    <row r="35" spans="1:7">
      <c r="A35" s="14"/>
      <c r="B35" s="12"/>
      <c r="C35" s="14"/>
      <c r="D35" s="14"/>
      <c r="E35" s="14"/>
      <c r="F35" s="14"/>
    </row>
    <row r="52" ht="15" customHeight="1"/>
  </sheetData>
  <sheetProtection algorithmName="SHA-512" hashValue="4O8TFfC37Y6L+qlUYdexmqR7wcHfYacIbo6y5gUbV5AstauCF4BmmkW5p7rJf4K9Y4Uwt+55RhVdqPIHI0syYg==" saltValue="KKaljmJGfHJaOixRxx2J0g==" spinCount="100000" sheet="1" objects="1" scenarios="1"/>
  <customSheetViews>
    <customSheetView guid="{350610BE-E33E-45EF-97EC-9E2830199A90}">
      <selection activeCell="C20" sqref="C20"/>
      <pageMargins left="0" right="0" top="0" bottom="0" header="0" footer="0"/>
      <pageSetup paperSize="5" orientation="landscape" r:id="rId1"/>
    </customSheetView>
  </customSheetViews>
  <mergeCells count="17">
    <mergeCell ref="M3:N3"/>
    <mergeCell ref="M9:N9"/>
    <mergeCell ref="E1:G1"/>
    <mergeCell ref="I1:K1"/>
    <mergeCell ref="M1:O1"/>
    <mergeCell ref="I2:J2"/>
    <mergeCell ref="I3:J3"/>
    <mergeCell ref="E2:F2"/>
    <mergeCell ref="E3:F3"/>
    <mergeCell ref="E9:F9"/>
    <mergeCell ref="I9:J9"/>
    <mergeCell ref="M2:N2"/>
    <mergeCell ref="A9:B9"/>
    <mergeCell ref="A1:C1"/>
    <mergeCell ref="A2:B2"/>
    <mergeCell ref="A3:B3"/>
    <mergeCell ref="A34:G34"/>
  </mergeCells>
  <pageMargins left="0.7" right="0.7" top="0.75" bottom="0.75" header="0.3" footer="0.3"/>
  <pageSetup paperSize="5"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2"/>
  <sheetViews>
    <sheetView workbookViewId="0">
      <selection activeCell="F3" sqref="F3"/>
    </sheetView>
  </sheetViews>
  <sheetFormatPr defaultColWidth="8.85546875" defaultRowHeight="15.75"/>
  <cols>
    <col min="1" max="1" width="22.42578125" style="49" customWidth="1"/>
    <col min="2" max="2" width="23.140625" style="1" customWidth="1"/>
    <col min="4" max="4" width="17.42578125" style="50" customWidth="1"/>
    <col min="6" max="6" width="18.140625" style="51" customWidth="1"/>
    <col min="8" max="8" width="17.85546875" style="50" customWidth="1"/>
    <col min="10" max="10" width="18.42578125" style="50" customWidth="1"/>
  </cols>
  <sheetData>
    <row r="1" spans="1:10" s="76" customFormat="1" ht="18.75">
      <c r="A1" s="75"/>
      <c r="B1" s="75"/>
      <c r="D1" s="77" t="s">
        <v>288</v>
      </c>
      <c r="E1" s="78"/>
      <c r="F1" s="79" t="s">
        <v>156</v>
      </c>
      <c r="G1" s="78"/>
      <c r="H1" s="77" t="s">
        <v>158</v>
      </c>
      <c r="I1" s="78"/>
      <c r="J1" s="77" t="s">
        <v>159</v>
      </c>
    </row>
    <row r="3" spans="1:10">
      <c r="A3" s="49" t="s">
        <v>289</v>
      </c>
      <c r="B3" s="1" t="str">
        <f>Narrative!C3</f>
        <v>Perkins Management &amp; Grant Compliance</v>
      </c>
      <c r="D3" s="50">
        <f ca="1">SUMIF('Budget Detail &amp; Amendments'!A:Q, 1, 'Budget Detail &amp; Amendments'!N:N)</f>
        <v>0</v>
      </c>
      <c r="F3" s="51">
        <f ca="1">SUMIF('Budget Detail &amp; Amendments'!A:Q, 1, 'Budget Detail &amp; Amendments'!P:P)</f>
        <v>0</v>
      </c>
      <c r="H3" s="50">
        <f ca="1">SUMIF('Budget Detail &amp; Amendments'!A:Q, 1, 'Budget Detail &amp; Amendments'!R:R)</f>
        <v>0</v>
      </c>
      <c r="J3" s="50">
        <f ca="1">SUMIF('Budget Detail &amp; Amendments'!A:Q, 1, 'Budget Detail &amp; Amendments'!T:T)</f>
        <v>0</v>
      </c>
    </row>
    <row r="4" spans="1:10">
      <c r="A4" s="49" t="s">
        <v>290</v>
      </c>
      <c r="B4" s="1" t="str">
        <f>Narrative!C38</f>
        <v>Academic Support: Tutoring in Anatomy and Physiology, Technical Math, and Chemistry</v>
      </c>
      <c r="D4" s="50">
        <f ca="1">SUMIF('Budget Detail &amp; Amendments'!A:Q, 2, 'Budget Detail &amp; Amendments'!N:N)</f>
        <v>17528.400000000001</v>
      </c>
      <c r="F4" s="51">
        <f ca="1">SUMIF('Budget Detail &amp; Amendments'!A:Q, 2, 'Budget Detail &amp; Amendments'!P:P)</f>
        <v>17528.400000000001</v>
      </c>
      <c r="H4" s="50">
        <f ca="1">SUMIF('Budget Detail &amp; Amendments'!A:Q, 2, 'Budget Detail &amp; Amendments'!R:R)</f>
        <v>0</v>
      </c>
      <c r="J4" s="50">
        <f ca="1">SUMIF('Budget Detail &amp; Amendments'!A:Q, 2, 'Budget Detail &amp; Amendments'!T:T)</f>
        <v>0</v>
      </c>
    </row>
    <row r="5" spans="1:10">
      <c r="A5" s="49" t="s">
        <v>291</v>
      </c>
      <c r="B5" s="1" t="str">
        <f>Narrative!C80</f>
        <v>Professional Development</v>
      </c>
      <c r="D5" s="50">
        <f ca="1">SUMIF('Budget Detail &amp; Amendments'!A:Q, 3, 'Budget Detail &amp; Amendments'!N:N)</f>
        <v>21115</v>
      </c>
      <c r="F5" s="51">
        <f ca="1">SUMIF('Budget Detail &amp; Amendments'!A:Q, 3, 'Budget Detail &amp; Amendments'!P:P)</f>
        <v>26493.74</v>
      </c>
      <c r="H5" s="50">
        <f ca="1">SUMIF('Budget Detail &amp; Amendments'!A:Q, 3, 'Budget Detail &amp; Amendments'!R:R)</f>
        <v>0</v>
      </c>
      <c r="J5" s="50">
        <f ca="1">SUMIF('Budget Detail &amp; Amendments'!A:Q, 3, 'Budget Detail &amp; Amendments'!T:T)</f>
        <v>0</v>
      </c>
    </row>
    <row r="6" spans="1:10">
      <c r="A6" s="49" t="s">
        <v>292</v>
      </c>
      <c r="B6" s="1" t="str">
        <f>Narrative!C113</f>
        <v>Major Equipment purchases</v>
      </c>
      <c r="D6" s="50">
        <f ca="1">SUMIF('Budget Detail &amp; Amendments'!A:Q, 4, 'Budget Detail &amp; Amendments'!N:N)</f>
        <v>97427.8</v>
      </c>
      <c r="F6" s="51">
        <f ca="1">SUMIF('Budget Detail &amp; Amendments'!A:Q, 4, 'Budget Detail &amp; Amendments'!P:P)</f>
        <v>88709.920000000013</v>
      </c>
      <c r="H6" s="50">
        <f ca="1">SUMIF('Budget Detail &amp; Amendments'!A:Q, 4, 'Budget Detail &amp; Amendments'!R:R)</f>
        <v>0</v>
      </c>
      <c r="J6" s="50">
        <f ca="1">SUMIF('Budget Detail &amp; Amendments'!A:Q, 4, 'Budget Detail &amp; Amendments'!T:T)</f>
        <v>0</v>
      </c>
    </row>
    <row r="7" spans="1:10">
      <c r="A7" s="49" t="s">
        <v>293</v>
      </c>
      <c r="B7" s="1" t="str">
        <f>Narrative!C142</f>
        <v>Minor Equipment &amp; Supply purchases</v>
      </c>
      <c r="D7" s="50">
        <f ca="1">SUMIF('Budget Detail &amp; Amendments'!A:Q, 5, 'Budget Detail &amp; Amendments'!N:N)</f>
        <v>35713.29</v>
      </c>
      <c r="F7" s="51">
        <f ca="1">SUMIF('Budget Detail &amp; Amendments'!A:Q, 5, 'Budget Detail &amp; Amendments'!P:P)</f>
        <v>31372.690000000002</v>
      </c>
      <c r="H7" s="50">
        <f ca="1">SUMIF('Budget Detail &amp; Amendments'!A:Q, 5, 'Budget Detail &amp; Amendments'!R:R)</f>
        <v>0</v>
      </c>
      <c r="J7" s="50">
        <f ca="1">SUMIF('Budget Detail &amp; Amendments'!A:Q, 5, 'Budget Detail &amp; Amendments'!T:T)</f>
        <v>0</v>
      </c>
    </row>
    <row r="8" spans="1:10">
      <c r="A8" s="49" t="s">
        <v>294</v>
      </c>
      <c r="B8" s="1" t="str">
        <f>Narrative!C183</f>
        <v>CTE Transportation promotional video</v>
      </c>
      <c r="D8" s="50">
        <f ca="1">SUMIF('Budget Detail &amp; Amendments'!A:Q, 6, 'Budget Detail &amp; Amendments'!N:N)</f>
        <v>6800</v>
      </c>
      <c r="F8" s="51">
        <f ca="1">SUMIF('Budget Detail &amp; Amendments'!A:Q, 6, 'Budget Detail &amp; Amendments'!P:P)</f>
        <v>0</v>
      </c>
      <c r="H8" s="50">
        <f ca="1">SUMIF('Budget Detail &amp; Amendments'!A:Q, 6, 'Budget Detail &amp; Amendments'!R:R)</f>
        <v>0</v>
      </c>
      <c r="J8" s="50">
        <f ca="1">SUMIF('Budget Detail &amp; Amendments'!A:Q, 6, 'Budget Detail &amp; Amendments'!T:T)</f>
        <v>0</v>
      </c>
    </row>
    <row r="9" spans="1:10">
      <c r="A9" s="49" t="s">
        <v>295</v>
      </c>
      <c r="B9" s="1" t="str">
        <f>Narrative!C212</f>
        <v>Supporting Special Populations</v>
      </c>
      <c r="D9" s="50">
        <f ca="1">SUMIF('Budget Detail &amp; Amendments'!A:Q, 7, 'Budget Detail &amp; Amendments'!N:N)</f>
        <v>8948.4052380952908</v>
      </c>
      <c r="F9" s="51">
        <f ca="1">SUMIF('Budget Detail &amp; Amendments'!A:Q, 7, 'Budget Detail &amp; Amendments'!P:P)</f>
        <v>239.48</v>
      </c>
      <c r="H9" s="50">
        <f ca="1">SUMIF('Budget Detail &amp; Amendments'!A:Q, 7, 'Budget Detail &amp; Amendments'!R:R)</f>
        <v>0</v>
      </c>
      <c r="J9" s="50">
        <f ca="1">SUMIF('Budget Detail &amp; Amendments'!A:Q, 7, 'Budget Detail &amp; Amendments'!T:T)</f>
        <v>0</v>
      </c>
    </row>
    <row r="10" spans="1:10">
      <c r="A10" s="49" t="s">
        <v>296</v>
      </c>
      <c r="B10" s="1">
        <f>Narrative!C238</f>
        <v>0</v>
      </c>
      <c r="D10" s="50">
        <f ca="1">SUMIF('Budget Detail &amp; Amendments'!A:Q, 8, 'Budget Detail &amp; Amendments'!N:N)</f>
        <v>0</v>
      </c>
      <c r="F10" s="51">
        <f ca="1">SUMIF('Budget Detail &amp; Amendments'!A:Q, 8, 'Budget Detail &amp; Amendments'!P:P)</f>
        <v>0</v>
      </c>
      <c r="H10" s="50">
        <f ca="1">SUMIF('Budget Detail &amp; Amendments'!A:Q, 8, 'Budget Detail &amp; Amendments'!R:R)</f>
        <v>0</v>
      </c>
      <c r="J10" s="50">
        <f ca="1">SUMIF('Budget Detail &amp; Amendments'!A:Q, 8, 'Budget Detail &amp; Amendments'!T:T)</f>
        <v>0</v>
      </c>
    </row>
    <row r="11" spans="1:10">
      <c r="A11" s="49" t="s">
        <v>297</v>
      </c>
      <c r="B11" s="1">
        <f>Narrative!C280</f>
        <v>0</v>
      </c>
      <c r="D11" s="50">
        <f ca="1">SUMIF('Budget Detail &amp; Amendments'!A:Q, 9, 'Budget Detail &amp; Amendments'!N:N)</f>
        <v>0</v>
      </c>
      <c r="F11" s="51">
        <f ca="1">SUMIF('Budget Detail &amp; Amendments'!A:Q, 9, 'Budget Detail &amp; Amendments'!P:P)</f>
        <v>0</v>
      </c>
      <c r="H11" s="50">
        <f ca="1">SUMIF('Budget Detail &amp; Amendments'!A:Q, 9, 'Budget Detail &amp; Amendments'!R:R)</f>
        <v>0</v>
      </c>
      <c r="J11" s="50">
        <f ca="1">SUMIF('Budget Detail &amp; Amendments'!A:Q, 9, 'Budget Detail &amp; Amendments'!T:T)</f>
        <v>0</v>
      </c>
    </row>
    <row r="12" spans="1:10">
      <c r="A12" s="49" t="s">
        <v>298</v>
      </c>
      <c r="B12" s="1">
        <f>Narrative!C322</f>
        <v>0</v>
      </c>
      <c r="D12" s="50">
        <f ca="1">SUMIF('Budget Detail &amp; Amendments'!A:Q, 10, 'Budget Detail &amp; Amendments'!N:N)</f>
        <v>0</v>
      </c>
      <c r="F12" s="51">
        <f ca="1">SUMIF('Budget Detail &amp; Amendments'!A:Q, 10, 'Budget Detail &amp; Amendments'!P:P)</f>
        <v>0</v>
      </c>
      <c r="H12" s="50">
        <f ca="1">SUMIF('Budget Detail &amp; Amendments'!A:Q, 10, 'Budget Detail &amp; Amendments'!R:R)</f>
        <v>0</v>
      </c>
      <c r="J12" s="50">
        <f ca="1">SUMIF('Budget Detail &amp; Amendments'!A:Q, 10, 'Budget Detail &amp; Amendments'!T:T)</f>
        <v>0</v>
      </c>
    </row>
    <row r="13" spans="1:10">
      <c r="A13" s="49" t="s">
        <v>299</v>
      </c>
      <c r="B13" s="1">
        <f>Narrative!C364</f>
        <v>0</v>
      </c>
      <c r="D13" s="50">
        <f ca="1">SUMIF('Budget Detail &amp; Amendments'!A:Q, 11, 'Budget Detail &amp; Amendments'!N:N)</f>
        <v>0</v>
      </c>
      <c r="F13" s="51">
        <f ca="1">SUMIF('Budget Detail &amp; Amendments'!A:Q, 11, 'Budget Detail &amp; Amendments'!P:P)</f>
        <v>0</v>
      </c>
      <c r="H13" s="50">
        <f ca="1">SUMIF('Budget Detail &amp; Amendments'!A:Q, 11, 'Budget Detail &amp; Amendments'!R:R)</f>
        <v>0</v>
      </c>
      <c r="J13" s="50">
        <f ca="1">SUMIF('Budget Detail &amp; Amendments'!A:Q, 11, 'Budget Detail &amp; Amendments'!T:T)</f>
        <v>0</v>
      </c>
    </row>
    <row r="14" spans="1:10">
      <c r="A14" s="49" t="s">
        <v>300</v>
      </c>
      <c r="B14" s="1">
        <f>Narrative!C406</f>
        <v>0</v>
      </c>
      <c r="D14" s="50">
        <f ca="1">SUMIF('Budget Detail &amp; Amendments'!A:Q, 12, 'Budget Detail &amp; Amendments'!N:N)</f>
        <v>0</v>
      </c>
      <c r="F14" s="51">
        <f ca="1">SUMIF('Budget Detail &amp; Amendments'!A:Q, 12, 'Budget Detail &amp; Amendments'!P:P)</f>
        <v>0</v>
      </c>
      <c r="H14" s="50">
        <f ca="1">SUMIF('Budget Detail &amp; Amendments'!A:Q, 12, 'Budget Detail &amp; Amendments'!R:R)</f>
        <v>0</v>
      </c>
      <c r="J14" s="50">
        <f ca="1">SUMIF('Budget Detail &amp; Amendments'!A:Q, 12, 'Budget Detail &amp; Amendments'!T:T)</f>
        <v>0</v>
      </c>
    </row>
    <row r="15" spans="1:10">
      <c r="A15" s="49" t="s">
        <v>301</v>
      </c>
      <c r="B15" s="1">
        <f>Narrative!C448</f>
        <v>0</v>
      </c>
      <c r="D15" s="50">
        <f ca="1">SUMIF('Budget Detail &amp; Amendments'!A:Q, 13, 'Budget Detail &amp; Amendments'!N:N)</f>
        <v>0</v>
      </c>
      <c r="F15" s="51">
        <f ca="1">SUMIF('Budget Detail &amp; Amendments'!A:Q, 13, 'Budget Detail &amp; Amendments'!P:P)</f>
        <v>0</v>
      </c>
      <c r="H15" s="50">
        <f ca="1">SUMIF('Budget Detail &amp; Amendments'!A:Q, 13, 'Budget Detail &amp; Amendments'!R:R)</f>
        <v>0</v>
      </c>
      <c r="J15" s="50">
        <f ca="1">SUMIF('Budget Detail &amp; Amendments'!A:Q, 13, 'Budget Detail &amp; Amendments'!T:T)</f>
        <v>0</v>
      </c>
    </row>
    <row r="16" spans="1:10">
      <c r="A16" s="49" t="s">
        <v>302</v>
      </c>
      <c r="B16" s="1">
        <f>Narrative!C490</f>
        <v>0</v>
      </c>
      <c r="D16" s="50">
        <f ca="1">SUMIF('Budget Detail &amp; Amendments'!A:Q, 14, 'Budget Detail &amp; Amendments'!N:N)</f>
        <v>0</v>
      </c>
      <c r="F16" s="51">
        <f ca="1">SUMIF('Budget Detail &amp; Amendments'!A:Q, 14, 'Budget Detail &amp; Amendments'!P:P)</f>
        <v>0</v>
      </c>
      <c r="H16" s="50">
        <f ca="1">SUMIF('Budget Detail &amp; Amendments'!A:Q, 14, 'Budget Detail &amp; Amendments'!R:R)</f>
        <v>0</v>
      </c>
      <c r="J16" s="50">
        <f ca="1">SUMIF('Budget Detail &amp; Amendments'!A:Q, 14, 'Budget Detail &amp; Amendments'!T:T)</f>
        <v>0</v>
      </c>
    </row>
    <row r="17" spans="1:10">
      <c r="A17" s="49" t="s">
        <v>303</v>
      </c>
      <c r="B17" s="1">
        <f>Narrative!C532</f>
        <v>0</v>
      </c>
      <c r="D17" s="50">
        <f ca="1">SUMIF('Budget Detail &amp; Amendments'!A:Q, 15, 'Budget Detail &amp; Amendments'!N:N)</f>
        <v>0</v>
      </c>
      <c r="F17" s="51">
        <f ca="1">SUMIF('Budget Detail &amp; Amendments'!A:Q, 15, 'Budget Detail &amp; Amendments'!P:P)</f>
        <v>0</v>
      </c>
      <c r="H17" s="50">
        <f ca="1">SUMIF('Budget Detail &amp; Amendments'!A:Q, 15, 'Budget Detail &amp; Amendments'!R:R)</f>
        <v>0</v>
      </c>
      <c r="J17" s="50">
        <f ca="1">SUMIF('Budget Detail &amp; Amendments'!A:Q, 15, 'Budget Detail &amp; Amendments'!T:T)</f>
        <v>0</v>
      </c>
    </row>
    <row r="18" spans="1:10">
      <c r="A18" s="49" t="s">
        <v>304</v>
      </c>
      <c r="B18" s="1">
        <f>Narrative!C574</f>
        <v>0</v>
      </c>
      <c r="D18" s="50">
        <f ca="1">SUMIF('Budget Detail &amp; Amendments'!A:Q, 16, 'Budget Detail &amp; Amendments'!N:N)</f>
        <v>0</v>
      </c>
      <c r="F18" s="51">
        <f ca="1">SUMIF('Budget Detail &amp; Amendments'!A:Q, 16, 'Budget Detail &amp; Amendments'!P:P)</f>
        <v>0</v>
      </c>
      <c r="H18" s="50">
        <f ca="1">SUMIF('Budget Detail &amp; Amendments'!A:Q, 16, 'Budget Detail &amp; Amendments'!R:R)</f>
        <v>0</v>
      </c>
      <c r="J18" s="50">
        <f ca="1">SUMIF('Budget Detail &amp; Amendments'!A:Q, 16, 'Budget Detail &amp; Amendments'!T:T)</f>
        <v>0</v>
      </c>
    </row>
    <row r="19" spans="1:10">
      <c r="A19" s="49" t="s">
        <v>305</v>
      </c>
      <c r="B19" s="1">
        <f>Narrative!C616</f>
        <v>0</v>
      </c>
      <c r="D19" s="50">
        <f ca="1">SUMIF('Budget Detail &amp; Amendments'!A:Q, 17, 'Budget Detail &amp; Amendments'!N:N)</f>
        <v>0</v>
      </c>
      <c r="F19" s="51">
        <f ca="1">SUMIF('Budget Detail &amp; Amendments'!A:Q, 17, 'Budget Detail &amp; Amendments'!P:P)</f>
        <v>0</v>
      </c>
      <c r="H19" s="50">
        <f ca="1">SUMIF('Budget Detail &amp; Amendments'!A:Q, 17, 'Budget Detail &amp; Amendments'!R:R)</f>
        <v>0</v>
      </c>
      <c r="J19" s="50">
        <f ca="1">SUMIF('Budget Detail &amp; Amendments'!A:Q, 17, 'Budget Detail &amp; Amendments'!T:T)</f>
        <v>0</v>
      </c>
    </row>
    <row r="20" spans="1:10">
      <c r="A20" s="49" t="s">
        <v>306</v>
      </c>
      <c r="B20" s="1">
        <f>Narrative!C658</f>
        <v>0</v>
      </c>
      <c r="D20" s="50">
        <f ca="1">SUMIF('Budget Detail &amp; Amendments'!A:Q, 18, 'Budget Detail &amp; Amendments'!N:N)</f>
        <v>0</v>
      </c>
      <c r="F20" s="51">
        <f ca="1">SUMIF('Budget Detail &amp; Amendments'!A:Q, 18, 'Budget Detail &amp; Amendments'!P:P)</f>
        <v>0</v>
      </c>
      <c r="H20" s="50">
        <f ca="1">SUMIF('Budget Detail &amp; Amendments'!A:Q, 18, 'Budget Detail &amp; Amendments'!R:R)</f>
        <v>0</v>
      </c>
      <c r="J20" s="50">
        <f ca="1">SUMIF('Budget Detail &amp; Amendments'!A:Q, 18, 'Budget Detail &amp; Amendments'!T:T)</f>
        <v>0</v>
      </c>
    </row>
    <row r="21" spans="1:10">
      <c r="A21" s="49" t="s">
        <v>307</v>
      </c>
      <c r="B21" s="1">
        <f>Narrative!C700</f>
        <v>0</v>
      </c>
      <c r="D21" s="50">
        <f ca="1">SUMIF('Budget Detail &amp; Amendments'!A:Q, 19, 'Budget Detail &amp; Amendments'!N:N)</f>
        <v>0</v>
      </c>
      <c r="F21" s="51">
        <f ca="1">SUMIF('Budget Detail &amp; Amendments'!A:Q, 19, 'Budget Detail &amp; Amendments'!P:P)</f>
        <v>0</v>
      </c>
      <c r="H21" s="50">
        <f ca="1">SUMIF('Budget Detail &amp; Amendments'!A:Q, 19, 'Budget Detail &amp; Amendments'!R:R)</f>
        <v>0</v>
      </c>
      <c r="J21" s="50">
        <f ca="1">SUMIF('Budget Detail &amp; Amendments'!A:Q, 19, 'Budget Detail &amp; Amendments'!T:T)</f>
        <v>0</v>
      </c>
    </row>
    <row r="22" spans="1:10">
      <c r="A22" s="49" t="s">
        <v>308</v>
      </c>
      <c r="B22" s="1">
        <f>Narrative!C742</f>
        <v>0</v>
      </c>
      <c r="D22" s="50">
        <f ca="1">SUMIF('Budget Detail &amp; Amendments'!A:Q, 20, 'Budget Detail &amp; Amendments'!N:N)</f>
        <v>0</v>
      </c>
      <c r="F22" s="51">
        <f ca="1">SUMIF('Budget Detail &amp; Amendments'!A:Q, 20, 'Budget Detail &amp; Amendments'!P:P)</f>
        <v>0</v>
      </c>
      <c r="H22" s="50">
        <f ca="1">SUMIF('Budget Detail &amp; Amendments'!A:Q, 20, 'Budget Detail &amp; Amendments'!R:R)</f>
        <v>0</v>
      </c>
      <c r="J22" s="50">
        <f ca="1">SUMIF('Budget Detail &amp; Amendments'!A:Q, 20, 'Budget Detail &amp; Amendments'!T:T)</f>
        <v>0</v>
      </c>
    </row>
    <row r="23" spans="1:10">
      <c r="A23" s="49" t="s">
        <v>309</v>
      </c>
      <c r="B23" s="1">
        <f>Narrative!C784</f>
        <v>0</v>
      </c>
      <c r="D23" s="50">
        <f ca="1">SUMIF('Budget Detail &amp; Amendments'!A:Q, 21, 'Budget Detail &amp; Amendments'!N:N)</f>
        <v>0</v>
      </c>
      <c r="F23" s="51">
        <f ca="1">SUMIF('Budget Detail &amp; Amendments'!A:Q, 21, 'Budget Detail &amp; Amendments'!P:P)</f>
        <v>0</v>
      </c>
      <c r="H23" s="50">
        <f ca="1">SUMIF('Budget Detail &amp; Amendments'!A:Q, 21, 'Budget Detail &amp; Amendments'!R:R)</f>
        <v>0</v>
      </c>
      <c r="J23" s="50">
        <f ca="1">SUMIF('Budget Detail &amp; Amendments'!A:Q, 21, 'Budget Detail &amp; Amendments'!T:T)</f>
        <v>0</v>
      </c>
    </row>
    <row r="24" spans="1:10">
      <c r="A24" s="49" t="s">
        <v>310</v>
      </c>
      <c r="B24" s="1">
        <f>Narrative!C826</f>
        <v>0</v>
      </c>
      <c r="D24" s="50">
        <f ca="1">SUMIF('Budget Detail &amp; Amendments'!A:Q, 22, 'Budget Detail &amp; Amendments'!N:N)</f>
        <v>0</v>
      </c>
      <c r="F24" s="51">
        <f ca="1">SUMIF('Budget Detail &amp; Amendments'!A:Q, 22, 'Budget Detail &amp; Amendments'!P:P)</f>
        <v>0</v>
      </c>
      <c r="H24" s="50">
        <f ca="1">SUMIF('Budget Detail &amp; Amendments'!A:Q, 22, 'Budget Detail &amp; Amendments'!R:R)</f>
        <v>0</v>
      </c>
      <c r="J24" s="50">
        <f ca="1">SUMIF('Budget Detail &amp; Amendments'!A:Q, 22, 'Budget Detail &amp; Amendments'!T:T)</f>
        <v>0</v>
      </c>
    </row>
    <row r="25" spans="1:10">
      <c r="A25" s="49" t="s">
        <v>311</v>
      </c>
      <c r="B25" s="1">
        <f>Narrative!C868</f>
        <v>0</v>
      </c>
      <c r="D25" s="50">
        <f ca="1">SUMIF('Budget Detail &amp; Amendments'!A:Q, 23, 'Budget Detail &amp; Amendments'!N:N)</f>
        <v>0</v>
      </c>
      <c r="F25" s="51">
        <f ca="1">SUMIF('Budget Detail &amp; Amendments'!A:Q, 23, 'Budget Detail &amp; Amendments'!P:P)</f>
        <v>0</v>
      </c>
      <c r="H25" s="50">
        <f ca="1">SUMIF('Budget Detail &amp; Amendments'!A:Q, 23, 'Budget Detail &amp; Amendments'!R:R)</f>
        <v>0</v>
      </c>
      <c r="J25" s="50">
        <f ca="1">SUMIF('Budget Detail &amp; Amendments'!A:Q, 23, 'Budget Detail &amp; Amendments'!T:T)</f>
        <v>0</v>
      </c>
    </row>
    <row r="26" spans="1:10">
      <c r="A26" s="49" t="s">
        <v>312</v>
      </c>
      <c r="B26" s="1">
        <f>Narrative!C910</f>
        <v>0</v>
      </c>
      <c r="D26" s="50">
        <f ca="1">SUMIF('Budget Detail &amp; Amendments'!A:Q, 24, 'Budget Detail &amp; Amendments'!N:N)</f>
        <v>0</v>
      </c>
      <c r="F26" s="51">
        <f ca="1">SUMIF('Budget Detail &amp; Amendments'!A:Q, 24, 'Budget Detail &amp; Amendments'!P:P)</f>
        <v>0</v>
      </c>
      <c r="H26" s="50">
        <f ca="1">SUMIF('Budget Detail &amp; Amendments'!A:Q, 24, 'Budget Detail &amp; Amendments'!R:R)</f>
        <v>0</v>
      </c>
      <c r="J26" s="50">
        <f ca="1">SUMIF('Budget Detail &amp; Amendments'!A:Q, 24, 'Budget Detail &amp; Amendments'!T:T)</f>
        <v>0</v>
      </c>
    </row>
    <row r="27" spans="1:10">
      <c r="A27" s="49" t="s">
        <v>313</v>
      </c>
      <c r="B27" s="1">
        <f>Narrative!C952</f>
        <v>0</v>
      </c>
      <c r="D27" s="50">
        <f ca="1">SUMIF('Budget Detail &amp; Amendments'!A:Q, 25, 'Budget Detail &amp; Amendments'!N:N)</f>
        <v>0</v>
      </c>
      <c r="F27" s="51">
        <f ca="1">SUMIF('Budget Detail &amp; Amendments'!A:Q, 25, 'Budget Detail &amp; Amendments'!P:P)</f>
        <v>0</v>
      </c>
      <c r="H27" s="50">
        <f ca="1">SUMIF('Budget Detail &amp; Amendments'!A:Q, 25, 'Budget Detail &amp; Amendments'!R:R)</f>
        <v>0</v>
      </c>
      <c r="J27" s="50">
        <f ca="1">SUMIF('Budget Detail &amp; Amendments'!A:Q, 25, 'Budget Detail &amp; Amendments'!T:T)</f>
        <v>0</v>
      </c>
    </row>
    <row r="28" spans="1:10">
      <c r="A28" s="49" t="s">
        <v>314</v>
      </c>
      <c r="B28" s="1">
        <f>Narrative!C994</f>
        <v>0</v>
      </c>
      <c r="D28" s="50">
        <f ca="1">SUMIF('Budget Detail &amp; Amendments'!A:Q, 26, 'Budget Detail &amp; Amendments'!N:N)</f>
        <v>0</v>
      </c>
      <c r="F28" s="51">
        <f ca="1">SUMIF('Budget Detail &amp; Amendments'!A:Q, 26, 'Budget Detail &amp; Amendments'!P:P)</f>
        <v>0</v>
      </c>
      <c r="H28" s="50">
        <f ca="1">SUMIF('Budget Detail &amp; Amendments'!A:Q, 26, 'Budget Detail &amp; Amendments'!R:R)</f>
        <v>0</v>
      </c>
      <c r="J28" s="50">
        <f ca="1">SUMIF('Budget Detail &amp; Amendments'!A:Q, 26, 'Budget Detail &amp; Amendments'!T:T)</f>
        <v>0</v>
      </c>
    </row>
    <row r="29" spans="1:10">
      <c r="A29" s="49" t="s">
        <v>315</v>
      </c>
      <c r="B29" s="1">
        <f>Narrative!C1036</f>
        <v>0</v>
      </c>
      <c r="D29" s="50">
        <f ca="1">SUMIF('Budget Detail &amp; Amendments'!A:Q, 27, 'Budget Detail &amp; Amendments'!N:N)</f>
        <v>0</v>
      </c>
      <c r="F29" s="51">
        <f ca="1">SUMIF('Budget Detail &amp; Amendments'!A:Q, 27, 'Budget Detail &amp; Amendments'!P:P)</f>
        <v>0</v>
      </c>
      <c r="H29" s="50">
        <f ca="1">SUMIF('Budget Detail &amp; Amendments'!A:Q, 27, 'Budget Detail &amp; Amendments'!R:R)</f>
        <v>0</v>
      </c>
      <c r="J29" s="50">
        <f ca="1">SUMIF('Budget Detail &amp; Amendments'!A:Q, 27, 'Budget Detail &amp; Amendments'!T:T)</f>
        <v>0</v>
      </c>
    </row>
    <row r="30" spans="1:10">
      <c r="A30" s="49" t="s">
        <v>316</v>
      </c>
      <c r="B30" s="1">
        <f>Narrative!C1078</f>
        <v>0</v>
      </c>
      <c r="D30" s="50">
        <f ca="1">SUMIF('Budget Detail &amp; Amendments'!A:Q, 28, 'Budget Detail &amp; Amendments'!N:N)</f>
        <v>0</v>
      </c>
      <c r="F30" s="51">
        <f ca="1">SUMIF('Budget Detail &amp; Amendments'!A:Q, 28, 'Budget Detail &amp; Amendments'!P:P)</f>
        <v>0</v>
      </c>
      <c r="H30" s="50">
        <f ca="1">SUMIF('Budget Detail &amp; Amendments'!A:Q, 28, 'Budget Detail &amp; Amendments'!R:R)</f>
        <v>0</v>
      </c>
      <c r="J30" s="50">
        <f ca="1">SUMIF('Budget Detail &amp; Amendments'!A:Q, 28, 'Budget Detail &amp; Amendments'!T:T)</f>
        <v>0</v>
      </c>
    </row>
    <row r="31" spans="1:10">
      <c r="A31" s="49" t="s">
        <v>317</v>
      </c>
      <c r="B31" s="1">
        <f>Narrative!C1120</f>
        <v>0</v>
      </c>
      <c r="D31" s="50">
        <f ca="1">SUMIF('Budget Detail &amp; Amendments'!A:Q, 29, 'Budget Detail &amp; Amendments'!N:N)</f>
        <v>0</v>
      </c>
      <c r="F31" s="51">
        <f ca="1">SUMIF('Budget Detail &amp; Amendments'!A:Q, 29, 'Budget Detail &amp; Amendments'!P:P)</f>
        <v>0</v>
      </c>
      <c r="H31" s="50">
        <f ca="1">SUMIF('Budget Detail &amp; Amendments'!A:Q, 29, 'Budget Detail &amp; Amendments'!R:R)</f>
        <v>0</v>
      </c>
      <c r="J31" s="50">
        <f ca="1">SUMIF('Budget Detail &amp; Amendments'!A:Q, 29, 'Budget Detail &amp; Amendments'!T:T)</f>
        <v>0</v>
      </c>
    </row>
    <row r="32" spans="1:10">
      <c r="A32" s="49" t="s">
        <v>318</v>
      </c>
      <c r="B32" s="1">
        <f>Narrative!C1162</f>
        <v>0</v>
      </c>
      <c r="D32" s="50">
        <f ca="1">SUMIF('Budget Detail &amp; Amendments'!A:Q, 30, 'Budget Detail &amp; Amendments'!N:N)</f>
        <v>0</v>
      </c>
      <c r="F32" s="51">
        <f ca="1">SUMIF('Budget Detail &amp; Amendments'!A:Q, 30, 'Budget Detail &amp; Amendments'!P:P)</f>
        <v>0</v>
      </c>
      <c r="H32" s="50">
        <f ca="1">SUMIF('Budget Detail &amp; Amendments'!A:Q, 30, 'Budget Detail &amp; Amendments'!R:R)</f>
        <v>0</v>
      </c>
      <c r="J32" s="50">
        <f ca="1">SUMIF('Budget Detail &amp; Amendments'!A:Q, 30, 'Budget Detail &amp; Amendments'!T:T)</f>
        <v>0</v>
      </c>
    </row>
  </sheetData>
  <sheetProtection algorithmName="SHA-512" hashValue="P0l6mpcvn8N+9GKJzGVeppdqifeorw5WLf2mLTZPAq8lBguQAaIWD5rWALx+VdkN/EGeMPh9K/lH3U1Y46BlIw==" saltValue="/zCg1sUofatBQRYA5fqA9w==" spinCount="100000" sheet="1" objects="1" scenarios="1"/>
  <customSheetViews>
    <customSheetView guid="{350610BE-E33E-45EF-97EC-9E2830199A90}">
      <selection activeCell="B3" sqref="B3"/>
      <pageMargins left="0" right="0" top="0" bottom="0" header="0" footer="0"/>
      <pageSetup orientation="portrait" verticalDpi="0" r:id="rId1"/>
    </customSheetView>
  </customSheetViews>
  <pageMargins left="0.7" right="0.7" top="0.75" bottom="0.75" header="0.3" footer="0.3"/>
  <pageSetup orientation="portrait"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6"/>
  <sheetViews>
    <sheetView zoomScaleNormal="100" workbookViewId="0">
      <selection activeCell="A31" sqref="A31:J37"/>
    </sheetView>
  </sheetViews>
  <sheetFormatPr defaultColWidth="8.85546875" defaultRowHeight="15"/>
  <sheetData>
    <row r="1" spans="1:10">
      <c r="A1" s="536" t="s">
        <v>319</v>
      </c>
      <c r="B1" s="536"/>
      <c r="C1" s="536"/>
      <c r="D1" s="536"/>
      <c r="E1" s="536"/>
      <c r="F1" s="536"/>
      <c r="G1" s="536"/>
      <c r="H1" s="536"/>
    </row>
    <row r="3" spans="1:10" ht="16.5" thickBot="1">
      <c r="A3" s="537" t="s">
        <v>320</v>
      </c>
      <c r="B3" s="537"/>
      <c r="C3" s="537"/>
      <c r="D3" s="537"/>
    </row>
    <row r="4" spans="1:10">
      <c r="A4" s="400"/>
      <c r="B4" s="401"/>
      <c r="C4" s="401"/>
      <c r="D4" s="401"/>
      <c r="E4" s="401"/>
      <c r="F4" s="401"/>
      <c r="G4" s="401"/>
      <c r="H4" s="401"/>
      <c r="I4" s="401"/>
      <c r="J4" s="532"/>
    </row>
    <row r="5" spans="1:10">
      <c r="A5" s="403"/>
      <c r="B5" s="404"/>
      <c r="C5" s="404"/>
      <c r="D5" s="404"/>
      <c r="E5" s="404"/>
      <c r="F5" s="404"/>
      <c r="G5" s="404"/>
      <c r="H5" s="404"/>
      <c r="I5" s="404"/>
      <c r="J5" s="533"/>
    </row>
    <row r="6" spans="1:10">
      <c r="A6" s="403"/>
      <c r="B6" s="404"/>
      <c r="C6" s="404"/>
      <c r="D6" s="404"/>
      <c r="E6" s="404"/>
      <c r="F6" s="404"/>
      <c r="G6" s="404"/>
      <c r="H6" s="404"/>
      <c r="I6" s="404"/>
      <c r="J6" s="533"/>
    </row>
    <row r="7" spans="1:10">
      <c r="A7" s="403"/>
      <c r="B7" s="404"/>
      <c r="C7" s="404"/>
      <c r="D7" s="404"/>
      <c r="E7" s="404"/>
      <c r="F7" s="404"/>
      <c r="G7" s="404"/>
      <c r="H7" s="404"/>
      <c r="I7" s="404"/>
      <c r="J7" s="533"/>
    </row>
    <row r="8" spans="1:10">
      <c r="A8" s="403"/>
      <c r="B8" s="404"/>
      <c r="C8" s="404"/>
      <c r="D8" s="404"/>
      <c r="E8" s="404"/>
      <c r="F8" s="404"/>
      <c r="G8" s="404"/>
      <c r="H8" s="404"/>
      <c r="I8" s="404"/>
      <c r="J8" s="533"/>
    </row>
    <row r="9" spans="1:10">
      <c r="A9" s="403"/>
      <c r="B9" s="404"/>
      <c r="C9" s="404"/>
      <c r="D9" s="404"/>
      <c r="E9" s="404"/>
      <c r="F9" s="404"/>
      <c r="G9" s="404"/>
      <c r="H9" s="404"/>
      <c r="I9" s="404"/>
      <c r="J9" s="533"/>
    </row>
    <row r="10" spans="1:10" ht="15.75" thickBot="1">
      <c r="A10" s="406"/>
      <c r="B10" s="407"/>
      <c r="C10" s="407"/>
      <c r="D10" s="407"/>
      <c r="E10" s="407"/>
      <c r="F10" s="407"/>
      <c r="G10" s="407"/>
      <c r="H10" s="407"/>
      <c r="I10" s="407"/>
      <c r="J10" s="534"/>
    </row>
    <row r="12" spans="1:10" ht="16.5" thickBot="1">
      <c r="A12" s="535" t="s">
        <v>321</v>
      </c>
      <c r="B12" s="535"/>
      <c r="C12" s="535"/>
      <c r="D12" s="535"/>
      <c r="E12" s="535"/>
      <c r="F12" s="535"/>
    </row>
    <row r="13" spans="1:10">
      <c r="A13" s="400"/>
      <c r="B13" s="401"/>
      <c r="C13" s="401"/>
      <c r="D13" s="401"/>
      <c r="E13" s="401"/>
      <c r="F13" s="401"/>
      <c r="G13" s="401"/>
      <c r="H13" s="401"/>
      <c r="I13" s="401"/>
      <c r="J13" s="532"/>
    </row>
    <row r="14" spans="1:10">
      <c r="A14" s="403"/>
      <c r="B14" s="404"/>
      <c r="C14" s="404"/>
      <c r="D14" s="404"/>
      <c r="E14" s="404"/>
      <c r="F14" s="404"/>
      <c r="G14" s="404"/>
      <c r="H14" s="404"/>
      <c r="I14" s="404"/>
      <c r="J14" s="533"/>
    </row>
    <row r="15" spans="1:10">
      <c r="A15" s="403"/>
      <c r="B15" s="404"/>
      <c r="C15" s="404"/>
      <c r="D15" s="404"/>
      <c r="E15" s="404"/>
      <c r="F15" s="404"/>
      <c r="G15" s="404"/>
      <c r="H15" s="404"/>
      <c r="I15" s="404"/>
      <c r="J15" s="533"/>
    </row>
    <row r="16" spans="1:10">
      <c r="A16" s="403"/>
      <c r="B16" s="404"/>
      <c r="C16" s="404"/>
      <c r="D16" s="404"/>
      <c r="E16" s="404"/>
      <c r="F16" s="404"/>
      <c r="G16" s="404"/>
      <c r="H16" s="404"/>
      <c r="I16" s="404"/>
      <c r="J16" s="533"/>
    </row>
    <row r="17" spans="1:10">
      <c r="A17" s="403"/>
      <c r="B17" s="404"/>
      <c r="C17" s="404"/>
      <c r="D17" s="404"/>
      <c r="E17" s="404"/>
      <c r="F17" s="404"/>
      <c r="G17" s="404"/>
      <c r="H17" s="404"/>
      <c r="I17" s="404"/>
      <c r="J17" s="533"/>
    </row>
    <row r="18" spans="1:10">
      <c r="A18" s="403"/>
      <c r="B18" s="404"/>
      <c r="C18" s="404"/>
      <c r="D18" s="404"/>
      <c r="E18" s="404"/>
      <c r="F18" s="404"/>
      <c r="G18" s="404"/>
      <c r="H18" s="404"/>
      <c r="I18" s="404"/>
      <c r="J18" s="533"/>
    </row>
    <row r="19" spans="1:10" ht="15.75" thickBot="1">
      <c r="A19" s="406"/>
      <c r="B19" s="407"/>
      <c r="C19" s="407"/>
      <c r="D19" s="407"/>
      <c r="E19" s="407"/>
      <c r="F19" s="407"/>
      <c r="G19" s="407"/>
      <c r="H19" s="407"/>
      <c r="I19" s="407"/>
      <c r="J19" s="534"/>
    </row>
    <row r="21" spans="1:10" ht="16.5" thickBot="1">
      <c r="A21" s="537" t="s">
        <v>322</v>
      </c>
      <c r="B21" s="537"/>
      <c r="C21" s="537"/>
      <c r="D21" s="537"/>
    </row>
    <row r="22" spans="1:10">
      <c r="A22" s="400"/>
      <c r="B22" s="401"/>
      <c r="C22" s="401"/>
      <c r="D22" s="401"/>
      <c r="E22" s="401"/>
      <c r="F22" s="401"/>
      <c r="G22" s="401"/>
      <c r="H22" s="401"/>
      <c r="I22" s="401"/>
      <c r="J22" s="532"/>
    </row>
    <row r="23" spans="1:10">
      <c r="A23" s="403"/>
      <c r="B23" s="404"/>
      <c r="C23" s="404"/>
      <c r="D23" s="404"/>
      <c r="E23" s="404"/>
      <c r="F23" s="404"/>
      <c r="G23" s="404"/>
      <c r="H23" s="404"/>
      <c r="I23" s="404"/>
      <c r="J23" s="533"/>
    </row>
    <row r="24" spans="1:10">
      <c r="A24" s="403"/>
      <c r="B24" s="404"/>
      <c r="C24" s="404"/>
      <c r="D24" s="404"/>
      <c r="E24" s="404"/>
      <c r="F24" s="404"/>
      <c r="G24" s="404"/>
      <c r="H24" s="404"/>
      <c r="I24" s="404"/>
      <c r="J24" s="533"/>
    </row>
    <row r="25" spans="1:10">
      <c r="A25" s="403"/>
      <c r="B25" s="404"/>
      <c r="C25" s="404"/>
      <c r="D25" s="404"/>
      <c r="E25" s="404"/>
      <c r="F25" s="404"/>
      <c r="G25" s="404"/>
      <c r="H25" s="404"/>
      <c r="I25" s="404"/>
      <c r="J25" s="533"/>
    </row>
    <row r="26" spans="1:10">
      <c r="A26" s="403"/>
      <c r="B26" s="404"/>
      <c r="C26" s="404"/>
      <c r="D26" s="404"/>
      <c r="E26" s="404"/>
      <c r="F26" s="404"/>
      <c r="G26" s="404"/>
      <c r="H26" s="404"/>
      <c r="I26" s="404"/>
      <c r="J26" s="533"/>
    </row>
    <row r="27" spans="1:10">
      <c r="A27" s="403"/>
      <c r="B27" s="404"/>
      <c r="C27" s="404"/>
      <c r="D27" s="404"/>
      <c r="E27" s="404"/>
      <c r="F27" s="404"/>
      <c r="G27" s="404"/>
      <c r="H27" s="404"/>
      <c r="I27" s="404"/>
      <c r="J27" s="533"/>
    </row>
    <row r="28" spans="1:10" ht="15.75" thickBot="1">
      <c r="A28" s="406"/>
      <c r="B28" s="407"/>
      <c r="C28" s="407"/>
      <c r="D28" s="407"/>
      <c r="E28" s="407"/>
      <c r="F28" s="407"/>
      <c r="G28" s="407"/>
      <c r="H28" s="407"/>
      <c r="I28" s="407"/>
      <c r="J28" s="534"/>
    </row>
    <row r="30" spans="1:10" ht="16.5" thickBot="1">
      <c r="A30" s="535" t="s">
        <v>323</v>
      </c>
      <c r="B30" s="535"/>
      <c r="C30" s="535"/>
      <c r="D30" s="535"/>
      <c r="E30" s="535"/>
      <c r="F30" s="535"/>
    </row>
    <row r="31" spans="1:10">
      <c r="A31" s="400"/>
      <c r="B31" s="401"/>
      <c r="C31" s="401"/>
      <c r="D31" s="401"/>
      <c r="E31" s="401"/>
      <c r="F31" s="401"/>
      <c r="G31" s="401"/>
      <c r="H31" s="401"/>
      <c r="I31" s="401"/>
      <c r="J31" s="532"/>
    </row>
    <row r="32" spans="1:10">
      <c r="A32" s="403"/>
      <c r="B32" s="404"/>
      <c r="C32" s="404"/>
      <c r="D32" s="404"/>
      <c r="E32" s="404"/>
      <c r="F32" s="404"/>
      <c r="G32" s="404"/>
      <c r="H32" s="404"/>
      <c r="I32" s="404"/>
      <c r="J32" s="533"/>
    </row>
    <row r="33" spans="1:10">
      <c r="A33" s="403"/>
      <c r="B33" s="404"/>
      <c r="C33" s="404"/>
      <c r="D33" s="404"/>
      <c r="E33" s="404"/>
      <c r="F33" s="404"/>
      <c r="G33" s="404"/>
      <c r="H33" s="404"/>
      <c r="I33" s="404"/>
      <c r="J33" s="533"/>
    </row>
    <row r="34" spans="1:10">
      <c r="A34" s="403"/>
      <c r="B34" s="404"/>
      <c r="C34" s="404"/>
      <c r="D34" s="404"/>
      <c r="E34" s="404"/>
      <c r="F34" s="404"/>
      <c r="G34" s="404"/>
      <c r="H34" s="404"/>
      <c r="I34" s="404"/>
      <c r="J34" s="533"/>
    </row>
    <row r="35" spans="1:10">
      <c r="A35" s="403"/>
      <c r="B35" s="404"/>
      <c r="C35" s="404"/>
      <c r="D35" s="404"/>
      <c r="E35" s="404"/>
      <c r="F35" s="404"/>
      <c r="G35" s="404"/>
      <c r="H35" s="404"/>
      <c r="I35" s="404"/>
      <c r="J35" s="533"/>
    </row>
    <row r="36" spans="1:10">
      <c r="A36" s="403"/>
      <c r="B36" s="404"/>
      <c r="C36" s="404"/>
      <c r="D36" s="404"/>
      <c r="E36" s="404"/>
      <c r="F36" s="404"/>
      <c r="G36" s="404"/>
      <c r="H36" s="404"/>
      <c r="I36" s="404"/>
      <c r="J36" s="533"/>
    </row>
    <row r="37" spans="1:10" ht="15.75" thickBot="1">
      <c r="A37" s="406"/>
      <c r="B37" s="407"/>
      <c r="C37" s="407"/>
      <c r="D37" s="407"/>
      <c r="E37" s="407"/>
      <c r="F37" s="407"/>
      <c r="G37" s="407"/>
      <c r="H37" s="407"/>
      <c r="I37" s="407"/>
      <c r="J37" s="534"/>
    </row>
    <row r="39" spans="1:10" ht="16.5" thickBot="1">
      <c r="A39" s="535" t="s">
        <v>324</v>
      </c>
      <c r="B39" s="535"/>
      <c r="C39" s="535"/>
      <c r="D39" s="535"/>
      <c r="E39" s="535"/>
      <c r="F39" s="535"/>
      <c r="G39" s="535"/>
      <c r="H39" s="535"/>
    </row>
    <row r="40" spans="1:10">
      <c r="A40" s="400"/>
      <c r="B40" s="401"/>
      <c r="C40" s="401"/>
      <c r="D40" s="401"/>
      <c r="E40" s="401"/>
      <c r="F40" s="401"/>
      <c r="G40" s="401"/>
      <c r="H40" s="401"/>
      <c r="I40" s="401"/>
      <c r="J40" s="532"/>
    </row>
    <row r="41" spans="1:10">
      <c r="A41" s="403"/>
      <c r="B41" s="404"/>
      <c r="C41" s="404"/>
      <c r="D41" s="404"/>
      <c r="E41" s="404"/>
      <c r="F41" s="404"/>
      <c r="G41" s="404"/>
      <c r="H41" s="404"/>
      <c r="I41" s="404"/>
      <c r="J41" s="533"/>
    </row>
    <row r="42" spans="1:10">
      <c r="A42" s="403"/>
      <c r="B42" s="404"/>
      <c r="C42" s="404"/>
      <c r="D42" s="404"/>
      <c r="E42" s="404"/>
      <c r="F42" s="404"/>
      <c r="G42" s="404"/>
      <c r="H42" s="404"/>
      <c r="I42" s="404"/>
      <c r="J42" s="533"/>
    </row>
    <row r="43" spans="1:10">
      <c r="A43" s="403"/>
      <c r="B43" s="404"/>
      <c r="C43" s="404"/>
      <c r="D43" s="404"/>
      <c r="E43" s="404"/>
      <c r="F43" s="404"/>
      <c r="G43" s="404"/>
      <c r="H43" s="404"/>
      <c r="I43" s="404"/>
      <c r="J43" s="533"/>
    </row>
    <row r="44" spans="1:10">
      <c r="A44" s="403"/>
      <c r="B44" s="404"/>
      <c r="C44" s="404"/>
      <c r="D44" s="404"/>
      <c r="E44" s="404"/>
      <c r="F44" s="404"/>
      <c r="G44" s="404"/>
      <c r="H44" s="404"/>
      <c r="I44" s="404"/>
      <c r="J44" s="533"/>
    </row>
    <row r="45" spans="1:10">
      <c r="A45" s="403"/>
      <c r="B45" s="404"/>
      <c r="C45" s="404"/>
      <c r="D45" s="404"/>
      <c r="E45" s="404"/>
      <c r="F45" s="404"/>
      <c r="G45" s="404"/>
      <c r="H45" s="404"/>
      <c r="I45" s="404"/>
      <c r="J45" s="533"/>
    </row>
    <row r="46" spans="1:10" ht="15.75" thickBot="1">
      <c r="A46" s="406"/>
      <c r="B46" s="407"/>
      <c r="C46" s="407"/>
      <c r="D46" s="407"/>
      <c r="E46" s="407"/>
      <c r="F46" s="407"/>
      <c r="G46" s="407"/>
      <c r="H46" s="407"/>
      <c r="I46" s="407"/>
      <c r="J46" s="534"/>
    </row>
  </sheetData>
  <customSheetViews>
    <customSheetView guid="{350610BE-E33E-45EF-97EC-9E2830199A90}">
      <selection activeCell="A2" sqref="A2:XFD3"/>
      <pageMargins left="0" right="0" top="0" bottom="0" header="0" footer="0"/>
    </customSheetView>
    <customSheetView guid="{08C97B7F-67EE-4463-AA3D-5024C5CFCC42}">
      <selection activeCell="H32" sqref="H32"/>
      <pageMargins left="0" right="0" top="0" bottom="0" header="0" footer="0"/>
    </customSheetView>
  </customSheetViews>
  <mergeCells count="11">
    <mergeCell ref="A1:H1"/>
    <mergeCell ref="A3:D3"/>
    <mergeCell ref="A4:J10"/>
    <mergeCell ref="A13:J19"/>
    <mergeCell ref="A21:D21"/>
    <mergeCell ref="A40:J46"/>
    <mergeCell ref="A39:H39"/>
    <mergeCell ref="A22:J28"/>
    <mergeCell ref="A31:J37"/>
    <mergeCell ref="A12:F12"/>
    <mergeCell ref="A30:F3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Y26"/>
  <sheetViews>
    <sheetView workbookViewId="0">
      <selection activeCell="A2" sqref="A2:Y26"/>
    </sheetView>
  </sheetViews>
  <sheetFormatPr defaultColWidth="8.85546875" defaultRowHeight="15"/>
  <sheetData>
    <row r="2" spans="1:25" ht="15.75" customHeight="1">
      <c r="A2" s="538" t="s">
        <v>325</v>
      </c>
      <c r="B2" s="538"/>
      <c r="C2" s="538"/>
      <c r="D2" s="538"/>
      <c r="E2" s="538"/>
      <c r="F2" s="538"/>
      <c r="G2" s="538"/>
      <c r="H2" s="538"/>
      <c r="I2" s="538"/>
      <c r="J2" s="538"/>
      <c r="K2" s="538"/>
      <c r="L2" s="538"/>
      <c r="M2" s="538"/>
      <c r="N2" s="538"/>
      <c r="O2" s="538"/>
      <c r="P2" s="538"/>
      <c r="Q2" s="538"/>
      <c r="R2" s="538"/>
      <c r="S2" s="538"/>
      <c r="T2" s="538"/>
      <c r="U2" s="538"/>
      <c r="V2" s="538"/>
      <c r="W2" s="538"/>
      <c r="X2" s="538"/>
      <c r="Y2" s="538"/>
    </row>
    <row r="3" spans="1:25" ht="15" customHeight="1">
      <c r="A3" s="538"/>
      <c r="B3" s="538"/>
      <c r="C3" s="538"/>
      <c r="D3" s="538"/>
      <c r="E3" s="538"/>
      <c r="F3" s="538"/>
      <c r="G3" s="538"/>
      <c r="H3" s="538"/>
      <c r="I3" s="538"/>
      <c r="J3" s="538"/>
      <c r="K3" s="538"/>
      <c r="L3" s="538"/>
      <c r="M3" s="538"/>
      <c r="N3" s="538"/>
      <c r="O3" s="538"/>
      <c r="P3" s="538"/>
      <c r="Q3" s="538"/>
      <c r="R3" s="538"/>
      <c r="S3" s="538"/>
      <c r="T3" s="538"/>
      <c r="U3" s="538"/>
      <c r="V3" s="538"/>
      <c r="W3" s="538"/>
      <c r="X3" s="538"/>
      <c r="Y3" s="538"/>
    </row>
    <row r="4" spans="1:25" ht="15" customHeight="1">
      <c r="A4" s="538"/>
      <c r="B4" s="538"/>
      <c r="C4" s="538"/>
      <c r="D4" s="538"/>
      <c r="E4" s="538"/>
      <c r="F4" s="538"/>
      <c r="G4" s="538"/>
      <c r="H4" s="538"/>
      <c r="I4" s="538"/>
      <c r="J4" s="538"/>
      <c r="K4" s="538"/>
      <c r="L4" s="538"/>
      <c r="M4" s="538"/>
      <c r="N4" s="538"/>
      <c r="O4" s="538"/>
      <c r="P4" s="538"/>
      <c r="Q4" s="538"/>
      <c r="R4" s="538"/>
      <c r="S4" s="538"/>
      <c r="T4" s="538"/>
      <c r="U4" s="538"/>
      <c r="V4" s="538"/>
      <c r="W4" s="538"/>
      <c r="X4" s="538"/>
      <c r="Y4" s="538"/>
    </row>
    <row r="5" spans="1:25" ht="15" customHeight="1">
      <c r="A5" s="538"/>
      <c r="B5" s="538"/>
      <c r="C5" s="538"/>
      <c r="D5" s="538"/>
      <c r="E5" s="538"/>
      <c r="F5" s="538"/>
      <c r="G5" s="538"/>
      <c r="H5" s="538"/>
      <c r="I5" s="538"/>
      <c r="J5" s="538"/>
      <c r="K5" s="538"/>
      <c r="L5" s="538"/>
      <c r="M5" s="538"/>
      <c r="N5" s="538"/>
      <c r="O5" s="538"/>
      <c r="P5" s="538"/>
      <c r="Q5" s="538"/>
      <c r="R5" s="538"/>
      <c r="S5" s="538"/>
      <c r="T5" s="538"/>
      <c r="U5" s="538"/>
      <c r="V5" s="538"/>
      <c r="W5" s="538"/>
      <c r="X5" s="538"/>
      <c r="Y5" s="538"/>
    </row>
    <row r="6" spans="1:25" ht="15" customHeight="1">
      <c r="A6" s="538"/>
      <c r="B6" s="538"/>
      <c r="C6" s="538"/>
      <c r="D6" s="538"/>
      <c r="E6" s="538"/>
      <c r="F6" s="538"/>
      <c r="G6" s="538"/>
      <c r="H6" s="538"/>
      <c r="I6" s="538"/>
      <c r="J6" s="538"/>
      <c r="K6" s="538"/>
      <c r="L6" s="538"/>
      <c r="M6" s="538"/>
      <c r="N6" s="538"/>
      <c r="O6" s="538"/>
      <c r="P6" s="538"/>
      <c r="Q6" s="538"/>
      <c r="R6" s="538"/>
      <c r="S6" s="538"/>
      <c r="T6" s="538"/>
      <c r="U6" s="538"/>
      <c r="V6" s="538"/>
      <c r="W6" s="538"/>
      <c r="X6" s="538"/>
      <c r="Y6" s="538"/>
    </row>
    <row r="7" spans="1:25" ht="15" customHeight="1">
      <c r="A7" s="538"/>
      <c r="B7" s="538"/>
      <c r="C7" s="538"/>
      <c r="D7" s="538"/>
      <c r="E7" s="538"/>
      <c r="F7" s="538"/>
      <c r="G7" s="538"/>
      <c r="H7" s="538"/>
      <c r="I7" s="538"/>
      <c r="J7" s="538"/>
      <c r="K7" s="538"/>
      <c r="L7" s="538"/>
      <c r="M7" s="538"/>
      <c r="N7" s="538"/>
      <c r="O7" s="538"/>
      <c r="P7" s="538"/>
      <c r="Q7" s="538"/>
      <c r="R7" s="538"/>
      <c r="S7" s="538"/>
      <c r="T7" s="538"/>
      <c r="U7" s="538"/>
      <c r="V7" s="538"/>
      <c r="W7" s="538"/>
      <c r="X7" s="538"/>
      <c r="Y7" s="538"/>
    </row>
    <row r="8" spans="1:25" ht="15" customHeight="1">
      <c r="A8" s="538"/>
      <c r="B8" s="538"/>
      <c r="C8" s="538"/>
      <c r="D8" s="538"/>
      <c r="E8" s="538"/>
      <c r="F8" s="538"/>
      <c r="G8" s="538"/>
      <c r="H8" s="538"/>
      <c r="I8" s="538"/>
      <c r="J8" s="538"/>
      <c r="K8" s="538"/>
      <c r="L8" s="538"/>
      <c r="M8" s="538"/>
      <c r="N8" s="538"/>
      <c r="O8" s="538"/>
      <c r="P8" s="538"/>
      <c r="Q8" s="538"/>
      <c r="R8" s="538"/>
      <c r="S8" s="538"/>
      <c r="T8" s="538"/>
      <c r="U8" s="538"/>
      <c r="V8" s="538"/>
      <c r="W8" s="538"/>
      <c r="X8" s="538"/>
      <c r="Y8" s="538"/>
    </row>
    <row r="9" spans="1:25" ht="15" customHeight="1">
      <c r="A9" s="538"/>
      <c r="B9" s="538"/>
      <c r="C9" s="538"/>
      <c r="D9" s="538"/>
      <c r="E9" s="538"/>
      <c r="F9" s="538"/>
      <c r="G9" s="538"/>
      <c r="H9" s="538"/>
      <c r="I9" s="538"/>
      <c r="J9" s="538"/>
      <c r="K9" s="538"/>
      <c r="L9" s="538"/>
      <c r="M9" s="538"/>
      <c r="N9" s="538"/>
      <c r="O9" s="538"/>
      <c r="P9" s="538"/>
      <c r="Q9" s="538"/>
      <c r="R9" s="538"/>
      <c r="S9" s="538"/>
      <c r="T9" s="538"/>
      <c r="U9" s="538"/>
      <c r="V9" s="538"/>
      <c r="W9" s="538"/>
      <c r="X9" s="538"/>
      <c r="Y9" s="538"/>
    </row>
    <row r="10" spans="1:25" ht="15" customHeight="1">
      <c r="A10" s="538"/>
      <c r="B10" s="538"/>
      <c r="C10" s="538"/>
      <c r="D10" s="538"/>
      <c r="E10" s="538"/>
      <c r="F10" s="538"/>
      <c r="G10" s="538"/>
      <c r="H10" s="538"/>
      <c r="I10" s="538"/>
      <c r="J10" s="538"/>
      <c r="K10" s="538"/>
      <c r="L10" s="538"/>
      <c r="M10" s="538"/>
      <c r="N10" s="538"/>
      <c r="O10" s="538"/>
      <c r="P10" s="538"/>
      <c r="Q10" s="538"/>
      <c r="R10" s="538"/>
      <c r="S10" s="538"/>
      <c r="T10" s="538"/>
      <c r="U10" s="538"/>
      <c r="V10" s="538"/>
      <c r="W10" s="538"/>
      <c r="X10" s="538"/>
      <c r="Y10" s="538"/>
    </row>
    <row r="11" spans="1:25" ht="15" customHeight="1">
      <c r="A11" s="538"/>
      <c r="B11" s="538"/>
      <c r="C11" s="538"/>
      <c r="D11" s="538"/>
      <c r="E11" s="538"/>
      <c r="F11" s="538"/>
      <c r="G11" s="538"/>
      <c r="H11" s="538"/>
      <c r="I11" s="538"/>
      <c r="J11" s="538"/>
      <c r="K11" s="538"/>
      <c r="L11" s="538"/>
      <c r="M11" s="538"/>
      <c r="N11" s="538"/>
      <c r="O11" s="538"/>
      <c r="P11" s="538"/>
      <c r="Q11" s="538"/>
      <c r="R11" s="538"/>
      <c r="S11" s="538"/>
      <c r="T11" s="538"/>
      <c r="U11" s="538"/>
      <c r="V11" s="538"/>
      <c r="W11" s="538"/>
      <c r="X11" s="538"/>
      <c r="Y11" s="538"/>
    </row>
    <row r="12" spans="1:25" ht="15" customHeight="1">
      <c r="A12" s="538"/>
      <c r="B12" s="538"/>
      <c r="C12" s="538"/>
      <c r="D12" s="538"/>
      <c r="E12" s="538"/>
      <c r="F12" s="538"/>
      <c r="G12" s="538"/>
      <c r="H12" s="538"/>
      <c r="I12" s="538"/>
      <c r="J12" s="538"/>
      <c r="K12" s="538"/>
      <c r="L12" s="538"/>
      <c r="M12" s="538"/>
      <c r="N12" s="538"/>
      <c r="O12" s="538"/>
      <c r="P12" s="538"/>
      <c r="Q12" s="538"/>
      <c r="R12" s="538"/>
      <c r="S12" s="538"/>
      <c r="T12" s="538"/>
      <c r="U12" s="538"/>
      <c r="V12" s="538"/>
      <c r="W12" s="538"/>
      <c r="X12" s="538"/>
      <c r="Y12" s="538"/>
    </row>
    <row r="13" spans="1:25" ht="15" customHeight="1">
      <c r="A13" s="538"/>
      <c r="B13" s="538"/>
      <c r="C13" s="538"/>
      <c r="D13" s="538"/>
      <c r="E13" s="538"/>
      <c r="F13" s="538"/>
      <c r="G13" s="538"/>
      <c r="H13" s="538"/>
      <c r="I13" s="538"/>
      <c r="J13" s="538"/>
      <c r="K13" s="538"/>
      <c r="L13" s="538"/>
      <c r="M13" s="538"/>
      <c r="N13" s="538"/>
      <c r="O13" s="538"/>
      <c r="P13" s="538"/>
      <c r="Q13" s="538"/>
      <c r="R13" s="538"/>
      <c r="S13" s="538"/>
      <c r="T13" s="538"/>
      <c r="U13" s="538"/>
      <c r="V13" s="538"/>
      <c r="W13" s="538"/>
      <c r="X13" s="538"/>
      <c r="Y13" s="538"/>
    </row>
    <row r="14" spans="1:25" ht="15" customHeight="1">
      <c r="A14" s="538"/>
      <c r="B14" s="538"/>
      <c r="C14" s="538"/>
      <c r="D14" s="538"/>
      <c r="E14" s="538"/>
      <c r="F14" s="538"/>
      <c r="G14" s="538"/>
      <c r="H14" s="538"/>
      <c r="I14" s="538"/>
      <c r="J14" s="538"/>
      <c r="K14" s="538"/>
      <c r="L14" s="538"/>
      <c r="M14" s="538"/>
      <c r="N14" s="538"/>
      <c r="O14" s="538"/>
      <c r="P14" s="538"/>
      <c r="Q14" s="538"/>
      <c r="R14" s="538"/>
      <c r="S14" s="538"/>
      <c r="T14" s="538"/>
      <c r="U14" s="538"/>
      <c r="V14" s="538"/>
      <c r="W14" s="538"/>
      <c r="X14" s="538"/>
      <c r="Y14" s="538"/>
    </row>
    <row r="15" spans="1:25" ht="15" customHeight="1">
      <c r="A15" s="538"/>
      <c r="B15" s="538"/>
      <c r="C15" s="538"/>
      <c r="D15" s="538"/>
      <c r="E15" s="538"/>
      <c r="F15" s="538"/>
      <c r="G15" s="538"/>
      <c r="H15" s="538"/>
      <c r="I15" s="538"/>
      <c r="J15" s="538"/>
      <c r="K15" s="538"/>
      <c r="L15" s="538"/>
      <c r="M15" s="538"/>
      <c r="N15" s="538"/>
      <c r="O15" s="538"/>
      <c r="P15" s="538"/>
      <c r="Q15" s="538"/>
      <c r="R15" s="538"/>
      <c r="S15" s="538"/>
      <c r="T15" s="538"/>
      <c r="U15" s="538"/>
      <c r="V15" s="538"/>
      <c r="W15" s="538"/>
      <c r="X15" s="538"/>
      <c r="Y15" s="538"/>
    </row>
    <row r="16" spans="1:25" ht="15" customHeight="1">
      <c r="A16" s="538"/>
      <c r="B16" s="538"/>
      <c r="C16" s="538"/>
      <c r="D16" s="538"/>
      <c r="E16" s="538"/>
      <c r="F16" s="538"/>
      <c r="G16" s="538"/>
      <c r="H16" s="538"/>
      <c r="I16" s="538"/>
      <c r="J16" s="538"/>
      <c r="K16" s="538"/>
      <c r="L16" s="538"/>
      <c r="M16" s="538"/>
      <c r="N16" s="538"/>
      <c r="O16" s="538"/>
      <c r="P16" s="538"/>
      <c r="Q16" s="538"/>
      <c r="R16" s="538"/>
      <c r="S16" s="538"/>
      <c r="T16" s="538"/>
      <c r="U16" s="538"/>
      <c r="V16" s="538"/>
      <c r="W16" s="538"/>
      <c r="X16" s="538"/>
      <c r="Y16" s="538"/>
    </row>
    <row r="17" spans="1:25" ht="15" customHeight="1">
      <c r="A17" s="538"/>
      <c r="B17" s="538"/>
      <c r="C17" s="538"/>
      <c r="D17" s="538"/>
      <c r="E17" s="538"/>
      <c r="F17" s="538"/>
      <c r="G17" s="538"/>
      <c r="H17" s="538"/>
      <c r="I17" s="538"/>
      <c r="J17" s="538"/>
      <c r="K17" s="538"/>
      <c r="L17" s="538"/>
      <c r="M17" s="538"/>
      <c r="N17" s="538"/>
      <c r="O17" s="538"/>
      <c r="P17" s="538"/>
      <c r="Q17" s="538"/>
      <c r="R17" s="538"/>
      <c r="S17" s="538"/>
      <c r="T17" s="538"/>
      <c r="U17" s="538"/>
      <c r="V17" s="538"/>
      <c r="W17" s="538"/>
      <c r="X17" s="538"/>
      <c r="Y17" s="538"/>
    </row>
    <row r="18" spans="1:25" ht="15" customHeight="1">
      <c r="A18" s="538"/>
      <c r="B18" s="538"/>
      <c r="C18" s="538"/>
      <c r="D18" s="538"/>
      <c r="E18" s="538"/>
      <c r="F18" s="538"/>
      <c r="G18" s="538"/>
      <c r="H18" s="538"/>
      <c r="I18" s="538"/>
      <c r="J18" s="538"/>
      <c r="K18" s="538"/>
      <c r="L18" s="538"/>
      <c r="M18" s="538"/>
      <c r="N18" s="538"/>
      <c r="O18" s="538"/>
      <c r="P18" s="538"/>
      <c r="Q18" s="538"/>
      <c r="R18" s="538"/>
      <c r="S18" s="538"/>
      <c r="T18" s="538"/>
      <c r="U18" s="538"/>
      <c r="V18" s="538"/>
      <c r="W18" s="538"/>
      <c r="X18" s="538"/>
      <c r="Y18" s="538"/>
    </row>
    <row r="19" spans="1:25" ht="15" customHeight="1">
      <c r="A19" s="538"/>
      <c r="B19" s="538"/>
      <c r="C19" s="538"/>
      <c r="D19" s="538"/>
      <c r="E19" s="538"/>
      <c r="F19" s="538"/>
      <c r="G19" s="538"/>
      <c r="H19" s="538"/>
      <c r="I19" s="538"/>
      <c r="J19" s="538"/>
      <c r="K19" s="538"/>
      <c r="L19" s="538"/>
      <c r="M19" s="538"/>
      <c r="N19" s="538"/>
      <c r="O19" s="538"/>
      <c r="P19" s="538"/>
      <c r="Q19" s="538"/>
      <c r="R19" s="538"/>
      <c r="S19" s="538"/>
      <c r="T19" s="538"/>
      <c r="U19" s="538"/>
      <c r="V19" s="538"/>
      <c r="W19" s="538"/>
      <c r="X19" s="538"/>
      <c r="Y19" s="538"/>
    </row>
    <row r="20" spans="1:25" ht="15" customHeight="1">
      <c r="A20" s="538"/>
      <c r="B20" s="538"/>
      <c r="C20" s="538"/>
      <c r="D20" s="538"/>
      <c r="E20" s="538"/>
      <c r="F20" s="538"/>
      <c r="G20" s="538"/>
      <c r="H20" s="538"/>
      <c r="I20" s="538"/>
      <c r="J20" s="538"/>
      <c r="K20" s="538"/>
      <c r="L20" s="538"/>
      <c r="M20" s="538"/>
      <c r="N20" s="538"/>
      <c r="O20" s="538"/>
      <c r="P20" s="538"/>
      <c r="Q20" s="538"/>
      <c r="R20" s="538"/>
      <c r="S20" s="538"/>
      <c r="T20" s="538"/>
      <c r="U20" s="538"/>
      <c r="V20" s="538"/>
      <c r="W20" s="538"/>
      <c r="X20" s="538"/>
      <c r="Y20" s="538"/>
    </row>
    <row r="21" spans="1:25" ht="15" customHeight="1">
      <c r="A21" s="538"/>
      <c r="B21" s="538"/>
      <c r="C21" s="538"/>
      <c r="D21" s="538"/>
      <c r="E21" s="538"/>
      <c r="F21" s="538"/>
      <c r="G21" s="538"/>
      <c r="H21" s="538"/>
      <c r="I21" s="538"/>
      <c r="J21" s="538"/>
      <c r="K21" s="538"/>
      <c r="L21" s="538"/>
      <c r="M21" s="538"/>
      <c r="N21" s="538"/>
      <c r="O21" s="538"/>
      <c r="P21" s="538"/>
      <c r="Q21" s="538"/>
      <c r="R21" s="538"/>
      <c r="S21" s="538"/>
      <c r="T21" s="538"/>
      <c r="U21" s="538"/>
      <c r="V21" s="538"/>
      <c r="W21" s="538"/>
      <c r="X21" s="538"/>
      <c r="Y21" s="538"/>
    </row>
    <row r="22" spans="1:25" ht="15" customHeight="1">
      <c r="A22" s="538"/>
      <c r="B22" s="538"/>
      <c r="C22" s="538"/>
      <c r="D22" s="538"/>
      <c r="E22" s="538"/>
      <c r="F22" s="538"/>
      <c r="G22" s="538"/>
      <c r="H22" s="538"/>
      <c r="I22" s="538"/>
      <c r="J22" s="538"/>
      <c r="K22" s="538"/>
      <c r="L22" s="538"/>
      <c r="M22" s="538"/>
      <c r="N22" s="538"/>
      <c r="O22" s="538"/>
      <c r="P22" s="538"/>
      <c r="Q22" s="538"/>
      <c r="R22" s="538"/>
      <c r="S22" s="538"/>
      <c r="T22" s="538"/>
      <c r="U22" s="538"/>
      <c r="V22" s="538"/>
      <c r="W22" s="538"/>
      <c r="X22" s="538"/>
      <c r="Y22" s="538"/>
    </row>
    <row r="23" spans="1:25" ht="15" customHeight="1">
      <c r="A23" s="538"/>
      <c r="B23" s="538"/>
      <c r="C23" s="538"/>
      <c r="D23" s="538"/>
      <c r="E23" s="538"/>
      <c r="F23" s="538"/>
      <c r="G23" s="538"/>
      <c r="H23" s="538"/>
      <c r="I23" s="538"/>
      <c r="J23" s="538"/>
      <c r="K23" s="538"/>
      <c r="L23" s="538"/>
      <c r="M23" s="538"/>
      <c r="N23" s="538"/>
      <c r="O23" s="538"/>
      <c r="P23" s="538"/>
      <c r="Q23" s="538"/>
      <c r="R23" s="538"/>
      <c r="S23" s="538"/>
      <c r="T23" s="538"/>
      <c r="U23" s="538"/>
      <c r="V23" s="538"/>
      <c r="W23" s="538"/>
      <c r="X23" s="538"/>
      <c r="Y23" s="538"/>
    </row>
    <row r="24" spans="1:25" ht="15" customHeight="1">
      <c r="A24" s="538"/>
      <c r="B24" s="538"/>
      <c r="C24" s="538"/>
      <c r="D24" s="538"/>
      <c r="E24" s="538"/>
      <c r="F24" s="538"/>
      <c r="G24" s="538"/>
      <c r="H24" s="538"/>
      <c r="I24" s="538"/>
      <c r="J24" s="538"/>
      <c r="K24" s="538"/>
      <c r="L24" s="538"/>
      <c r="M24" s="538"/>
      <c r="N24" s="538"/>
      <c r="O24" s="538"/>
      <c r="P24" s="538"/>
      <c r="Q24" s="538"/>
      <c r="R24" s="538"/>
      <c r="S24" s="538"/>
      <c r="T24" s="538"/>
      <c r="U24" s="538"/>
      <c r="V24" s="538"/>
      <c r="W24" s="538"/>
      <c r="X24" s="538"/>
      <c r="Y24" s="538"/>
    </row>
    <row r="25" spans="1:25" ht="15" customHeight="1">
      <c r="A25" s="538"/>
      <c r="B25" s="538"/>
      <c r="C25" s="538"/>
      <c r="D25" s="538"/>
      <c r="E25" s="538"/>
      <c r="F25" s="538"/>
      <c r="G25" s="538"/>
      <c r="H25" s="538"/>
      <c r="I25" s="538"/>
      <c r="J25" s="538"/>
      <c r="K25" s="538"/>
      <c r="L25" s="538"/>
      <c r="M25" s="538"/>
      <c r="N25" s="538"/>
      <c r="O25" s="538"/>
      <c r="P25" s="538"/>
      <c r="Q25" s="538"/>
      <c r="R25" s="538"/>
      <c r="S25" s="538"/>
      <c r="T25" s="538"/>
      <c r="U25" s="538"/>
      <c r="V25" s="538"/>
      <c r="W25" s="538"/>
      <c r="X25" s="538"/>
      <c r="Y25" s="538"/>
    </row>
    <row r="26" spans="1:25" ht="15" customHeight="1">
      <c r="A26" s="538"/>
      <c r="B26" s="538"/>
      <c r="C26" s="538"/>
      <c r="D26" s="538"/>
      <c r="E26" s="538"/>
      <c r="F26" s="538"/>
      <c r="G26" s="538"/>
      <c r="H26" s="538"/>
      <c r="I26" s="538"/>
      <c r="J26" s="538"/>
      <c r="K26" s="538"/>
      <c r="L26" s="538"/>
      <c r="M26" s="538"/>
      <c r="N26" s="538"/>
      <c r="O26" s="538"/>
      <c r="P26" s="538"/>
      <c r="Q26" s="538"/>
      <c r="R26" s="538"/>
      <c r="S26" s="538"/>
      <c r="T26" s="538"/>
      <c r="U26" s="538"/>
      <c r="V26" s="538"/>
      <c r="W26" s="538"/>
      <c r="X26" s="538"/>
      <c r="Y26" s="538"/>
    </row>
  </sheetData>
  <sheetProtection algorithmName="SHA-512" hashValue="V/OXfjVsvlZw38GhmbLo0EvbXV3OO96gwEjmUWoSedEK77ThxBaxPi52v6L5rmP51PV8ZfVlZXlWmz3Uo/i2Gg==" saltValue="Kud7ejam9uLMmgBap6xYNw==" spinCount="100000" sheet="1" objects="1" scenarios="1"/>
  <customSheetViews>
    <customSheetView guid="{350610BE-E33E-45EF-97EC-9E2830199A90}">
      <selection activeCell="A2" sqref="A2:Y26"/>
      <pageMargins left="0" right="0" top="0" bottom="0" header="0" footer="0"/>
      <pageSetup orientation="portrait" r:id="rId1"/>
    </customSheetView>
  </customSheetViews>
  <mergeCells count="1">
    <mergeCell ref="A2:Y26"/>
  </mergeCell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D32F-682D-440E-A5D6-FD355FD42ECD}">
  <sheetPr>
    <pageSetUpPr fitToPage="1"/>
  </sheetPr>
  <dimension ref="A1:AN77"/>
  <sheetViews>
    <sheetView showGridLines="0" zoomScaleNormal="100" workbookViewId="0">
      <selection activeCell="K42" sqref="K42"/>
    </sheetView>
  </sheetViews>
  <sheetFormatPr defaultColWidth="9.140625" defaultRowHeight="12.75"/>
  <cols>
    <col min="1" max="1" width="3.140625" style="33" customWidth="1"/>
    <col min="2" max="8" width="3.85546875" style="33" customWidth="1"/>
    <col min="9" max="9" width="1.85546875" style="33" customWidth="1"/>
    <col min="10" max="10" width="8.42578125" style="34" bestFit="1" customWidth="1"/>
    <col min="11" max="11" width="32" style="33" bestFit="1" customWidth="1"/>
    <col min="12" max="12" width="4.85546875" style="33" customWidth="1"/>
    <col min="13" max="19" width="3.85546875" style="33" customWidth="1"/>
    <col min="20" max="20" width="1.85546875" style="33" customWidth="1"/>
    <col min="21" max="21" width="4.42578125" style="33" customWidth="1"/>
    <col min="22" max="22" width="30.5703125" style="33" bestFit="1" customWidth="1"/>
    <col min="23" max="23" width="2.85546875" style="33" customWidth="1"/>
    <col min="24" max="24" width="3.140625" style="33" customWidth="1"/>
    <col min="25" max="25" width="7.85546875" style="33" customWidth="1"/>
    <col min="26" max="16384" width="9.140625" style="33"/>
  </cols>
  <sheetData>
    <row r="1" spans="1:28" ht="18">
      <c r="A1" s="539" t="s">
        <v>326</v>
      </c>
      <c r="B1" s="539"/>
      <c r="C1" s="539"/>
      <c r="D1" s="539"/>
      <c r="E1" s="539"/>
      <c r="F1" s="539"/>
      <c r="G1" s="539"/>
      <c r="H1" s="539"/>
      <c r="I1" s="539"/>
      <c r="J1" s="539"/>
      <c r="K1" s="539"/>
      <c r="L1" s="82"/>
      <c r="M1" s="82"/>
      <c r="N1" s="82"/>
      <c r="O1" s="82"/>
      <c r="P1" s="82"/>
      <c r="Q1" s="82"/>
      <c r="R1" s="82"/>
      <c r="S1" s="82"/>
      <c r="T1" s="82"/>
      <c r="U1" s="82"/>
      <c r="V1" s="82"/>
      <c r="W1" s="83"/>
      <c r="X1" s="84"/>
      <c r="Y1" s="85"/>
      <c r="Z1" s="84"/>
      <c r="AA1" s="84"/>
    </row>
    <row r="2" spans="1:28">
      <c r="A2" s="540" t="s">
        <v>327</v>
      </c>
      <c r="B2" s="540"/>
      <c r="C2" s="540"/>
      <c r="D2" s="540"/>
      <c r="E2" s="540"/>
      <c r="F2" s="540"/>
      <c r="G2" s="540"/>
      <c r="H2" s="540"/>
      <c r="I2" s="540"/>
      <c r="J2" s="540"/>
      <c r="K2" s="540"/>
      <c r="L2" s="86"/>
      <c r="M2" s="35"/>
      <c r="N2" s="35"/>
      <c r="O2" s="35"/>
      <c r="P2" s="35"/>
      <c r="Q2" s="35"/>
      <c r="R2" s="35"/>
      <c r="S2" s="35"/>
      <c r="T2" s="35"/>
      <c r="U2" s="86"/>
      <c r="V2" s="87" t="s">
        <v>328</v>
      </c>
      <c r="W2" s="83"/>
      <c r="X2" s="84"/>
      <c r="Y2" s="88"/>
      <c r="Z2" s="84"/>
      <c r="AA2" s="84"/>
    </row>
    <row r="3" spans="1:28">
      <c r="A3" s="86"/>
      <c r="B3" s="86"/>
      <c r="C3" s="86"/>
      <c r="D3" s="89"/>
      <c r="E3" s="89"/>
      <c r="F3" s="86"/>
      <c r="G3" s="86"/>
      <c r="H3" s="86"/>
      <c r="I3" s="90"/>
      <c r="J3" s="91"/>
      <c r="K3" s="86"/>
      <c r="L3" s="86"/>
      <c r="M3" s="86"/>
      <c r="N3" s="86"/>
      <c r="O3" s="89"/>
      <c r="P3" s="89"/>
      <c r="Q3" s="86"/>
      <c r="R3" s="86"/>
      <c r="S3" s="86"/>
      <c r="T3" s="90"/>
      <c r="U3" s="36"/>
      <c r="V3" s="86"/>
      <c r="W3" s="83"/>
      <c r="X3" s="84"/>
      <c r="Y3" s="85"/>
      <c r="Z3" s="84"/>
      <c r="AA3" s="84"/>
    </row>
    <row r="4" spans="1:28">
      <c r="A4" s="86"/>
      <c r="B4" s="86"/>
      <c r="C4" s="86"/>
      <c r="D4" s="541" t="s">
        <v>329</v>
      </c>
      <c r="E4" s="542"/>
      <c r="F4" s="543">
        <v>2021</v>
      </c>
      <c r="G4" s="544"/>
      <c r="H4" s="545"/>
      <c r="I4" s="86"/>
      <c r="J4" s="91"/>
      <c r="K4" s="541" t="s">
        <v>330</v>
      </c>
      <c r="L4" s="542"/>
      <c r="M4" s="543">
        <v>1</v>
      </c>
      <c r="N4" s="545"/>
      <c r="O4" s="552"/>
      <c r="P4" s="553"/>
      <c r="Q4" s="553"/>
      <c r="R4" s="553"/>
      <c r="S4" s="553"/>
      <c r="T4" s="86"/>
      <c r="U4" s="86"/>
      <c r="V4" s="86"/>
      <c r="W4" s="83"/>
      <c r="X4" s="84"/>
      <c r="Y4" s="88"/>
      <c r="Z4" s="84"/>
      <c r="AA4" s="84"/>
    </row>
    <row r="5" spans="1:28">
      <c r="A5" s="86"/>
      <c r="B5" s="86"/>
      <c r="C5" s="86"/>
      <c r="D5" s="86"/>
      <c r="E5" s="86"/>
      <c r="F5" s="86"/>
      <c r="G5" s="86"/>
      <c r="H5" s="86"/>
      <c r="I5" s="86"/>
      <c r="J5" s="91"/>
      <c r="K5" s="86"/>
      <c r="L5" s="86"/>
      <c r="M5" s="86"/>
      <c r="N5" s="86"/>
      <c r="O5" s="86"/>
      <c r="P5" s="86"/>
      <c r="Q5" s="86"/>
      <c r="R5" s="86"/>
      <c r="S5" s="86"/>
      <c r="T5" s="86"/>
      <c r="U5" s="86"/>
      <c r="V5" s="86"/>
      <c r="W5" s="83"/>
      <c r="X5" s="84"/>
      <c r="Y5" s="92"/>
      <c r="Z5" s="84"/>
      <c r="AA5" s="84"/>
    </row>
    <row r="6" spans="1:28">
      <c r="A6" s="84"/>
      <c r="B6" s="84"/>
      <c r="C6" s="84"/>
      <c r="D6" s="84"/>
      <c r="E6" s="84"/>
      <c r="F6" s="84"/>
      <c r="G6" s="84"/>
      <c r="H6" s="84"/>
      <c r="I6" s="84"/>
      <c r="J6" s="85"/>
      <c r="K6" s="84"/>
      <c r="L6" s="84"/>
      <c r="M6" s="84"/>
      <c r="N6" s="84"/>
      <c r="O6" s="84"/>
      <c r="P6" s="84"/>
      <c r="Q6" s="84"/>
      <c r="R6" s="84"/>
      <c r="S6" s="84"/>
      <c r="T6" s="84"/>
      <c r="U6" s="84"/>
      <c r="V6" s="84"/>
      <c r="W6" s="84"/>
      <c r="X6" s="84"/>
      <c r="Y6" s="93"/>
      <c r="Z6" s="84"/>
      <c r="AA6" s="84"/>
    </row>
    <row r="7" spans="1:28" s="37" customFormat="1" ht="18" customHeight="1">
      <c r="A7" s="94"/>
      <c r="B7" s="554" t="s">
        <v>331</v>
      </c>
      <c r="C7" s="554"/>
      <c r="D7" s="554"/>
      <c r="E7" s="554"/>
      <c r="F7" s="554"/>
      <c r="G7" s="554"/>
      <c r="H7" s="554"/>
      <c r="I7" s="554"/>
      <c r="J7" s="554"/>
      <c r="K7" s="554"/>
      <c r="L7" s="554"/>
      <c r="M7" s="554"/>
      <c r="N7" s="554"/>
      <c r="O7" s="554"/>
      <c r="P7" s="554"/>
      <c r="Q7" s="554"/>
      <c r="R7" s="554"/>
      <c r="S7" s="554"/>
      <c r="T7" s="554"/>
      <c r="U7" s="554"/>
      <c r="V7" s="554"/>
      <c r="W7" s="94"/>
      <c r="X7" s="94"/>
      <c r="Y7" s="546"/>
      <c r="Z7" s="94"/>
      <c r="AA7" s="94"/>
    </row>
    <row r="8" spans="1:28" s="38" customFormat="1" ht="6" customHeight="1">
      <c r="A8" s="95"/>
      <c r="B8" s="96"/>
      <c r="C8" s="96"/>
      <c r="D8" s="96"/>
      <c r="E8" s="96"/>
      <c r="F8" s="96"/>
      <c r="G8" s="96"/>
      <c r="H8" s="96"/>
      <c r="I8" s="96"/>
      <c r="J8" s="97"/>
      <c r="K8" s="96"/>
      <c r="L8" s="98"/>
      <c r="M8" s="96"/>
      <c r="N8" s="96"/>
      <c r="O8" s="96"/>
      <c r="P8" s="96"/>
      <c r="Q8" s="96"/>
      <c r="R8" s="96"/>
      <c r="S8" s="96"/>
      <c r="T8" s="96"/>
      <c r="U8" s="96"/>
      <c r="V8" s="96"/>
      <c r="W8" s="95"/>
      <c r="X8" s="95"/>
      <c r="Y8" s="546"/>
      <c r="Z8" s="95"/>
      <c r="AA8" s="95"/>
    </row>
    <row r="9" spans="1:28" s="40" customFormat="1" ht="13.5">
      <c r="A9" s="99"/>
      <c r="B9" s="547">
        <f>DATE(year,7,1)</f>
        <v>44378</v>
      </c>
      <c r="C9" s="548"/>
      <c r="D9" s="548"/>
      <c r="E9" s="548"/>
      <c r="F9" s="548"/>
      <c r="G9" s="548"/>
      <c r="H9" s="548"/>
      <c r="I9" s="100"/>
      <c r="J9" s="549" t="s">
        <v>332</v>
      </c>
      <c r="K9" s="549"/>
      <c r="L9" s="101"/>
      <c r="M9" s="547">
        <f>DATE(year+1,1,1)</f>
        <v>44562</v>
      </c>
      <c r="N9" s="548"/>
      <c r="O9" s="548"/>
      <c r="P9" s="548"/>
      <c r="Q9" s="548"/>
      <c r="R9" s="548"/>
      <c r="S9" s="548"/>
      <c r="T9" s="101"/>
      <c r="U9" s="549" t="s">
        <v>333</v>
      </c>
      <c r="V9" s="549"/>
      <c r="W9" s="99"/>
      <c r="X9" s="99"/>
      <c r="Y9" s="546"/>
      <c r="Z9" s="102"/>
      <c r="AA9" s="102"/>
      <c r="AB9" s="42"/>
    </row>
    <row r="10" spans="1:28" s="39" customFormat="1" ht="13.35" customHeight="1">
      <c r="A10" s="98"/>
      <c r="B10" s="103" t="str">
        <f>IF(startday=1,INDEX(weekDayNames,1),INDEX(weekDayNames,2))</f>
        <v>Su</v>
      </c>
      <c r="C10" s="104" t="str">
        <f>IF(startday=1,INDEX(weekDayNames,2),INDEX(weekDayNames,3))</f>
        <v>M</v>
      </c>
      <c r="D10" s="104" t="str">
        <f>IF(startday=1,INDEX(weekDayNames,3),INDEX(weekDayNames,4))</f>
        <v>Tu</v>
      </c>
      <c r="E10" s="104" t="str">
        <f>IF(startday=1,INDEX(weekDayNames,4),INDEX(weekDayNames,5))</f>
        <v>W</v>
      </c>
      <c r="F10" s="104" t="str">
        <f>IF(startday=1,INDEX(weekDayNames,5),INDEX(weekDayNames,6))</f>
        <v>Th</v>
      </c>
      <c r="G10" s="104" t="str">
        <f>IF(startday=1,INDEX(weekDayNames,6),INDEX(weekDayNames,7))</f>
        <v>F</v>
      </c>
      <c r="H10" s="103" t="str">
        <f>IF(startday=1,INDEX(weekDayNames,7),INDEX(weekDayNames,1))</f>
        <v>Sa</v>
      </c>
      <c r="I10" s="101"/>
      <c r="J10" s="550" t="s">
        <v>334</v>
      </c>
      <c r="K10" s="550"/>
      <c r="L10" s="101"/>
      <c r="M10" s="103" t="str">
        <f>IF(startday=1,INDEX(weekDayNames,1),INDEX(weekDayNames,2))</f>
        <v>Su</v>
      </c>
      <c r="N10" s="104" t="str">
        <f>IF(startday=1,INDEX(weekDayNames,2),INDEX(weekDayNames,3))</f>
        <v>M</v>
      </c>
      <c r="O10" s="104" t="str">
        <f>IF(startday=1,INDEX(weekDayNames,3),INDEX(weekDayNames,4))</f>
        <v>Tu</v>
      </c>
      <c r="P10" s="104" t="str">
        <f>IF(startday=1,INDEX(weekDayNames,4),INDEX(weekDayNames,5))</f>
        <v>W</v>
      </c>
      <c r="Q10" s="104" t="str">
        <f>IF(startday=1,INDEX(weekDayNames,5),INDEX(weekDayNames,6))</f>
        <v>Th</v>
      </c>
      <c r="R10" s="104" t="str">
        <f>IF(startday=1,INDEX(weekDayNames,6),INDEX(weekDayNames,7))</f>
        <v>F</v>
      </c>
      <c r="S10" s="103" t="str">
        <f>IF(startday=1,INDEX(weekDayNames,7),INDEX(weekDayNames,1))</f>
        <v>Sa</v>
      </c>
      <c r="T10" s="101"/>
      <c r="U10" s="105">
        <v>5</v>
      </c>
      <c r="V10" s="98" t="s">
        <v>335</v>
      </c>
      <c r="W10" s="98"/>
      <c r="X10" s="98"/>
      <c r="Y10" s="546"/>
      <c r="Z10" s="98"/>
      <c r="AA10" s="98"/>
    </row>
    <row r="11" spans="1:28" s="39" customFormat="1" ht="13.35" customHeight="1">
      <c r="A11" s="98"/>
      <c r="B11" s="107" t="str">
        <f t="array" ref="B11:H16">IF(MONTH(B9)&lt;&gt;MONTH(DATE(YEAR(B9),MONTH(B9),1)-WEEKDAY(DATE(YEAR(B9),MONTH(B9),1),startday)+(WeekNo-1)*7+WeekDay),"",DATE(YEAR(B9),MONTH(B9),1)-WEEKDAY(DATE(YEAR(B9),MONTH(B9),1),startday)+(WeekNo-1)*7+WeekDay)</f>
        <v/>
      </c>
      <c r="C11" s="108" t="str">
        <v/>
      </c>
      <c r="D11" s="109" t="str">
        <v/>
      </c>
      <c r="E11" s="110" t="str">
        <v/>
      </c>
      <c r="F11" s="108">
        <v>44378</v>
      </c>
      <c r="G11" s="110">
        <v>44379</v>
      </c>
      <c r="H11" s="107">
        <v>44380</v>
      </c>
      <c r="I11" s="101"/>
      <c r="J11" s="551" t="s">
        <v>336</v>
      </c>
      <c r="K11" s="551"/>
      <c r="L11" s="101"/>
      <c r="M11" s="107" t="str">
        <f t="array" ref="M11:S16">IF(MONTH(M9)&lt;&gt;MONTH(DATE(YEAR(M9),MONTH(M9),1)-WEEKDAY(DATE(YEAR(M9),MONTH(M9),1),startday)+(WeekNo-1)*7+WeekDay),"",DATE(YEAR(M9),MONTH(M9),1)-WEEKDAY(DATE(YEAR(M9),MONTH(M9),1),startday)+(WeekNo-1)*7+WeekDay)</f>
        <v/>
      </c>
      <c r="N11" s="110" t="str">
        <v/>
      </c>
      <c r="O11" s="110" t="str">
        <v/>
      </c>
      <c r="P11" s="110" t="str">
        <v/>
      </c>
      <c r="Q11" s="110" t="str">
        <v/>
      </c>
      <c r="R11" s="110" t="str">
        <v/>
      </c>
      <c r="S11" s="107">
        <v>44562</v>
      </c>
      <c r="T11" s="101"/>
      <c r="U11" s="111">
        <v>19</v>
      </c>
      <c r="V11" s="117" t="s">
        <v>337</v>
      </c>
      <c r="W11" s="98"/>
      <c r="X11" s="98"/>
      <c r="Y11" s="546"/>
      <c r="Z11" s="98"/>
      <c r="AA11" s="98"/>
    </row>
    <row r="12" spans="1:28" s="39" customFormat="1" ht="13.35" customHeight="1">
      <c r="A12" s="98"/>
      <c r="B12" s="107">
        <v>44381</v>
      </c>
      <c r="C12" s="110">
        <v>44382</v>
      </c>
      <c r="D12" s="110">
        <v>44383</v>
      </c>
      <c r="E12" s="113">
        <v>44384</v>
      </c>
      <c r="F12" s="110">
        <v>44385</v>
      </c>
      <c r="G12" s="110">
        <v>44386</v>
      </c>
      <c r="H12" s="107">
        <v>44387</v>
      </c>
      <c r="I12" s="101"/>
      <c r="J12" s="555" t="s">
        <v>338</v>
      </c>
      <c r="K12" s="555"/>
      <c r="L12" s="101"/>
      <c r="M12" s="107">
        <v>44563</v>
      </c>
      <c r="N12" s="110">
        <v>44564</v>
      </c>
      <c r="O12" s="110">
        <v>44565</v>
      </c>
      <c r="P12" s="113">
        <v>44566</v>
      </c>
      <c r="Q12" s="110">
        <v>44567</v>
      </c>
      <c r="R12" s="110">
        <v>44568</v>
      </c>
      <c r="S12" s="107">
        <v>44569</v>
      </c>
      <c r="T12" s="101"/>
      <c r="U12" s="119">
        <v>31</v>
      </c>
      <c r="V12" s="120" t="s">
        <v>339</v>
      </c>
      <c r="W12" s="98"/>
      <c r="X12" s="98"/>
      <c r="Y12" s="114"/>
      <c r="Z12" s="115"/>
      <c r="AA12" s="115"/>
      <c r="AB12" s="43"/>
    </row>
    <row r="13" spans="1:28" s="39" customFormat="1" ht="13.35" customHeight="1">
      <c r="A13" s="98"/>
      <c r="B13" s="107">
        <v>44388</v>
      </c>
      <c r="C13" s="110">
        <v>44389</v>
      </c>
      <c r="D13" s="121">
        <v>44390</v>
      </c>
      <c r="E13" s="110">
        <v>44391</v>
      </c>
      <c r="F13" s="110">
        <v>44392</v>
      </c>
      <c r="G13" s="110">
        <v>44393</v>
      </c>
      <c r="H13" s="107">
        <v>44394</v>
      </c>
      <c r="I13" s="101"/>
      <c r="J13" s="116"/>
      <c r="K13" s="117"/>
      <c r="L13" s="101"/>
      <c r="M13" s="107">
        <v>44570</v>
      </c>
      <c r="N13" s="110">
        <v>44571</v>
      </c>
      <c r="O13" s="121">
        <v>44572</v>
      </c>
      <c r="P13" s="110">
        <v>44573</v>
      </c>
      <c r="Q13" s="110">
        <v>44574</v>
      </c>
      <c r="R13" s="109">
        <v>44575</v>
      </c>
      <c r="S13" s="107">
        <v>44576</v>
      </c>
      <c r="T13" s="101"/>
      <c r="U13" s="281"/>
      <c r="V13" s="282"/>
      <c r="W13" s="98"/>
      <c r="X13" s="98"/>
      <c r="Y13" s="116"/>
      <c r="Z13" s="117"/>
      <c r="AA13" s="115"/>
      <c r="AB13" s="43"/>
    </row>
    <row r="14" spans="1:28" s="39" customFormat="1" ht="13.35" customHeight="1">
      <c r="A14" s="98"/>
      <c r="B14" s="107">
        <v>44395</v>
      </c>
      <c r="C14" s="110">
        <v>44396</v>
      </c>
      <c r="D14" s="110">
        <v>44397</v>
      </c>
      <c r="E14" s="279">
        <v>44398</v>
      </c>
      <c r="F14" s="110">
        <v>44399</v>
      </c>
      <c r="G14" s="110">
        <v>44400</v>
      </c>
      <c r="H14" s="107">
        <v>44401</v>
      </c>
      <c r="I14" s="101"/>
      <c r="J14" s="118">
        <v>1</v>
      </c>
      <c r="K14" s="117" t="s">
        <v>340</v>
      </c>
      <c r="L14" s="101"/>
      <c r="M14" s="107">
        <v>44577</v>
      </c>
      <c r="N14" s="110">
        <v>44578</v>
      </c>
      <c r="O14" s="110">
        <v>44579</v>
      </c>
      <c r="P14" s="279">
        <v>44580</v>
      </c>
      <c r="Q14" s="110">
        <v>44581</v>
      </c>
      <c r="R14" s="110">
        <v>44582</v>
      </c>
      <c r="S14" s="107">
        <v>44583</v>
      </c>
      <c r="T14" s="101"/>
      <c r="W14" s="98"/>
      <c r="X14" s="98"/>
      <c r="Y14" s="116"/>
      <c r="Z14" s="117"/>
      <c r="AA14" s="115"/>
      <c r="AB14" s="43"/>
    </row>
    <row r="15" spans="1:28" s="39" customFormat="1" ht="13.35" customHeight="1">
      <c r="A15" s="98"/>
      <c r="B15" s="107">
        <v>44402</v>
      </c>
      <c r="C15" s="110">
        <v>44403</v>
      </c>
      <c r="D15" s="121">
        <v>44404</v>
      </c>
      <c r="E15" s="110">
        <v>44405</v>
      </c>
      <c r="F15" s="121">
        <v>44406</v>
      </c>
      <c r="G15" s="110">
        <v>44407</v>
      </c>
      <c r="H15" s="107">
        <v>44408</v>
      </c>
      <c r="I15" s="101"/>
      <c r="J15" s="285">
        <v>7</v>
      </c>
      <c r="K15" s="98" t="s">
        <v>335</v>
      </c>
      <c r="L15" s="101"/>
      <c r="M15" s="107">
        <v>44584</v>
      </c>
      <c r="N15" s="110">
        <v>44585</v>
      </c>
      <c r="O15" s="121">
        <v>44586</v>
      </c>
      <c r="P15" s="110">
        <v>44587</v>
      </c>
      <c r="Q15" s="110">
        <v>44588</v>
      </c>
      <c r="R15" s="121">
        <v>44589</v>
      </c>
      <c r="S15" s="107">
        <v>44590</v>
      </c>
      <c r="T15" s="101"/>
      <c r="U15" s="122"/>
      <c r="V15" s="112"/>
      <c r="W15" s="98"/>
      <c r="X15" s="98"/>
      <c r="Y15" s="116"/>
      <c r="Z15" s="117"/>
      <c r="AA15" s="115"/>
      <c r="AB15" s="43"/>
    </row>
    <row r="16" spans="1:28" s="39" customFormat="1" ht="13.35" customHeight="1">
      <c r="A16" s="98"/>
      <c r="B16" s="107" t="str">
        <v/>
      </c>
      <c r="C16" s="109" t="str">
        <v/>
      </c>
      <c r="D16" s="110" t="str">
        <v/>
      </c>
      <c r="E16" s="110" t="str">
        <v/>
      </c>
      <c r="F16" s="110" t="str">
        <v/>
      </c>
      <c r="G16" s="110" t="str">
        <v/>
      </c>
      <c r="H16" s="107" t="str">
        <v/>
      </c>
      <c r="I16" s="101"/>
      <c r="J16" s="111">
        <v>21</v>
      </c>
      <c r="K16" s="117" t="s">
        <v>337</v>
      </c>
      <c r="L16" s="101"/>
      <c r="M16" s="107">
        <v>44591</v>
      </c>
      <c r="N16" s="108">
        <v>44592</v>
      </c>
      <c r="O16" s="110" t="str">
        <v/>
      </c>
      <c r="P16" s="110" t="str">
        <v/>
      </c>
      <c r="Q16" s="110" t="str">
        <v/>
      </c>
      <c r="R16" s="110" t="str">
        <v/>
      </c>
      <c r="S16" s="107" t="str">
        <v/>
      </c>
      <c r="T16" s="101"/>
      <c r="U16" s="98"/>
      <c r="V16" s="98"/>
      <c r="W16" s="98"/>
      <c r="X16" s="98"/>
      <c r="Y16" s="116"/>
      <c r="Z16" s="117"/>
      <c r="AA16" s="115"/>
      <c r="AB16" s="43"/>
    </row>
    <row r="17" spans="1:40" s="39" customFormat="1" ht="11.25">
      <c r="A17" s="98"/>
      <c r="B17" s="123"/>
      <c r="C17" s="124"/>
      <c r="D17" s="125"/>
      <c r="E17" s="125"/>
      <c r="F17" s="125"/>
      <c r="G17" s="125"/>
      <c r="H17" s="123"/>
      <c r="I17" s="101"/>
      <c r="J17" s="98"/>
      <c r="K17" s="117"/>
      <c r="L17" s="101"/>
      <c r="M17" s="123"/>
      <c r="N17" s="125"/>
      <c r="O17" s="125"/>
      <c r="P17" s="125"/>
      <c r="Q17" s="125"/>
      <c r="R17" s="125"/>
      <c r="S17" s="123"/>
      <c r="T17" s="101"/>
      <c r="U17" s="98"/>
      <c r="V17" s="98"/>
      <c r="W17" s="98"/>
      <c r="X17" s="98"/>
      <c r="Y17" s="116"/>
      <c r="Z17" s="117"/>
      <c r="AA17" s="115"/>
      <c r="AB17" s="43"/>
    </row>
    <row r="18" spans="1:40" s="39" customFormat="1" ht="4.5" customHeight="1">
      <c r="A18" s="98"/>
      <c r="B18" s="101"/>
      <c r="C18" s="101"/>
      <c r="D18" s="101"/>
      <c r="E18" s="101"/>
      <c r="F18" s="101"/>
      <c r="G18" s="101"/>
      <c r="H18" s="101"/>
      <c r="I18" s="101"/>
      <c r="J18" s="126"/>
      <c r="K18" s="101"/>
      <c r="L18" s="101"/>
      <c r="M18" s="101"/>
      <c r="N18" s="101"/>
      <c r="O18" s="101"/>
      <c r="P18" s="101"/>
      <c r="Q18" s="101"/>
      <c r="R18" s="101"/>
      <c r="S18" s="101"/>
      <c r="T18" s="101"/>
      <c r="U18" s="99"/>
      <c r="V18" s="99"/>
      <c r="W18" s="98"/>
      <c r="X18" s="98"/>
      <c r="Y18" s="116"/>
      <c r="Z18" s="117"/>
      <c r="AA18" s="115"/>
      <c r="AB18" s="43"/>
      <c r="AF18" s="45"/>
      <c r="AG18" s="41"/>
      <c r="AM18" s="45"/>
      <c r="AN18" s="41"/>
    </row>
    <row r="19" spans="1:40" s="40" customFormat="1" ht="13.5">
      <c r="A19" s="99"/>
      <c r="B19" s="547">
        <f>DATE(year,8,1)</f>
        <v>44409</v>
      </c>
      <c r="C19" s="548"/>
      <c r="D19" s="548"/>
      <c r="E19" s="548"/>
      <c r="F19" s="548"/>
      <c r="G19" s="548"/>
      <c r="H19" s="548"/>
      <c r="I19" s="100"/>
      <c r="J19" s="549" t="s">
        <v>341</v>
      </c>
      <c r="K19" s="549"/>
      <c r="L19" s="101"/>
      <c r="M19" s="547">
        <f>DATE(year+1,2,1)</f>
        <v>44593</v>
      </c>
      <c r="N19" s="548"/>
      <c r="O19" s="548"/>
      <c r="P19" s="548"/>
      <c r="Q19" s="548"/>
      <c r="R19" s="548"/>
      <c r="S19" s="548"/>
      <c r="T19" s="101"/>
      <c r="U19" s="549" t="s">
        <v>342</v>
      </c>
      <c r="V19" s="549"/>
      <c r="W19" s="99"/>
      <c r="X19" s="99"/>
      <c r="Y19" s="116"/>
      <c r="Z19" s="117"/>
      <c r="AA19" s="115"/>
      <c r="AB19" s="46"/>
      <c r="AC19" s="47"/>
    </row>
    <row r="20" spans="1:40" s="39" customFormat="1" ht="13.35" customHeight="1">
      <c r="A20" s="98"/>
      <c r="B20" s="103" t="str">
        <f>IF(startday=1,INDEX(weekDayNames,1),INDEX(weekDayNames,2))</f>
        <v>Su</v>
      </c>
      <c r="C20" s="104" t="str">
        <f>IF(startday=1,INDEX(weekDayNames,2),INDEX(weekDayNames,3))</f>
        <v>M</v>
      </c>
      <c r="D20" s="104" t="str">
        <f>IF(startday=1,INDEX(weekDayNames,3),INDEX(weekDayNames,4))</f>
        <v>Tu</v>
      </c>
      <c r="E20" s="104" t="str">
        <f>IF(startday=1,INDEX(weekDayNames,4),INDEX(weekDayNames,5))</f>
        <v>W</v>
      </c>
      <c r="F20" s="104" t="str">
        <f>IF(startday=1,INDEX(weekDayNames,5),INDEX(weekDayNames,6))</f>
        <v>Th</v>
      </c>
      <c r="G20" s="104" t="str">
        <f>IF(startday=1,INDEX(weekDayNames,6),INDEX(weekDayNames,7))</f>
        <v>F</v>
      </c>
      <c r="H20" s="103" t="str">
        <f>IF(startday=1,INDEX(weekDayNames,7),INDEX(weekDayNames,1))</f>
        <v>Sa</v>
      </c>
      <c r="I20" s="101"/>
      <c r="J20" s="127">
        <v>4</v>
      </c>
      <c r="K20" s="98" t="s">
        <v>335</v>
      </c>
      <c r="L20" s="98"/>
      <c r="M20" s="103" t="str">
        <f>IF(startday=1,INDEX(weekDayNames,1),INDEX(weekDayNames,2))</f>
        <v>Su</v>
      </c>
      <c r="N20" s="104" t="str">
        <f>IF(startday=1,INDEX(weekDayNames,2),INDEX(weekDayNames,3))</f>
        <v>M</v>
      </c>
      <c r="O20" s="104" t="str">
        <f>IF(startday=1,INDEX(weekDayNames,3),INDEX(weekDayNames,4))</f>
        <v>Tu</v>
      </c>
      <c r="P20" s="104" t="str">
        <f>IF(startday=1,INDEX(weekDayNames,4),INDEX(weekDayNames,5))</f>
        <v>W</v>
      </c>
      <c r="Q20" s="104" t="str">
        <f>IF(startday=1,INDEX(weekDayNames,5),INDEX(weekDayNames,6))</f>
        <v>Th</v>
      </c>
      <c r="R20" s="104" t="str">
        <f>IF(startday=1,INDEX(weekDayNames,6),INDEX(weekDayNames,7))</f>
        <v>F</v>
      </c>
      <c r="S20" s="103" t="str">
        <f>IF(startday=1,INDEX(weekDayNames,7),INDEX(weekDayNames,1))</f>
        <v>Sa</v>
      </c>
      <c r="T20" s="101"/>
      <c r="U20" s="128">
        <v>2</v>
      </c>
      <c r="V20" s="98" t="s">
        <v>335</v>
      </c>
      <c r="W20" s="98"/>
      <c r="X20" s="98"/>
      <c r="Y20" s="129"/>
      <c r="Z20" s="98"/>
      <c r="AA20" s="115"/>
      <c r="AB20" s="43"/>
    </row>
    <row r="21" spans="1:40" s="39" customFormat="1" ht="13.35" customHeight="1">
      <c r="A21" s="98"/>
      <c r="B21" s="107">
        <f t="array" ref="B21:H26">IF(MONTH(B19)&lt;&gt;MONTH(DATE(YEAR(B19),MONTH(B19),1)-WEEKDAY(DATE(YEAR(B19),MONTH(B19),1),startday)+(WeekNo-1)*7+WeekDay),"",DATE(YEAR(B19),MONTH(B19),1)-WEEKDAY(DATE(YEAR(B19),MONTH(B19),1),startday)+(WeekNo-1)*7+WeekDay)</f>
        <v>44409</v>
      </c>
      <c r="C21" s="110">
        <v>44410</v>
      </c>
      <c r="D21" s="110">
        <v>44411</v>
      </c>
      <c r="E21" s="113">
        <v>44412</v>
      </c>
      <c r="F21" s="110">
        <v>44413</v>
      </c>
      <c r="G21" s="110">
        <v>44414</v>
      </c>
      <c r="H21" s="107">
        <v>44415</v>
      </c>
      <c r="I21" s="101"/>
      <c r="J21" s="111">
        <v>18</v>
      </c>
      <c r="K21" s="117" t="s">
        <v>337</v>
      </c>
      <c r="L21" s="98"/>
      <c r="M21" s="107" t="str">
        <f t="array" ref="M21:S26">IF(MONTH(M19)&lt;&gt;MONTH(DATE(YEAR(M19),MONTH(M19),1)-WEEKDAY(DATE(YEAR(M19),MONTH(M19),1),startday)+(WeekNo-1)*7+WeekDay),"",DATE(YEAR(M19),MONTH(M19),1)-WEEKDAY(DATE(YEAR(M19),MONTH(M19),1),startday)+(WeekNo-1)*7+WeekDay)</f>
        <v/>
      </c>
      <c r="N21" s="110" t="str">
        <v/>
      </c>
      <c r="O21" s="110">
        <v>44593</v>
      </c>
      <c r="P21" s="113">
        <v>44594</v>
      </c>
      <c r="Q21" s="110">
        <v>44595</v>
      </c>
      <c r="R21" s="110">
        <v>44596</v>
      </c>
      <c r="S21" s="107">
        <v>44597</v>
      </c>
      <c r="T21" s="101"/>
      <c r="U21" s="111">
        <v>16</v>
      </c>
      <c r="V21" s="117" t="s">
        <v>337</v>
      </c>
      <c r="W21" s="98"/>
      <c r="X21" s="98"/>
      <c r="Y21" s="129"/>
      <c r="Z21" s="98"/>
      <c r="AA21" s="98"/>
    </row>
    <row r="22" spans="1:40" s="39" customFormat="1" ht="13.35" customHeight="1">
      <c r="A22" s="98"/>
      <c r="B22" s="107">
        <v>44416</v>
      </c>
      <c r="C22" s="110">
        <v>44417</v>
      </c>
      <c r="D22" s="110">
        <v>44418</v>
      </c>
      <c r="E22" s="121">
        <v>44419</v>
      </c>
      <c r="F22" s="110">
        <v>44420</v>
      </c>
      <c r="G22" s="110">
        <v>44421</v>
      </c>
      <c r="H22" s="107">
        <v>44422</v>
      </c>
      <c r="I22" s="101"/>
      <c r="J22" s="118">
        <v>31</v>
      </c>
      <c r="K22" s="556" t="s">
        <v>343</v>
      </c>
      <c r="L22" s="101"/>
      <c r="M22" s="107">
        <v>44598</v>
      </c>
      <c r="N22" s="110">
        <v>44599</v>
      </c>
      <c r="O22" s="110">
        <v>44600</v>
      </c>
      <c r="P22" s="121">
        <v>44601</v>
      </c>
      <c r="Q22" s="110">
        <v>44602</v>
      </c>
      <c r="R22" s="110">
        <v>44603</v>
      </c>
      <c r="S22" s="107">
        <v>44604</v>
      </c>
      <c r="T22" s="101"/>
      <c r="U22" s="283"/>
      <c r="V22" s="106"/>
      <c r="W22" s="98"/>
      <c r="X22" s="98"/>
      <c r="Y22" s="129"/>
      <c r="Z22" s="98"/>
      <c r="AA22" s="99"/>
      <c r="AB22" s="40"/>
    </row>
    <row r="23" spans="1:40" s="39" customFormat="1" ht="13.35" customHeight="1">
      <c r="A23" s="98"/>
      <c r="B23" s="107">
        <v>44423</v>
      </c>
      <c r="C23" s="110">
        <v>44424</v>
      </c>
      <c r="D23" s="121">
        <v>44425</v>
      </c>
      <c r="E23" s="279">
        <v>44426</v>
      </c>
      <c r="F23" s="110">
        <v>44427</v>
      </c>
      <c r="G23" s="110">
        <v>44428</v>
      </c>
      <c r="H23" s="107">
        <v>44429</v>
      </c>
      <c r="I23" s="101"/>
      <c r="J23" s="281"/>
      <c r="K23" s="556"/>
      <c r="L23" s="101"/>
      <c r="M23" s="107">
        <v>44605</v>
      </c>
      <c r="N23" s="110">
        <v>44606</v>
      </c>
      <c r="O23" s="121">
        <v>44607</v>
      </c>
      <c r="P23" s="279">
        <v>44608</v>
      </c>
      <c r="Q23" s="110">
        <v>44609</v>
      </c>
      <c r="R23" s="110">
        <v>44610</v>
      </c>
      <c r="S23" s="107">
        <v>44611</v>
      </c>
      <c r="T23" s="101"/>
      <c r="U23" s="281"/>
      <c r="V23" s="112"/>
      <c r="W23" s="98"/>
      <c r="X23" s="98"/>
      <c r="Y23" s="129"/>
      <c r="Z23" s="98"/>
      <c r="AA23" s="98"/>
    </row>
    <row r="24" spans="1:40" s="39" customFormat="1" ht="13.35" customHeight="1">
      <c r="A24" s="98"/>
      <c r="B24" s="107">
        <v>44430</v>
      </c>
      <c r="C24" s="110">
        <v>44431</v>
      </c>
      <c r="D24" s="110">
        <v>44432</v>
      </c>
      <c r="E24" s="121">
        <v>44433</v>
      </c>
      <c r="F24" s="110">
        <v>44434</v>
      </c>
      <c r="G24" s="110">
        <v>44435</v>
      </c>
      <c r="H24" s="107">
        <v>44436</v>
      </c>
      <c r="I24" s="101"/>
      <c r="L24" s="101"/>
      <c r="M24" s="107">
        <v>44612</v>
      </c>
      <c r="N24" s="110">
        <v>44613</v>
      </c>
      <c r="O24" s="110">
        <v>44614</v>
      </c>
      <c r="P24" s="121">
        <v>44615</v>
      </c>
      <c r="Q24" s="110">
        <v>44616</v>
      </c>
      <c r="R24" s="110">
        <v>44617</v>
      </c>
      <c r="S24" s="107">
        <v>44618</v>
      </c>
      <c r="T24" s="101"/>
      <c r="U24" s="98"/>
      <c r="V24" s="98"/>
      <c r="W24" s="98"/>
      <c r="X24" s="98"/>
      <c r="Y24" s="98"/>
      <c r="Z24" s="98"/>
      <c r="AA24" s="116"/>
    </row>
    <row r="25" spans="1:40" s="39" customFormat="1" ht="13.35" customHeight="1">
      <c r="A25" s="98"/>
      <c r="B25" s="107">
        <v>44437</v>
      </c>
      <c r="C25" s="110">
        <v>44438</v>
      </c>
      <c r="D25" s="108">
        <v>44439</v>
      </c>
      <c r="E25" s="110" t="str">
        <v/>
      </c>
      <c r="F25" s="110" t="str">
        <v/>
      </c>
      <c r="G25" s="108" t="str">
        <v/>
      </c>
      <c r="H25" s="107" t="str">
        <v/>
      </c>
      <c r="I25" s="101"/>
      <c r="J25" s="98"/>
      <c r="K25" s="130"/>
      <c r="L25" s="101"/>
      <c r="M25" s="107">
        <v>44619</v>
      </c>
      <c r="N25" s="110">
        <v>44620</v>
      </c>
      <c r="O25" s="109" t="str">
        <v/>
      </c>
      <c r="P25" s="110" t="str">
        <v/>
      </c>
      <c r="Q25" s="110" t="str">
        <v/>
      </c>
      <c r="R25" s="110" t="str">
        <v/>
      </c>
      <c r="S25" s="107" t="str">
        <v/>
      </c>
      <c r="T25" s="101"/>
      <c r="U25" s="98"/>
      <c r="V25" s="98"/>
      <c r="W25" s="98"/>
      <c r="X25" s="98"/>
      <c r="Y25" s="98"/>
      <c r="Z25" s="98"/>
      <c r="AA25" s="98"/>
    </row>
    <row r="26" spans="1:40" s="39" customFormat="1" ht="13.35" customHeight="1">
      <c r="A26" s="98"/>
      <c r="B26" s="107" t="str">
        <v/>
      </c>
      <c r="C26" s="110" t="str">
        <v/>
      </c>
      <c r="D26" s="110" t="str">
        <v/>
      </c>
      <c r="E26" s="110" t="str">
        <v/>
      </c>
      <c r="F26" s="110" t="str">
        <v/>
      </c>
      <c r="G26" s="110" t="str">
        <v/>
      </c>
      <c r="H26" s="107" t="str">
        <v/>
      </c>
      <c r="I26" s="101"/>
      <c r="J26" s="98"/>
      <c r="K26" s="98"/>
      <c r="L26" s="98"/>
      <c r="M26" s="107" t="str">
        <v/>
      </c>
      <c r="N26" s="110" t="str">
        <v/>
      </c>
      <c r="O26" s="110" t="str">
        <v/>
      </c>
      <c r="P26" s="110" t="str">
        <v/>
      </c>
      <c r="Q26" s="110" t="str">
        <v/>
      </c>
      <c r="R26" s="110" t="str">
        <v/>
      </c>
      <c r="S26" s="107" t="str">
        <v/>
      </c>
      <c r="T26" s="101"/>
      <c r="U26" s="98"/>
      <c r="V26" s="98"/>
      <c r="W26" s="98"/>
      <c r="X26" s="98"/>
      <c r="Y26" s="98"/>
      <c r="Z26" s="98"/>
      <c r="AA26" s="98"/>
    </row>
    <row r="27" spans="1:40" s="39" customFormat="1" ht="4.5" customHeight="1">
      <c r="A27" s="98"/>
      <c r="B27" s="101"/>
      <c r="C27" s="101"/>
      <c r="D27" s="101"/>
      <c r="E27" s="101"/>
      <c r="F27" s="101"/>
      <c r="G27" s="101"/>
      <c r="H27" s="101"/>
      <c r="I27" s="101"/>
      <c r="J27" s="98"/>
      <c r="K27" s="98"/>
      <c r="L27" s="101"/>
      <c r="M27" s="101"/>
      <c r="N27" s="101"/>
      <c r="O27" s="101"/>
      <c r="P27" s="101"/>
      <c r="Q27" s="101"/>
      <c r="R27" s="101"/>
      <c r="S27" s="101"/>
      <c r="T27" s="101"/>
      <c r="U27" s="98"/>
      <c r="V27" s="98"/>
      <c r="W27" s="98"/>
      <c r="X27" s="98"/>
      <c r="Y27" s="362"/>
      <c r="Z27" s="98"/>
      <c r="AA27" s="98"/>
    </row>
    <row r="28" spans="1:40" s="39" customFormat="1" ht="11.25">
      <c r="A28" s="98"/>
      <c r="B28" s="547">
        <f>DATE(year,9,1)</f>
        <v>44440</v>
      </c>
      <c r="C28" s="548"/>
      <c r="D28" s="548"/>
      <c r="E28" s="548"/>
      <c r="F28" s="548"/>
      <c r="G28" s="548"/>
      <c r="H28" s="548"/>
      <c r="I28" s="101"/>
      <c r="J28" s="549" t="s">
        <v>344</v>
      </c>
      <c r="K28" s="549"/>
      <c r="L28" s="101"/>
      <c r="M28" s="547">
        <f>DATE(year+1,3,1)</f>
        <v>44621</v>
      </c>
      <c r="N28" s="548"/>
      <c r="O28" s="548"/>
      <c r="P28" s="548"/>
      <c r="Q28" s="548"/>
      <c r="R28" s="548"/>
      <c r="S28" s="548"/>
      <c r="T28" s="101"/>
      <c r="U28" s="549" t="s">
        <v>345</v>
      </c>
      <c r="V28" s="549"/>
      <c r="W28" s="98"/>
      <c r="X28" s="98"/>
      <c r="Y28" s="129"/>
      <c r="Z28" s="98"/>
      <c r="AA28" s="98"/>
    </row>
    <row r="29" spans="1:40" s="39" customFormat="1" ht="13.35" customHeight="1">
      <c r="A29" s="98"/>
      <c r="B29" s="103" t="str">
        <f>IF(startday=1,INDEX(weekDayNames,1),INDEX(weekDayNames,2))</f>
        <v>Su</v>
      </c>
      <c r="C29" s="104" t="str">
        <f>IF(startday=1,INDEX(weekDayNames,2),INDEX(weekDayNames,3))</f>
        <v>M</v>
      </c>
      <c r="D29" s="104" t="str">
        <f>IF(startday=1,INDEX(weekDayNames,3),INDEX(weekDayNames,4))</f>
        <v>Tu</v>
      </c>
      <c r="E29" s="104" t="str">
        <f>IF(startday=1,INDEX(weekDayNames,4),INDEX(weekDayNames,5))</f>
        <v>W</v>
      </c>
      <c r="F29" s="104" t="str">
        <f>IF(startday=1,INDEX(weekDayNames,5),INDEX(weekDayNames,6))</f>
        <v>Th</v>
      </c>
      <c r="G29" s="104" t="str">
        <f>IF(startday=1,INDEX(weekDayNames,6),INDEX(weekDayNames,7))</f>
        <v>F</v>
      </c>
      <c r="H29" s="103" t="str">
        <f>IF(startday=1,INDEX(weekDayNames,7),INDEX(weekDayNames,1))</f>
        <v>Sa</v>
      </c>
      <c r="I29" s="101"/>
      <c r="J29" s="105">
        <v>1</v>
      </c>
      <c r="K29" s="98" t="s">
        <v>335</v>
      </c>
      <c r="L29" s="101"/>
      <c r="M29" s="103" t="str">
        <f>IF(startday=1,INDEX(weekDayNames,1),INDEX(weekDayNames,2))</f>
        <v>Su</v>
      </c>
      <c r="N29" s="104" t="str">
        <f>IF(startday=1,INDEX(weekDayNames,2),INDEX(weekDayNames,3))</f>
        <v>M</v>
      </c>
      <c r="O29" s="104" t="str">
        <f>IF(startday=1,INDEX(weekDayNames,3),INDEX(weekDayNames,4))</f>
        <v>Tu</v>
      </c>
      <c r="P29" s="104" t="str">
        <f>IF(startday=1,INDEX(weekDayNames,4),INDEX(weekDayNames,5))</f>
        <v>W</v>
      </c>
      <c r="Q29" s="104" t="str">
        <f>IF(startday=1,INDEX(weekDayNames,5),INDEX(weekDayNames,6))</f>
        <v>Th</v>
      </c>
      <c r="R29" s="104" t="str">
        <f>IF(startday=1,INDEX(weekDayNames,6),INDEX(weekDayNames,7))</f>
        <v>F</v>
      </c>
      <c r="S29" s="103" t="str">
        <f>IF(startday=1,INDEX(weekDayNames,7),INDEX(weekDayNames,1))</f>
        <v>Sa</v>
      </c>
      <c r="T29" s="101"/>
      <c r="U29" s="284">
        <v>2</v>
      </c>
      <c r="V29" s="98" t="s">
        <v>335</v>
      </c>
      <c r="W29" s="98"/>
      <c r="X29" s="98"/>
      <c r="Y29" s="98"/>
      <c r="Z29" s="98"/>
      <c r="AA29" s="98"/>
    </row>
    <row r="30" spans="1:40" s="39" customFormat="1" ht="13.35" customHeight="1">
      <c r="A30" s="98"/>
      <c r="B30" s="107" t="str">
        <f t="array" ref="B30:H35">IF(MONTH(B28)&lt;&gt;MONTH(DATE(YEAR(B28),MONTH(B28),1)-WEEKDAY(DATE(YEAR(B28),MONTH(B28),1),startday)+(WeekNo-1)*7+WeekDay),"",DATE(YEAR(B28),MONTH(B28),1)-WEEKDAY(DATE(YEAR(B28),MONTH(B28),1),startday)+(WeekNo-1)*7+WeekDay)</f>
        <v/>
      </c>
      <c r="C30" s="121" t="str">
        <v/>
      </c>
      <c r="D30" s="110" t="str">
        <v/>
      </c>
      <c r="E30" s="113">
        <v>44440</v>
      </c>
      <c r="F30" s="110">
        <v>44441</v>
      </c>
      <c r="G30" s="110">
        <v>44442</v>
      </c>
      <c r="H30" s="107">
        <v>44443</v>
      </c>
      <c r="I30" s="101"/>
      <c r="J30" s="111">
        <v>15</v>
      </c>
      <c r="K30" s="117" t="s">
        <v>337</v>
      </c>
      <c r="L30" s="101"/>
      <c r="M30" s="107" t="str">
        <f t="array" ref="M30:S35">IF(MONTH(M28)&lt;&gt;MONTH(DATE(YEAR(M28),MONTH(M28),1)-WEEKDAY(DATE(YEAR(M28),MONTH(M28),1),startday)+(WeekNo-1)*7+WeekDay),"",DATE(YEAR(M28),MONTH(M28),1)-WEEKDAY(DATE(YEAR(M28),MONTH(M28),1),startday)+(WeekNo-1)*7+WeekDay)</f>
        <v/>
      </c>
      <c r="N30" s="110" t="str">
        <v/>
      </c>
      <c r="O30" s="110">
        <v>44621</v>
      </c>
      <c r="P30" s="113">
        <v>44622</v>
      </c>
      <c r="Q30" s="110">
        <v>44623</v>
      </c>
      <c r="R30" s="110">
        <v>44624</v>
      </c>
      <c r="S30" s="107">
        <v>44625</v>
      </c>
      <c r="T30" s="101"/>
      <c r="U30" s="111">
        <v>16</v>
      </c>
      <c r="V30" s="117" t="s">
        <v>337</v>
      </c>
      <c r="W30" s="98"/>
      <c r="X30" s="98"/>
      <c r="Y30" s="129"/>
      <c r="Z30" s="98"/>
      <c r="AA30" s="98"/>
    </row>
    <row r="31" spans="1:40" s="39" customFormat="1" ht="13.35" customHeight="1">
      <c r="A31" s="98"/>
      <c r="B31" s="107">
        <v>44444</v>
      </c>
      <c r="C31" s="110">
        <v>44445</v>
      </c>
      <c r="D31" s="121">
        <v>44446</v>
      </c>
      <c r="E31" s="110">
        <v>44447</v>
      </c>
      <c r="F31" s="110">
        <v>44448</v>
      </c>
      <c r="G31" s="110">
        <v>44449</v>
      </c>
      <c r="H31" s="107">
        <v>44450</v>
      </c>
      <c r="I31" s="101"/>
      <c r="J31" s="118">
        <v>30</v>
      </c>
      <c r="K31" s="132" t="s">
        <v>346</v>
      </c>
      <c r="L31" s="101"/>
      <c r="M31" s="107">
        <v>44626</v>
      </c>
      <c r="N31" s="110">
        <v>44627</v>
      </c>
      <c r="O31" s="121">
        <v>44628</v>
      </c>
      <c r="P31" s="110">
        <v>44629</v>
      </c>
      <c r="Q31" s="110">
        <v>44630</v>
      </c>
      <c r="R31" s="110">
        <v>44631</v>
      </c>
      <c r="S31" s="107">
        <v>44632</v>
      </c>
      <c r="T31" s="101"/>
      <c r="U31" s="288">
        <v>15</v>
      </c>
      <c r="V31" s="286" t="s">
        <v>347</v>
      </c>
      <c r="W31" s="98"/>
      <c r="X31" s="98"/>
      <c r="Y31" s="129"/>
      <c r="Z31" s="98"/>
      <c r="AA31" s="98"/>
    </row>
    <row r="32" spans="1:40" s="40" customFormat="1" ht="13.35" customHeight="1">
      <c r="A32" s="99"/>
      <c r="B32" s="107">
        <v>44451</v>
      </c>
      <c r="C32" s="110">
        <v>44452</v>
      </c>
      <c r="D32" s="110">
        <v>44453</v>
      </c>
      <c r="E32" s="279">
        <v>44454</v>
      </c>
      <c r="F32" s="110">
        <v>44455</v>
      </c>
      <c r="G32" s="110">
        <v>44456</v>
      </c>
      <c r="H32" s="107">
        <v>44457</v>
      </c>
      <c r="I32" s="101"/>
      <c r="J32" s="281"/>
      <c r="K32" s="282"/>
      <c r="L32" s="101"/>
      <c r="M32" s="107">
        <v>44633</v>
      </c>
      <c r="N32" s="110">
        <v>44634</v>
      </c>
      <c r="O32" s="287">
        <v>44635</v>
      </c>
      <c r="P32" s="279">
        <v>44636</v>
      </c>
      <c r="Q32" s="110">
        <v>44637</v>
      </c>
      <c r="R32" s="110">
        <v>44638</v>
      </c>
      <c r="S32" s="107">
        <v>44639</v>
      </c>
      <c r="T32" s="101"/>
      <c r="U32" s="118">
        <v>31</v>
      </c>
      <c r="V32" s="132" t="s">
        <v>348</v>
      </c>
      <c r="W32" s="99"/>
      <c r="X32" s="99"/>
      <c r="Y32" s="99"/>
      <c r="Z32" s="99"/>
      <c r="AA32" s="98"/>
      <c r="AB32" s="39"/>
    </row>
    <row r="33" spans="1:28" s="39" customFormat="1" ht="13.35" customHeight="1">
      <c r="A33" s="98"/>
      <c r="B33" s="107">
        <v>44458</v>
      </c>
      <c r="C33" s="110">
        <v>44459</v>
      </c>
      <c r="D33" s="121">
        <v>44460</v>
      </c>
      <c r="E33" s="110">
        <v>44461</v>
      </c>
      <c r="F33" s="110">
        <v>44462</v>
      </c>
      <c r="G33" s="121">
        <v>44463</v>
      </c>
      <c r="H33" s="131">
        <v>44464</v>
      </c>
      <c r="I33" s="101"/>
      <c r="L33" s="101"/>
      <c r="M33" s="107">
        <v>44640</v>
      </c>
      <c r="N33" s="110">
        <v>44641</v>
      </c>
      <c r="O33" s="121">
        <v>44642</v>
      </c>
      <c r="P33" s="110">
        <v>44643</v>
      </c>
      <c r="Q33" s="110">
        <v>44644</v>
      </c>
      <c r="R33" s="110">
        <v>44645</v>
      </c>
      <c r="S33" s="107">
        <v>44646</v>
      </c>
      <c r="T33" s="117"/>
      <c r="W33" s="98"/>
      <c r="X33" s="98"/>
      <c r="Y33" s="98"/>
      <c r="Z33" s="98"/>
      <c r="AA33" s="99"/>
    </row>
    <row r="34" spans="1:28" s="39" customFormat="1" ht="13.35" customHeight="1">
      <c r="A34" s="98"/>
      <c r="B34" s="107">
        <v>44465</v>
      </c>
      <c r="C34" s="110">
        <v>44466</v>
      </c>
      <c r="D34" s="121">
        <v>44467</v>
      </c>
      <c r="E34" s="110">
        <v>44468</v>
      </c>
      <c r="F34" s="108">
        <v>44469</v>
      </c>
      <c r="G34" s="108" t="str">
        <v/>
      </c>
      <c r="H34" s="107" t="str">
        <v/>
      </c>
      <c r="I34" s="101"/>
      <c r="J34" s="133"/>
      <c r="K34" s="134"/>
      <c r="L34" s="101"/>
      <c r="M34" s="107">
        <v>44647</v>
      </c>
      <c r="N34" s="110">
        <v>44648</v>
      </c>
      <c r="O34" s="121">
        <v>44649</v>
      </c>
      <c r="P34" s="110">
        <v>44650</v>
      </c>
      <c r="Q34" s="108">
        <v>44651</v>
      </c>
      <c r="R34" s="110" t="str">
        <v/>
      </c>
      <c r="S34" s="107" t="str">
        <v/>
      </c>
      <c r="T34" s="101"/>
      <c r="W34" s="98"/>
      <c r="X34" s="98"/>
      <c r="Y34" s="98"/>
      <c r="Z34" s="98"/>
      <c r="AA34" s="98"/>
    </row>
    <row r="35" spans="1:28" s="39" customFormat="1" ht="13.35" customHeight="1">
      <c r="A35" s="98"/>
      <c r="B35" s="107" t="str">
        <v/>
      </c>
      <c r="C35" s="110" t="str">
        <v/>
      </c>
      <c r="D35" s="110" t="str">
        <v/>
      </c>
      <c r="E35" s="110" t="str">
        <v/>
      </c>
      <c r="F35" s="110" t="str">
        <v/>
      </c>
      <c r="G35" s="110" t="str">
        <v/>
      </c>
      <c r="H35" s="107" t="str">
        <v/>
      </c>
      <c r="I35" s="101"/>
      <c r="J35" s="126"/>
      <c r="K35" s="117"/>
      <c r="L35" s="101"/>
      <c r="M35" s="107" t="str">
        <v/>
      </c>
      <c r="N35" s="110" t="str">
        <v/>
      </c>
      <c r="O35" s="110" t="str">
        <v/>
      </c>
      <c r="P35" s="110" t="str">
        <v/>
      </c>
      <c r="Q35" s="110" t="str">
        <v/>
      </c>
      <c r="R35" s="110" t="str">
        <v/>
      </c>
      <c r="S35" s="107" t="str">
        <v/>
      </c>
      <c r="T35" s="101"/>
      <c r="U35" s="98"/>
      <c r="V35" s="98"/>
      <c r="W35" s="98"/>
      <c r="X35" s="98"/>
      <c r="Y35" s="546"/>
      <c r="Z35" s="99"/>
      <c r="AA35" s="98"/>
      <c r="AB35" s="40"/>
    </row>
    <row r="36" spans="1:28" s="39" customFormat="1" ht="5.25" customHeight="1">
      <c r="A36" s="98"/>
      <c r="B36" s="101"/>
      <c r="C36" s="101"/>
      <c r="D36" s="101"/>
      <c r="E36" s="101"/>
      <c r="F36" s="101"/>
      <c r="G36" s="101"/>
      <c r="H36" s="101"/>
      <c r="I36" s="101"/>
      <c r="J36" s="98"/>
      <c r="K36" s="98"/>
      <c r="L36" s="101"/>
      <c r="M36" s="101"/>
      <c r="N36" s="101"/>
      <c r="O36" s="101"/>
      <c r="P36" s="101"/>
      <c r="Q36" s="101"/>
      <c r="R36" s="101"/>
      <c r="S36" s="101"/>
      <c r="T36" s="101"/>
      <c r="U36" s="101"/>
      <c r="V36" s="101"/>
      <c r="W36" s="98"/>
      <c r="X36" s="98"/>
      <c r="Y36" s="546"/>
      <c r="Z36" s="98"/>
      <c r="AA36" s="98"/>
    </row>
    <row r="37" spans="1:28" s="39" customFormat="1" ht="11.25">
      <c r="A37" s="98"/>
      <c r="B37" s="547">
        <f>DATE(year,10,1)</f>
        <v>44470</v>
      </c>
      <c r="C37" s="548"/>
      <c r="D37" s="548"/>
      <c r="E37" s="548"/>
      <c r="F37" s="548"/>
      <c r="G37" s="548"/>
      <c r="H37" s="548"/>
      <c r="I37" s="101"/>
      <c r="J37" s="549" t="s">
        <v>349</v>
      </c>
      <c r="K37" s="549"/>
      <c r="L37" s="101"/>
      <c r="M37" s="547">
        <f>DATE(year+1,4,1)</f>
        <v>44652</v>
      </c>
      <c r="N37" s="548"/>
      <c r="O37" s="548"/>
      <c r="P37" s="548"/>
      <c r="Q37" s="548"/>
      <c r="R37" s="548"/>
      <c r="S37" s="548"/>
      <c r="T37" s="101"/>
      <c r="U37" s="549" t="s">
        <v>350</v>
      </c>
      <c r="V37" s="549"/>
      <c r="W37" s="98"/>
      <c r="X37" s="98"/>
      <c r="Y37" s="546"/>
      <c r="Z37" s="98"/>
      <c r="AA37" s="98"/>
    </row>
    <row r="38" spans="1:28" s="39" customFormat="1" ht="13.35" customHeight="1">
      <c r="A38" s="98"/>
      <c r="B38" s="103" t="str">
        <f>IF(startday=1,INDEX(weekDayNames,1),INDEX(weekDayNames,2))</f>
        <v>Su</v>
      </c>
      <c r="C38" s="104" t="str">
        <f>IF(startday=1,INDEX(weekDayNames,2),INDEX(weekDayNames,3))</f>
        <v>M</v>
      </c>
      <c r="D38" s="104" t="str">
        <f>IF(startday=1,INDEX(weekDayNames,3),INDEX(weekDayNames,4))</f>
        <v>Tu</v>
      </c>
      <c r="E38" s="104" t="str">
        <f>IF(startday=1,INDEX(weekDayNames,4),INDEX(weekDayNames,5))</f>
        <v>W</v>
      </c>
      <c r="F38" s="104" t="str">
        <f>IF(startday=1,INDEX(weekDayNames,5),INDEX(weekDayNames,6))</f>
        <v>Th</v>
      </c>
      <c r="G38" s="104" t="str">
        <f>IF(startday=1,INDEX(weekDayNames,6),INDEX(weekDayNames,7))</f>
        <v>F</v>
      </c>
      <c r="H38" s="103" t="str">
        <f>IF(startday=1,INDEX(weekDayNames,7),INDEX(weekDayNames,1))</f>
        <v>Sa</v>
      </c>
      <c r="I38" s="101"/>
      <c r="J38" s="105">
        <v>6</v>
      </c>
      <c r="K38" s="98" t="s">
        <v>335</v>
      </c>
      <c r="L38" s="98"/>
      <c r="M38" s="103" t="str">
        <f>IF(startday=1,INDEX(weekDayNames,1),INDEX(weekDayNames,2))</f>
        <v>Su</v>
      </c>
      <c r="N38" s="104" t="str">
        <f>IF(startday=1,INDEX(weekDayNames,2),INDEX(weekDayNames,3))</f>
        <v>M</v>
      </c>
      <c r="O38" s="104" t="str">
        <f>IF(startday=1,INDEX(weekDayNames,3),INDEX(weekDayNames,4))</f>
        <v>Tu</v>
      </c>
      <c r="P38" s="104" t="str">
        <f>IF(startday=1,INDEX(weekDayNames,4),INDEX(weekDayNames,5))</f>
        <v>W</v>
      </c>
      <c r="Q38" s="104" t="str">
        <f>IF(startday=1,INDEX(weekDayNames,5),INDEX(weekDayNames,6))</f>
        <v>Th</v>
      </c>
      <c r="R38" s="104" t="str">
        <f>IF(startday=1,INDEX(weekDayNames,6),INDEX(weekDayNames,7))</f>
        <v>F</v>
      </c>
      <c r="S38" s="103" t="str">
        <f>IF(startday=1,INDEX(weekDayNames,7),INDEX(weekDayNames,1))</f>
        <v>Sa</v>
      </c>
      <c r="T38" s="101"/>
      <c r="U38" s="105">
        <v>6</v>
      </c>
      <c r="V38" s="98" t="s">
        <v>335</v>
      </c>
      <c r="W38" s="98"/>
      <c r="X38" s="98"/>
      <c r="Y38" s="546"/>
      <c r="Z38" s="98"/>
      <c r="AA38" s="98"/>
    </row>
    <row r="39" spans="1:28" s="39" customFormat="1" ht="13.35" customHeight="1">
      <c r="A39" s="98"/>
      <c r="B39" s="107" t="str">
        <f t="array" ref="B39:H44">IF(MONTH(B37)&lt;&gt;MONTH(DATE(YEAR(B37),MONTH(B37),1)-WEEKDAY(DATE(YEAR(B37),MONTH(B37),1),startday)+(WeekNo-1)*7+WeekDay),"",DATE(YEAR(B37),MONTH(B37),1)-WEEKDAY(DATE(YEAR(B37),MONTH(B37),1),startday)+(WeekNo-1)*7+WeekDay)</f>
        <v/>
      </c>
      <c r="C39" s="110" t="str">
        <v/>
      </c>
      <c r="D39" s="110" t="str">
        <v/>
      </c>
      <c r="E39" s="113" t="str">
        <v/>
      </c>
      <c r="F39" s="121" t="str">
        <v/>
      </c>
      <c r="G39" s="110">
        <v>44470</v>
      </c>
      <c r="H39" s="107">
        <v>44471</v>
      </c>
      <c r="I39" s="117"/>
      <c r="J39" s="111">
        <v>20</v>
      </c>
      <c r="K39" s="117" t="s">
        <v>337</v>
      </c>
      <c r="L39" s="98"/>
      <c r="M39" s="107" t="str">
        <f t="array" ref="M39:S44">IF(MONTH(M37)&lt;&gt;MONTH(DATE(YEAR(M37),MONTH(M37),1)-WEEKDAY(DATE(YEAR(M37),MONTH(M37),1),startday)+(WeekNo-1)*7+WeekDay),"",DATE(YEAR(M37),MONTH(M37),1)-WEEKDAY(DATE(YEAR(M37),MONTH(M37),1),startday)+(WeekNo-1)*7+WeekDay)</f>
        <v/>
      </c>
      <c r="N39" s="110" t="str">
        <v/>
      </c>
      <c r="O39" s="110" t="str">
        <v/>
      </c>
      <c r="P39" s="113" t="str">
        <v/>
      </c>
      <c r="Q39" s="110" t="str">
        <v/>
      </c>
      <c r="R39" s="110">
        <v>44652</v>
      </c>
      <c r="S39" s="107">
        <v>44653</v>
      </c>
      <c r="T39" s="101"/>
      <c r="U39" s="111">
        <v>20</v>
      </c>
      <c r="V39" s="117" t="s">
        <v>337</v>
      </c>
      <c r="W39" s="98"/>
      <c r="X39" s="98"/>
      <c r="Y39" s="546"/>
      <c r="Z39" s="98"/>
      <c r="AA39" s="99"/>
    </row>
    <row r="40" spans="1:28" s="39" customFormat="1" ht="13.35" customHeight="1">
      <c r="A40" s="98"/>
      <c r="B40" s="107">
        <v>44472</v>
      </c>
      <c r="C40" s="110">
        <v>44473</v>
      </c>
      <c r="D40" s="121">
        <v>44474</v>
      </c>
      <c r="E40" s="113">
        <v>44475</v>
      </c>
      <c r="F40" s="110">
        <v>44476</v>
      </c>
      <c r="G40" s="110">
        <v>44477</v>
      </c>
      <c r="H40" s="107">
        <v>44478</v>
      </c>
      <c r="I40" s="117"/>
      <c r="J40" s="118">
        <v>29</v>
      </c>
      <c r="K40" s="120" t="s">
        <v>351</v>
      </c>
      <c r="L40" s="101"/>
      <c r="M40" s="107">
        <v>44654</v>
      </c>
      <c r="N40" s="110">
        <v>44655</v>
      </c>
      <c r="O40" s="121">
        <v>44656</v>
      </c>
      <c r="P40" s="113">
        <v>44657</v>
      </c>
      <c r="Q40" s="110">
        <v>44658</v>
      </c>
      <c r="R40" s="110">
        <v>44659</v>
      </c>
      <c r="S40" s="107">
        <v>44660</v>
      </c>
      <c r="T40" s="101"/>
      <c r="U40" s="137">
        <v>29</v>
      </c>
      <c r="V40" s="120" t="s">
        <v>352</v>
      </c>
      <c r="W40" s="98"/>
      <c r="X40" s="98"/>
      <c r="Y40" s="129"/>
      <c r="Z40" s="98"/>
      <c r="AA40" s="98"/>
    </row>
    <row r="41" spans="1:28" s="40" customFormat="1" ht="13.35" customHeight="1">
      <c r="A41" s="99"/>
      <c r="B41" s="135">
        <v>44479</v>
      </c>
      <c r="C41" s="121">
        <v>44480</v>
      </c>
      <c r="D41" s="121">
        <v>44481</v>
      </c>
      <c r="E41" s="121">
        <v>44482</v>
      </c>
      <c r="F41" s="110">
        <v>44483</v>
      </c>
      <c r="G41" s="110">
        <v>44484</v>
      </c>
      <c r="H41" s="136">
        <v>44485</v>
      </c>
      <c r="I41" s="101"/>
      <c r="J41" s="281"/>
      <c r="K41" s="282"/>
      <c r="L41" s="98"/>
      <c r="M41" s="107">
        <v>44661</v>
      </c>
      <c r="N41" s="110">
        <v>44662</v>
      </c>
      <c r="O41" s="110">
        <v>44663</v>
      </c>
      <c r="P41" s="121">
        <v>44664</v>
      </c>
      <c r="Q41" s="110">
        <v>44665</v>
      </c>
      <c r="R41" s="110">
        <v>44666</v>
      </c>
      <c r="S41" s="107">
        <v>44667</v>
      </c>
      <c r="T41" s="101"/>
      <c r="U41" s="281"/>
      <c r="V41" s="282"/>
      <c r="W41" s="99"/>
      <c r="X41" s="99"/>
      <c r="Y41" s="99"/>
      <c r="Z41" s="99"/>
      <c r="AA41" s="98"/>
      <c r="AB41" s="39"/>
    </row>
    <row r="42" spans="1:28" s="39" customFormat="1" ht="13.35" customHeight="1">
      <c r="A42" s="98"/>
      <c r="B42" s="107">
        <v>44486</v>
      </c>
      <c r="C42" s="110">
        <v>44487</v>
      </c>
      <c r="D42" s="121">
        <v>44488</v>
      </c>
      <c r="E42" s="279">
        <v>44489</v>
      </c>
      <c r="F42" s="110">
        <v>44490</v>
      </c>
      <c r="G42" s="110">
        <v>44491</v>
      </c>
      <c r="H42" s="107">
        <v>44492</v>
      </c>
      <c r="I42" s="101"/>
      <c r="J42" s="281"/>
      <c r="K42" s="106"/>
      <c r="L42" s="101"/>
      <c r="M42" s="107">
        <v>44668</v>
      </c>
      <c r="N42" s="110">
        <v>44669</v>
      </c>
      <c r="O42" s="121">
        <v>44670</v>
      </c>
      <c r="P42" s="279">
        <v>44671</v>
      </c>
      <c r="Q42" s="110">
        <v>44672</v>
      </c>
      <c r="R42" s="110">
        <v>44673</v>
      </c>
      <c r="S42" s="107">
        <v>44674</v>
      </c>
      <c r="T42" s="101"/>
      <c r="U42" s="283"/>
      <c r="V42" s="106"/>
      <c r="W42" s="98"/>
      <c r="X42" s="98"/>
      <c r="Y42" s="98"/>
      <c r="Z42" s="98"/>
      <c r="AA42" s="98"/>
    </row>
    <row r="43" spans="1:28" s="39" customFormat="1" ht="13.35" customHeight="1">
      <c r="A43" s="98"/>
      <c r="B43" s="107">
        <v>44493</v>
      </c>
      <c r="C43" s="110">
        <v>44494</v>
      </c>
      <c r="D43" s="110">
        <v>44495</v>
      </c>
      <c r="E43" s="121">
        <v>44496</v>
      </c>
      <c r="F43" s="121">
        <v>44497</v>
      </c>
      <c r="G43" s="108">
        <v>44498</v>
      </c>
      <c r="H43" s="107">
        <v>44499</v>
      </c>
      <c r="I43" s="101"/>
      <c r="L43" s="101"/>
      <c r="M43" s="107">
        <v>44675</v>
      </c>
      <c r="N43" s="110">
        <v>44676</v>
      </c>
      <c r="O43" s="110">
        <v>44677</v>
      </c>
      <c r="P43" s="121">
        <v>44678</v>
      </c>
      <c r="Q43" s="121">
        <v>44679</v>
      </c>
      <c r="R43" s="108">
        <v>44680</v>
      </c>
      <c r="S43" s="107">
        <v>44681</v>
      </c>
      <c r="T43" s="101"/>
      <c r="W43" s="98"/>
      <c r="X43" s="98"/>
      <c r="Y43" s="98"/>
      <c r="Z43" s="98"/>
      <c r="AA43" s="98"/>
    </row>
    <row r="44" spans="1:28" s="39" customFormat="1" ht="13.35" customHeight="1">
      <c r="A44" s="98"/>
      <c r="B44" s="135">
        <v>44500</v>
      </c>
      <c r="C44" s="110" t="str">
        <v/>
      </c>
      <c r="D44" s="110" t="str">
        <v/>
      </c>
      <c r="E44" s="110" t="str">
        <v/>
      </c>
      <c r="F44" s="110" t="str">
        <v/>
      </c>
      <c r="G44" s="110" t="str">
        <v/>
      </c>
      <c r="H44" s="107" t="str">
        <v/>
      </c>
      <c r="I44" s="101"/>
      <c r="J44" s="120"/>
      <c r="K44" s="120"/>
      <c r="L44" s="101"/>
      <c r="M44" s="107" t="str">
        <v/>
      </c>
      <c r="N44" s="110" t="str">
        <v/>
      </c>
      <c r="O44" s="110" t="str">
        <v/>
      </c>
      <c r="P44" s="110" t="str">
        <v/>
      </c>
      <c r="Q44" s="110" t="str">
        <v/>
      </c>
      <c r="R44" s="110" t="str">
        <v/>
      </c>
      <c r="S44" s="107" t="str">
        <v/>
      </c>
      <c r="T44" s="101"/>
      <c r="U44" s="98"/>
      <c r="V44" s="98"/>
      <c r="W44" s="98"/>
      <c r="X44" s="98"/>
      <c r="Y44" s="98"/>
      <c r="Z44" s="98"/>
      <c r="AA44" s="98"/>
      <c r="AB44" s="40"/>
    </row>
    <row r="45" spans="1:28" s="39" customFormat="1" ht="5.25" customHeight="1">
      <c r="A45" s="98"/>
      <c r="B45" s="101"/>
      <c r="C45" s="101"/>
      <c r="D45" s="101"/>
      <c r="E45" s="101"/>
      <c r="F45" s="101"/>
      <c r="G45" s="101"/>
      <c r="H45" s="101"/>
      <c r="I45" s="101"/>
      <c r="J45" s="98"/>
      <c r="K45" s="98"/>
      <c r="L45" s="101"/>
      <c r="M45" s="101"/>
      <c r="N45" s="101"/>
      <c r="O45" s="101"/>
      <c r="P45" s="101"/>
      <c r="Q45" s="101"/>
      <c r="R45" s="101"/>
      <c r="S45" s="101"/>
      <c r="T45" s="101"/>
      <c r="U45" s="98"/>
      <c r="V45" s="98"/>
      <c r="W45" s="98"/>
      <c r="X45" s="98"/>
      <c r="Y45" s="98"/>
      <c r="Z45" s="98"/>
      <c r="AA45" s="98"/>
    </row>
    <row r="46" spans="1:28" s="39" customFormat="1" ht="11.25">
      <c r="A46" s="98"/>
      <c r="B46" s="547">
        <f>DATE(year,11,1)</f>
        <v>44501</v>
      </c>
      <c r="C46" s="548"/>
      <c r="D46" s="548"/>
      <c r="E46" s="548"/>
      <c r="F46" s="548"/>
      <c r="G46" s="548"/>
      <c r="H46" s="548"/>
      <c r="I46" s="101"/>
      <c r="J46" s="549" t="s">
        <v>353</v>
      </c>
      <c r="K46" s="549"/>
      <c r="L46" s="101"/>
      <c r="M46" s="547">
        <f>DATE(year+1,5,1)</f>
        <v>44682</v>
      </c>
      <c r="N46" s="548"/>
      <c r="O46" s="548"/>
      <c r="P46" s="548"/>
      <c r="Q46" s="548"/>
      <c r="R46" s="548"/>
      <c r="S46" s="548"/>
      <c r="T46" s="101"/>
      <c r="U46" s="549" t="s">
        <v>354</v>
      </c>
      <c r="V46" s="549"/>
      <c r="W46" s="98"/>
      <c r="X46" s="98"/>
      <c r="Y46" s="98"/>
      <c r="Z46" s="98"/>
      <c r="AA46" s="98"/>
    </row>
    <row r="47" spans="1:28" s="39" customFormat="1" ht="13.35" customHeight="1">
      <c r="A47" s="98"/>
      <c r="B47" s="103" t="str">
        <f>IF(startday=1,INDEX(weekDayNames,1),INDEX(weekDayNames,2))</f>
        <v>Su</v>
      </c>
      <c r="C47" s="104" t="str">
        <f>IF(startday=1,INDEX(weekDayNames,2),INDEX(weekDayNames,3))</f>
        <v>M</v>
      </c>
      <c r="D47" s="104" t="str">
        <f>IF(startday=1,INDEX(weekDayNames,3),INDEX(weekDayNames,4))</f>
        <v>Tu</v>
      </c>
      <c r="E47" s="104" t="str">
        <f>IF(startday=1,INDEX(weekDayNames,4),INDEX(weekDayNames,5))</f>
        <v>W</v>
      </c>
      <c r="F47" s="104" t="str">
        <f>IF(startday=1,INDEX(weekDayNames,5),INDEX(weekDayNames,6))</f>
        <v>Th</v>
      </c>
      <c r="G47" s="104" t="str">
        <f>IF(startday=1,INDEX(weekDayNames,6),INDEX(weekDayNames,7))</f>
        <v>F</v>
      </c>
      <c r="H47" s="103" t="str">
        <f>IF(startday=1,INDEX(weekDayNames,7),INDEX(weekDayNames,1))</f>
        <v>Sa</v>
      </c>
      <c r="I47" s="101"/>
      <c r="J47" s="290">
        <v>1</v>
      </c>
      <c r="K47" s="291" t="s">
        <v>355</v>
      </c>
      <c r="L47" s="101"/>
      <c r="M47" s="103" t="str">
        <f>IF(startday=1,INDEX(weekDayNames,1),INDEX(weekDayNames,2))</f>
        <v>Su</v>
      </c>
      <c r="N47" s="104" t="str">
        <f>IF(startday=1,INDEX(weekDayNames,2),INDEX(weekDayNames,3))</f>
        <v>M</v>
      </c>
      <c r="O47" s="104" t="str">
        <f>IF(startday=1,INDEX(weekDayNames,3),INDEX(weekDayNames,4))</f>
        <v>Tu</v>
      </c>
      <c r="P47" s="104" t="str">
        <f>IF(startday=1,INDEX(weekDayNames,4),INDEX(weekDayNames,5))</f>
        <v>W</v>
      </c>
      <c r="Q47" s="104" t="str">
        <f>IF(startday=1,INDEX(weekDayNames,5),INDEX(weekDayNames,6))</f>
        <v>Th</v>
      </c>
      <c r="R47" s="104" t="str">
        <f>IF(startday=1,INDEX(weekDayNames,6),INDEX(weekDayNames,7))</f>
        <v>F</v>
      </c>
      <c r="S47" s="103" t="str">
        <f>IF(startday=1,INDEX(weekDayNames,7),INDEX(weekDayNames,1))</f>
        <v>Sa</v>
      </c>
      <c r="T47" s="101"/>
      <c r="U47" s="105">
        <v>4</v>
      </c>
      <c r="V47" s="98" t="s">
        <v>335</v>
      </c>
      <c r="W47" s="98"/>
      <c r="X47" s="98"/>
      <c r="Y47" s="98"/>
      <c r="Z47" s="98"/>
      <c r="AA47" s="98"/>
    </row>
    <row r="48" spans="1:28" s="39" customFormat="1" ht="13.35" customHeight="1">
      <c r="A48" s="98"/>
      <c r="B48" s="107" t="str">
        <f t="array" ref="B48:H53">IF(MONTH(B46)&lt;&gt;MONTH(DATE(YEAR(B46),MONTH(B46),1)-WEEKDAY(DATE(YEAR(B46),MONTH(B46),1),startday)+(WeekNo-1)*7+WeekDay),"",DATE(YEAR(B46),MONTH(B46),1)-WEEKDAY(DATE(YEAR(B46),MONTH(B46),1),startday)+(WeekNo-1)*7+WeekDay)</f>
        <v/>
      </c>
      <c r="C48" s="108">
        <v>44501</v>
      </c>
      <c r="D48" s="280">
        <v>44502</v>
      </c>
      <c r="E48" s="113">
        <v>44503</v>
      </c>
      <c r="F48" s="121">
        <v>44504</v>
      </c>
      <c r="G48" s="110">
        <v>44505</v>
      </c>
      <c r="H48" s="107">
        <v>44506</v>
      </c>
      <c r="I48" s="101"/>
      <c r="J48" s="292" t="s">
        <v>356</v>
      </c>
      <c r="K48" s="98" t="s">
        <v>335</v>
      </c>
      <c r="L48" s="101"/>
      <c r="M48" s="107">
        <f t="array" ref="M48:S53">IF(MONTH(M46)&lt;&gt;MONTH(DATE(YEAR(M46),MONTH(M46),1)-WEEKDAY(DATE(YEAR(M46),MONTH(M46),1),startday)+(WeekNo-1)*7+WeekDay),"",DATE(YEAR(M46),MONTH(M46),1)-WEEKDAY(DATE(YEAR(M46),MONTH(M46),1),startday)+(WeekNo-1)*7+WeekDay)</f>
        <v>44682</v>
      </c>
      <c r="N48" s="121">
        <v>44683</v>
      </c>
      <c r="O48" s="121">
        <v>44684</v>
      </c>
      <c r="P48" s="113">
        <v>44685</v>
      </c>
      <c r="Q48" s="110">
        <v>44686</v>
      </c>
      <c r="R48" s="110">
        <v>44687</v>
      </c>
      <c r="S48" s="107">
        <v>44688</v>
      </c>
      <c r="T48" s="101"/>
      <c r="U48" s="294">
        <v>18</v>
      </c>
      <c r="V48" s="117" t="s">
        <v>337</v>
      </c>
      <c r="W48" s="98"/>
      <c r="X48" s="98"/>
      <c r="Y48" s="98"/>
      <c r="Z48" s="98"/>
      <c r="AA48" s="98"/>
    </row>
    <row r="49" spans="1:28" s="39" customFormat="1" ht="13.35" customHeight="1">
      <c r="A49" s="98"/>
      <c r="B49" s="107">
        <v>44507</v>
      </c>
      <c r="C49" s="110">
        <v>44508</v>
      </c>
      <c r="D49" s="121">
        <v>44509</v>
      </c>
      <c r="E49" s="110">
        <v>44510</v>
      </c>
      <c r="F49" s="110">
        <v>44511</v>
      </c>
      <c r="G49" s="110">
        <v>44512</v>
      </c>
      <c r="H49" s="107">
        <v>44513</v>
      </c>
      <c r="I49" s="101"/>
      <c r="J49" s="293">
        <v>17</v>
      </c>
      <c r="K49" s="117" t="s">
        <v>337</v>
      </c>
      <c r="L49" s="101"/>
      <c r="M49" s="107">
        <v>44689</v>
      </c>
      <c r="N49" s="110">
        <v>44690</v>
      </c>
      <c r="O49" s="121">
        <v>44691</v>
      </c>
      <c r="P49" s="110">
        <v>44692</v>
      </c>
      <c r="Q49" s="110">
        <v>44693</v>
      </c>
      <c r="R49" s="110">
        <v>44694</v>
      </c>
      <c r="S49" s="107">
        <v>44695</v>
      </c>
      <c r="T49" s="101"/>
      <c r="U49" s="289">
        <v>20</v>
      </c>
      <c r="V49" s="286" t="s">
        <v>357</v>
      </c>
      <c r="W49" s="98"/>
      <c r="X49" s="98"/>
      <c r="Y49" s="362"/>
      <c r="Z49" s="98"/>
      <c r="AA49" s="98"/>
    </row>
    <row r="50" spans="1:28" s="40" customFormat="1" ht="13.35" customHeight="1">
      <c r="A50" s="99"/>
      <c r="B50" s="107">
        <v>44514</v>
      </c>
      <c r="C50" s="110">
        <v>44515</v>
      </c>
      <c r="D50" s="110">
        <v>44516</v>
      </c>
      <c r="E50" s="279">
        <v>44517</v>
      </c>
      <c r="F50" s="110">
        <v>44518</v>
      </c>
      <c r="G50" s="110">
        <v>44519</v>
      </c>
      <c r="H50" s="107">
        <v>44520</v>
      </c>
      <c r="I50" s="101"/>
      <c r="J50" s="281"/>
      <c r="K50" s="106"/>
      <c r="L50" s="101"/>
      <c r="M50" s="107">
        <v>44696</v>
      </c>
      <c r="N50" s="110">
        <v>44697</v>
      </c>
      <c r="O50" s="110">
        <v>44698</v>
      </c>
      <c r="P50" s="279">
        <v>44699</v>
      </c>
      <c r="Q50" s="110">
        <v>44700</v>
      </c>
      <c r="R50" s="287">
        <v>44701</v>
      </c>
      <c r="S50" s="107">
        <v>44702</v>
      </c>
      <c r="T50" s="101"/>
      <c r="U50" s="283"/>
      <c r="V50" s="106"/>
      <c r="W50" s="99"/>
      <c r="X50" s="99"/>
      <c r="Y50" s="129"/>
      <c r="Z50" s="98"/>
      <c r="AA50" s="98"/>
      <c r="AB50" s="39"/>
    </row>
    <row r="51" spans="1:28" s="39" customFormat="1" ht="13.35" customHeight="1">
      <c r="A51" s="98"/>
      <c r="B51" s="107">
        <v>44521</v>
      </c>
      <c r="C51" s="110">
        <v>44522</v>
      </c>
      <c r="D51" s="121">
        <v>44523</v>
      </c>
      <c r="E51" s="110">
        <v>44524</v>
      </c>
      <c r="F51" s="110">
        <v>44525</v>
      </c>
      <c r="G51" s="110">
        <v>44526</v>
      </c>
      <c r="H51" s="107">
        <v>44527</v>
      </c>
      <c r="I51" s="101"/>
      <c r="L51" s="101"/>
      <c r="M51" s="107">
        <v>44703</v>
      </c>
      <c r="N51" s="110">
        <v>44704</v>
      </c>
      <c r="O51" s="121">
        <v>44705</v>
      </c>
      <c r="P51" s="110">
        <v>44706</v>
      </c>
      <c r="Q51" s="110">
        <v>44707</v>
      </c>
      <c r="R51" s="110">
        <v>44708</v>
      </c>
      <c r="S51" s="107">
        <v>44709</v>
      </c>
      <c r="T51" s="101"/>
      <c r="W51" s="98"/>
      <c r="X51" s="98"/>
      <c r="Y51" s="129"/>
      <c r="Z51" s="98"/>
      <c r="AA51" s="99"/>
    </row>
    <row r="52" spans="1:28" s="39" customFormat="1" ht="13.35" customHeight="1">
      <c r="A52" s="98"/>
      <c r="B52" s="107">
        <v>44528</v>
      </c>
      <c r="C52" s="110">
        <v>44529</v>
      </c>
      <c r="D52" s="110">
        <v>44530</v>
      </c>
      <c r="E52" s="113" t="str">
        <v/>
      </c>
      <c r="F52" s="110" t="str">
        <v/>
      </c>
      <c r="G52" s="110" t="str">
        <v/>
      </c>
      <c r="H52" s="107" t="str">
        <v/>
      </c>
      <c r="I52" s="101"/>
      <c r="L52" s="101"/>
      <c r="M52" s="107">
        <v>44710</v>
      </c>
      <c r="N52" s="110">
        <v>44711</v>
      </c>
      <c r="O52" s="110">
        <v>44712</v>
      </c>
      <c r="P52" s="113" t="str">
        <v/>
      </c>
      <c r="Q52" s="110" t="str">
        <v/>
      </c>
      <c r="R52" s="110" t="str">
        <v/>
      </c>
      <c r="S52" s="107" t="str">
        <v/>
      </c>
      <c r="T52" s="101"/>
      <c r="W52" s="98"/>
      <c r="X52" s="98"/>
      <c r="Y52" s="129"/>
      <c r="Z52" s="98"/>
      <c r="AA52" s="98"/>
    </row>
    <row r="53" spans="1:28" s="39" customFormat="1" ht="13.35" customHeight="1">
      <c r="A53" s="98"/>
      <c r="B53" s="107" t="str">
        <v/>
      </c>
      <c r="C53" s="110" t="str">
        <v/>
      </c>
      <c r="D53" s="110" t="str">
        <v/>
      </c>
      <c r="E53" s="110" t="str">
        <v/>
      </c>
      <c r="F53" s="110" t="str">
        <v/>
      </c>
      <c r="G53" s="110" t="str">
        <v/>
      </c>
      <c r="H53" s="107" t="str">
        <v/>
      </c>
      <c r="I53" s="101"/>
      <c r="J53" s="138"/>
      <c r="K53" s="115"/>
      <c r="L53" s="101"/>
      <c r="M53" s="107" t="str">
        <v/>
      </c>
      <c r="N53" s="110" t="str">
        <v/>
      </c>
      <c r="O53" s="110" t="str">
        <v/>
      </c>
      <c r="P53" s="110" t="str">
        <v/>
      </c>
      <c r="Q53" s="110" t="str">
        <v/>
      </c>
      <c r="R53" s="110" t="str">
        <v/>
      </c>
      <c r="S53" s="107" t="str">
        <v/>
      </c>
      <c r="T53" s="101"/>
      <c r="U53" s="139"/>
      <c r="V53" s="101"/>
      <c r="W53" s="98"/>
      <c r="X53" s="98"/>
      <c r="Y53" s="140"/>
      <c r="Z53" s="99"/>
      <c r="AA53" s="98"/>
      <c r="AB53" s="40"/>
    </row>
    <row r="54" spans="1:28" s="39" customFormat="1" ht="5.0999999999999996" customHeight="1">
      <c r="A54" s="98"/>
      <c r="B54" s="101"/>
      <c r="C54" s="101"/>
      <c r="D54" s="101"/>
      <c r="E54" s="101"/>
      <c r="F54" s="101"/>
      <c r="G54" s="101"/>
      <c r="H54" s="101"/>
      <c r="I54" s="101"/>
      <c r="J54" s="98"/>
      <c r="K54" s="98"/>
      <c r="L54" s="101"/>
      <c r="M54" s="99"/>
      <c r="N54" s="99"/>
      <c r="O54" s="99"/>
      <c r="P54" s="99"/>
      <c r="Q54" s="99"/>
      <c r="R54" s="99"/>
      <c r="S54" s="99"/>
      <c r="T54" s="101"/>
      <c r="U54" s="99"/>
      <c r="V54" s="99"/>
      <c r="W54" s="98"/>
      <c r="X54" s="98"/>
      <c r="Y54" s="129"/>
      <c r="Z54" s="98"/>
      <c r="AA54" s="98"/>
    </row>
    <row r="55" spans="1:28" s="39" customFormat="1" ht="11.25">
      <c r="A55" s="98"/>
      <c r="B55" s="547">
        <f>DATE(year,12,1)</f>
        <v>44531</v>
      </c>
      <c r="C55" s="548"/>
      <c r="D55" s="548"/>
      <c r="E55" s="548"/>
      <c r="F55" s="548"/>
      <c r="G55" s="548"/>
      <c r="H55" s="548"/>
      <c r="I55" s="101"/>
      <c r="J55" s="549" t="s">
        <v>358</v>
      </c>
      <c r="K55" s="549"/>
      <c r="L55" s="101"/>
      <c r="M55" s="547">
        <f>DATE(year+1,6,1)</f>
        <v>44713</v>
      </c>
      <c r="N55" s="548"/>
      <c r="O55" s="548"/>
      <c r="P55" s="548"/>
      <c r="Q55" s="548"/>
      <c r="R55" s="548"/>
      <c r="S55" s="548"/>
      <c r="T55" s="101"/>
      <c r="U55" s="549" t="s">
        <v>359</v>
      </c>
      <c r="V55" s="549"/>
      <c r="W55" s="98"/>
      <c r="X55" s="98"/>
      <c r="Y55" s="98"/>
      <c r="Z55" s="98"/>
      <c r="AA55" s="98"/>
    </row>
    <row r="56" spans="1:28" s="39" customFormat="1" ht="13.35" customHeight="1">
      <c r="A56" s="98"/>
      <c r="B56" s="103" t="str">
        <f>IF(startday=1,INDEX(weekDayNames,1),INDEX(weekDayNames,2))</f>
        <v>Su</v>
      </c>
      <c r="C56" s="104" t="str">
        <f>IF(startday=1,INDEX(weekDayNames,2),INDEX(weekDayNames,3))</f>
        <v>M</v>
      </c>
      <c r="D56" s="104" t="str">
        <f>IF(startday=1,INDEX(weekDayNames,3),INDEX(weekDayNames,4))</f>
        <v>Tu</v>
      </c>
      <c r="E56" s="104" t="str">
        <f>IF(startday=1,INDEX(weekDayNames,4),INDEX(weekDayNames,5))</f>
        <v>W</v>
      </c>
      <c r="F56" s="104" t="str">
        <f>IF(startday=1,INDEX(weekDayNames,5),INDEX(weekDayNames,6))</f>
        <v>Th</v>
      </c>
      <c r="G56" s="104" t="str">
        <f>IF(startday=1,INDEX(weekDayNames,6),INDEX(weekDayNames,7))</f>
        <v>F</v>
      </c>
      <c r="H56" s="103" t="str">
        <f>IF(startday=1,INDEX(weekDayNames,7),INDEX(weekDayNames,1))</f>
        <v>Sa</v>
      </c>
      <c r="I56" s="101"/>
      <c r="J56" s="105">
        <v>1</v>
      </c>
      <c r="K56" s="98" t="s">
        <v>335</v>
      </c>
      <c r="L56" s="101"/>
      <c r="M56" s="103" t="str">
        <f>IF(startday=1,INDEX(weekDayNames,1),INDEX(weekDayNames,2))</f>
        <v>Su</v>
      </c>
      <c r="N56" s="104" t="str">
        <f>IF(startday=1,INDEX(weekDayNames,2),INDEX(weekDayNames,3))</f>
        <v>M</v>
      </c>
      <c r="O56" s="104" t="str">
        <f>IF(startday=1,INDEX(weekDayNames,3),INDEX(weekDayNames,4))</f>
        <v>Tu</v>
      </c>
      <c r="P56" s="104" t="str">
        <f>IF(startday=1,INDEX(weekDayNames,4),INDEX(weekDayNames,5))</f>
        <v>W</v>
      </c>
      <c r="Q56" s="104" t="str">
        <f>IF(startday=1,INDEX(weekDayNames,5),INDEX(weekDayNames,6))</f>
        <v>Th</v>
      </c>
      <c r="R56" s="104" t="str">
        <f>IF(startday=1,INDEX(weekDayNames,6),INDEX(weekDayNames,7))</f>
        <v>F</v>
      </c>
      <c r="S56" s="103" t="str">
        <f>IF(startday=1,INDEX(weekDayNames,7),INDEX(weekDayNames,1))</f>
        <v>Sa</v>
      </c>
      <c r="T56" s="101"/>
      <c r="U56" s="105">
        <v>1</v>
      </c>
      <c r="V56" s="98" t="s">
        <v>335</v>
      </c>
      <c r="W56" s="98"/>
      <c r="X56" s="98"/>
      <c r="Y56" s="98"/>
      <c r="Z56" s="98"/>
      <c r="AA56" s="98"/>
    </row>
    <row r="57" spans="1:28" s="39" customFormat="1" ht="13.35" customHeight="1">
      <c r="A57" s="98"/>
      <c r="B57" s="107" t="str">
        <f t="array" ref="B57:H62">IF(MONTH(B55)&lt;&gt;MONTH(DATE(YEAR(B55),MONTH(B55),1)-WEEKDAY(DATE(YEAR(B55),MONTH(B55),1),startday)+(WeekNo-1)*7+WeekDay),"",DATE(YEAR(B55),MONTH(B55),1)-WEEKDAY(DATE(YEAR(B55),MONTH(B55),1),startday)+(WeekNo-1)*7+WeekDay)</f>
        <v/>
      </c>
      <c r="C57" s="110" t="str">
        <v/>
      </c>
      <c r="D57" s="109" t="str">
        <v/>
      </c>
      <c r="E57" s="113">
        <v>44531</v>
      </c>
      <c r="F57" s="110">
        <v>44532</v>
      </c>
      <c r="G57" s="110">
        <v>44533</v>
      </c>
      <c r="H57" s="107">
        <v>44534</v>
      </c>
      <c r="I57" s="101"/>
      <c r="J57" s="295">
        <v>15</v>
      </c>
      <c r="K57" s="117" t="s">
        <v>337</v>
      </c>
      <c r="L57" s="101"/>
      <c r="M57" s="107" t="str">
        <f t="array" ref="M57:S62">IF(MONTH(M55)&lt;&gt;MONTH(DATE(YEAR(M55),MONTH(M55),1)-WEEKDAY(DATE(YEAR(M55),MONTH(M55),1),startday)+(WeekNo-1)*7+WeekDay),"",DATE(YEAR(M55),MONTH(M55),1)-WEEKDAY(DATE(YEAR(M55),MONTH(M55),1),startday)+(WeekNo-1)*7+WeekDay)</f>
        <v/>
      </c>
      <c r="N57" s="110" t="str">
        <v/>
      </c>
      <c r="O57" s="109" t="str">
        <v/>
      </c>
      <c r="P57" s="113">
        <v>44713</v>
      </c>
      <c r="Q57" s="110">
        <v>44714</v>
      </c>
      <c r="R57" s="110">
        <v>44715</v>
      </c>
      <c r="S57" s="107">
        <v>44716</v>
      </c>
      <c r="T57" s="101"/>
      <c r="U57" s="294">
        <v>15</v>
      </c>
      <c r="V57" s="117" t="s">
        <v>337</v>
      </c>
      <c r="W57" s="98"/>
      <c r="X57" s="98"/>
      <c r="Y57" s="98"/>
      <c r="Z57" s="98"/>
      <c r="AA57" s="98"/>
    </row>
    <row r="58" spans="1:28" s="39" customFormat="1" ht="13.35" customHeight="1">
      <c r="A58" s="98"/>
      <c r="B58" s="107">
        <v>44535</v>
      </c>
      <c r="C58" s="110">
        <v>44536</v>
      </c>
      <c r="D58" s="110">
        <v>44537</v>
      </c>
      <c r="E58" s="121">
        <v>44538</v>
      </c>
      <c r="F58" s="110">
        <v>44539</v>
      </c>
      <c r="G58" s="110">
        <v>44540</v>
      </c>
      <c r="H58" s="107">
        <v>44541</v>
      </c>
      <c r="I58" s="101"/>
      <c r="J58" s="118">
        <v>31</v>
      </c>
      <c r="K58" s="132" t="s">
        <v>360</v>
      </c>
      <c r="L58" s="101"/>
      <c r="M58" s="107">
        <v>44717</v>
      </c>
      <c r="N58" s="110">
        <v>44718</v>
      </c>
      <c r="O58" s="110">
        <v>44719</v>
      </c>
      <c r="P58" s="121">
        <v>44720</v>
      </c>
      <c r="Q58" s="110">
        <v>44721</v>
      </c>
      <c r="R58" s="110">
        <v>44722</v>
      </c>
      <c r="S58" s="107">
        <v>44723</v>
      </c>
      <c r="T58" s="101"/>
      <c r="U58" s="141">
        <v>30</v>
      </c>
      <c r="V58" s="142" t="s">
        <v>361</v>
      </c>
      <c r="W58" s="98"/>
      <c r="X58" s="98"/>
      <c r="Y58" s="98"/>
      <c r="Z58" s="98"/>
      <c r="AA58" s="98"/>
    </row>
    <row r="59" spans="1:28" s="39" customFormat="1" ht="13.35" customHeight="1">
      <c r="A59" s="98"/>
      <c r="B59" s="107">
        <v>44542</v>
      </c>
      <c r="C59" s="110">
        <v>44543</v>
      </c>
      <c r="D59" s="121">
        <v>44544</v>
      </c>
      <c r="E59" s="279">
        <v>44545</v>
      </c>
      <c r="F59" s="110">
        <v>44546</v>
      </c>
      <c r="G59" s="110">
        <v>44547</v>
      </c>
      <c r="H59" s="107">
        <v>44548</v>
      </c>
      <c r="I59" s="101"/>
      <c r="J59" s="118">
        <v>31</v>
      </c>
      <c r="K59" s="143" t="s">
        <v>362</v>
      </c>
      <c r="L59" s="101"/>
      <c r="M59" s="107">
        <v>44724</v>
      </c>
      <c r="N59" s="110">
        <v>44725</v>
      </c>
      <c r="O59" s="121">
        <v>44726</v>
      </c>
      <c r="P59" s="279">
        <v>44727</v>
      </c>
      <c r="Q59" s="110">
        <v>44728</v>
      </c>
      <c r="R59" s="110">
        <v>44729</v>
      </c>
      <c r="S59" s="107">
        <v>44730</v>
      </c>
      <c r="T59" s="101"/>
      <c r="U59" s="283"/>
      <c r="V59" s="106"/>
      <c r="W59" s="98"/>
      <c r="X59" s="98"/>
      <c r="Y59" s="98"/>
      <c r="Z59" s="98"/>
      <c r="AA59" s="98"/>
    </row>
    <row r="60" spans="1:28" s="40" customFormat="1" ht="13.35" customHeight="1">
      <c r="A60" s="99"/>
      <c r="B60" s="107">
        <v>44549</v>
      </c>
      <c r="C60" s="110">
        <v>44550</v>
      </c>
      <c r="D60" s="110">
        <v>44551</v>
      </c>
      <c r="E60" s="110">
        <v>44552</v>
      </c>
      <c r="F60" s="110">
        <v>44553</v>
      </c>
      <c r="G60" s="110">
        <v>44554</v>
      </c>
      <c r="H60" s="107">
        <v>44555</v>
      </c>
      <c r="I60" s="101"/>
      <c r="L60" s="101"/>
      <c r="M60" s="107">
        <v>44731</v>
      </c>
      <c r="N60" s="110">
        <v>44732</v>
      </c>
      <c r="O60" s="110">
        <v>44733</v>
      </c>
      <c r="P60" s="121">
        <v>44734</v>
      </c>
      <c r="Q60" s="110">
        <v>44735</v>
      </c>
      <c r="R60" s="110">
        <v>44736</v>
      </c>
      <c r="S60" s="107">
        <v>44737</v>
      </c>
      <c r="T60" s="101"/>
      <c r="W60" s="99"/>
      <c r="X60" s="99"/>
      <c r="Y60" s="98"/>
      <c r="Z60" s="98"/>
      <c r="AA60" s="98"/>
      <c r="AB60" s="39"/>
    </row>
    <row r="61" spans="1:28" s="39" customFormat="1" ht="13.35" customHeight="1">
      <c r="A61" s="98"/>
      <c r="B61" s="107">
        <v>44556</v>
      </c>
      <c r="C61" s="110">
        <v>44557</v>
      </c>
      <c r="D61" s="121">
        <v>44558</v>
      </c>
      <c r="E61" s="121">
        <v>44559</v>
      </c>
      <c r="F61" s="110">
        <v>44560</v>
      </c>
      <c r="G61" s="108">
        <v>44561</v>
      </c>
      <c r="H61" s="107" t="str">
        <v/>
      </c>
      <c r="I61" s="101"/>
      <c r="L61" s="101"/>
      <c r="M61" s="107">
        <v>44738</v>
      </c>
      <c r="N61" s="110">
        <v>44739</v>
      </c>
      <c r="O61" s="121">
        <v>44740</v>
      </c>
      <c r="P61" s="121">
        <v>44741</v>
      </c>
      <c r="Q61" s="108">
        <v>44742</v>
      </c>
      <c r="R61" s="108" t="str">
        <v/>
      </c>
      <c r="S61" s="107" t="str">
        <v/>
      </c>
      <c r="T61" s="101"/>
      <c r="U61" s="144"/>
      <c r="V61" s="101"/>
      <c r="W61" s="98"/>
      <c r="X61" s="98"/>
      <c r="Y61" s="98"/>
      <c r="Z61" s="98"/>
      <c r="AA61" s="99"/>
    </row>
    <row r="62" spans="1:28" s="39" customFormat="1" ht="13.35" customHeight="1">
      <c r="A62" s="98"/>
      <c r="B62" s="107" t="str">
        <v/>
      </c>
      <c r="C62" s="109" t="str">
        <v/>
      </c>
      <c r="D62" s="110" t="str">
        <v/>
      </c>
      <c r="E62" s="110" t="str">
        <v/>
      </c>
      <c r="F62" s="110" t="str">
        <v/>
      </c>
      <c r="G62" s="110" t="str">
        <v/>
      </c>
      <c r="H62" s="107" t="str">
        <v/>
      </c>
      <c r="I62" s="101"/>
      <c r="J62" s="98"/>
      <c r="K62" s="98"/>
      <c r="L62" s="101"/>
      <c r="M62" s="107" t="str">
        <v/>
      </c>
      <c r="N62" s="110" t="str">
        <v/>
      </c>
      <c r="O62" s="110" t="str">
        <v/>
      </c>
      <c r="P62" s="113" t="str">
        <v/>
      </c>
      <c r="Q62" s="110" t="str">
        <v/>
      </c>
      <c r="R62" s="110" t="str">
        <v/>
      </c>
      <c r="S62" s="107" t="str">
        <v/>
      </c>
      <c r="T62" s="101"/>
      <c r="U62" s="144"/>
      <c r="V62" s="101"/>
      <c r="W62" s="98"/>
      <c r="X62" s="98"/>
      <c r="Y62" s="98"/>
      <c r="Z62" s="98"/>
      <c r="AA62" s="98"/>
    </row>
    <row r="63" spans="1:28" s="39" customFormat="1" ht="14.25">
      <c r="B63" s="41"/>
      <c r="C63" s="41"/>
      <c r="D63" s="41"/>
      <c r="E63" s="41"/>
      <c r="F63" s="41"/>
      <c r="G63" s="41"/>
      <c r="H63" s="41"/>
      <c r="I63" s="41"/>
      <c r="J63" s="44"/>
      <c r="K63" s="41"/>
      <c r="L63" s="41"/>
      <c r="M63" s="33"/>
      <c r="N63" s="33"/>
      <c r="O63" s="33"/>
      <c r="P63" s="33"/>
      <c r="Q63" s="33"/>
      <c r="R63" s="33"/>
      <c r="S63" s="33"/>
      <c r="T63" s="41"/>
      <c r="U63" s="45"/>
      <c r="V63" s="41"/>
      <c r="Y63" s="40"/>
      <c r="Z63" s="40"/>
      <c r="AB63" s="40"/>
    </row>
    <row r="64" spans="1:28" s="39" customFormat="1">
      <c r="B64" s="33"/>
      <c r="C64" s="33"/>
      <c r="D64" s="33"/>
      <c r="E64" s="33"/>
      <c r="F64" s="33"/>
      <c r="G64" s="33"/>
      <c r="H64" s="33"/>
      <c r="I64" s="41"/>
      <c r="J64" s="44"/>
      <c r="K64" s="41"/>
      <c r="L64" s="41"/>
      <c r="M64" s="33"/>
      <c r="N64" s="33"/>
      <c r="O64" s="33"/>
      <c r="P64" s="33"/>
      <c r="Q64" s="33"/>
      <c r="R64" s="33"/>
      <c r="S64" s="33"/>
      <c r="T64" s="41"/>
      <c r="U64" s="41"/>
      <c r="V64" s="41"/>
    </row>
    <row r="65" spans="2:28" s="39" customFormat="1">
      <c r="B65" s="33"/>
      <c r="C65" s="33"/>
      <c r="D65" s="33"/>
      <c r="E65" s="33"/>
      <c r="F65" s="33"/>
      <c r="G65" s="33"/>
      <c r="H65" s="33"/>
      <c r="I65" s="33"/>
      <c r="J65" s="34"/>
      <c r="K65" s="33"/>
      <c r="L65" s="33"/>
      <c r="M65" s="33"/>
      <c r="N65" s="33"/>
      <c r="O65" s="33"/>
      <c r="P65" s="33"/>
      <c r="Q65" s="33"/>
      <c r="R65" s="33"/>
      <c r="S65" s="33"/>
      <c r="T65" s="33"/>
      <c r="U65" s="33"/>
      <c r="V65" s="33"/>
    </row>
    <row r="66" spans="2:28" s="39" customFormat="1">
      <c r="B66" s="33"/>
      <c r="C66" s="33"/>
      <c r="D66" s="33"/>
      <c r="E66" s="33"/>
      <c r="F66" s="33"/>
      <c r="G66" s="33"/>
      <c r="H66" s="33"/>
      <c r="I66" s="33"/>
      <c r="J66" s="34"/>
      <c r="K66" s="33"/>
      <c r="L66" s="33"/>
      <c r="M66" s="33"/>
      <c r="N66" s="33"/>
      <c r="O66" s="33"/>
      <c r="P66" s="33"/>
      <c r="Q66" s="33"/>
      <c r="R66" s="33"/>
      <c r="S66" s="33"/>
      <c r="T66" s="33"/>
      <c r="U66" s="33"/>
      <c r="V66" s="33"/>
    </row>
    <row r="67" spans="2:28" s="39" customFormat="1" ht="11.25" customHeight="1">
      <c r="B67" s="33"/>
      <c r="C67" s="33"/>
      <c r="D67" s="33"/>
      <c r="E67" s="33"/>
      <c r="F67" s="33"/>
      <c r="G67" s="33"/>
      <c r="H67" s="33"/>
      <c r="I67" s="33"/>
      <c r="J67" s="34"/>
      <c r="K67" s="33"/>
      <c r="L67" s="33"/>
      <c r="M67" s="33"/>
      <c r="N67" s="33"/>
      <c r="O67" s="33"/>
      <c r="P67" s="33"/>
      <c r="Q67" s="33"/>
      <c r="R67" s="33"/>
      <c r="S67" s="33"/>
      <c r="T67" s="33"/>
      <c r="U67" s="33"/>
      <c r="V67" s="33"/>
    </row>
    <row r="68" spans="2:28" s="39" customFormat="1" ht="4.5" customHeight="1">
      <c r="B68" s="33"/>
      <c r="C68" s="33"/>
      <c r="D68" s="33"/>
      <c r="E68" s="33"/>
      <c r="F68" s="33"/>
      <c r="G68" s="33"/>
      <c r="H68" s="33"/>
      <c r="I68" s="33"/>
      <c r="J68" s="34"/>
      <c r="K68" s="33"/>
      <c r="L68" s="33"/>
      <c r="M68" s="33"/>
      <c r="N68" s="33"/>
      <c r="O68" s="33"/>
      <c r="P68" s="33"/>
      <c r="Q68" s="33"/>
      <c r="R68" s="33"/>
      <c r="S68" s="33"/>
      <c r="T68" s="33"/>
      <c r="U68" s="33"/>
      <c r="V68" s="33"/>
    </row>
    <row r="69" spans="2:28">
      <c r="Y69" s="39"/>
      <c r="Z69" s="39"/>
      <c r="AA69" s="39"/>
      <c r="AB69" s="39"/>
    </row>
    <row r="70" spans="2:28">
      <c r="M70" s="39"/>
      <c r="Y70" s="39"/>
      <c r="Z70" s="39"/>
      <c r="AB70" s="39"/>
    </row>
    <row r="71" spans="2:28">
      <c r="M71" s="39"/>
      <c r="Y71" s="39"/>
      <c r="Z71" s="39"/>
      <c r="AB71" s="39"/>
    </row>
    <row r="72" spans="2:28">
      <c r="L72" s="39"/>
      <c r="M72" s="39"/>
    </row>
    <row r="73" spans="2:28" ht="14.25">
      <c r="L73" s="39"/>
      <c r="M73" s="40"/>
      <c r="R73" s="48"/>
      <c r="S73" s="37"/>
    </row>
    <row r="74" spans="2:28">
      <c r="M74" s="39"/>
    </row>
    <row r="75" spans="2:28">
      <c r="K75" s="80"/>
      <c r="M75" s="39"/>
    </row>
    <row r="76" spans="2:28">
      <c r="K76" s="80"/>
      <c r="M76" s="39"/>
    </row>
    <row r="77" spans="2:28">
      <c r="K77" s="37"/>
      <c r="M77" s="39"/>
    </row>
  </sheetData>
  <customSheetViews>
    <customSheetView guid="{350610BE-E33E-45EF-97EC-9E2830199A90}" showGridLines="0" fitToPage="1" topLeftCell="A31">
      <selection activeCell="A2" sqref="A2:K2"/>
      <pageMargins left="0" right="0" top="0" bottom="0" header="0" footer="0"/>
      <printOptions horizontalCentered="1"/>
      <pageSetup scale="93" orientation="landscape" r:id="rId1"/>
      <headerFooter alignWithMargins="0">
        <oddFooter>&amp;L&amp;8&amp;K00-049Calendar Templates by Vertex42.com&amp;R&amp;8&amp;K00-049http://www.vertex42.com/calendars/</oddFooter>
      </headerFooter>
    </customSheetView>
  </customSheetViews>
  <mergeCells count="38">
    <mergeCell ref="B55:H55"/>
    <mergeCell ref="J55:K55"/>
    <mergeCell ref="M55:S55"/>
    <mergeCell ref="U55:V55"/>
    <mergeCell ref="Y35:Y39"/>
    <mergeCell ref="B37:H37"/>
    <mergeCell ref="J37:K37"/>
    <mergeCell ref="M37:S37"/>
    <mergeCell ref="U37:V37"/>
    <mergeCell ref="B46:H46"/>
    <mergeCell ref="J46:K46"/>
    <mergeCell ref="M46:S46"/>
    <mergeCell ref="U46:V46"/>
    <mergeCell ref="B28:H28"/>
    <mergeCell ref="J28:K28"/>
    <mergeCell ref="M28:S28"/>
    <mergeCell ref="U28:V28"/>
    <mergeCell ref="O4:S4"/>
    <mergeCell ref="B7:V7"/>
    <mergeCell ref="M4:N4"/>
    <mergeCell ref="J12:K12"/>
    <mergeCell ref="B19:H19"/>
    <mergeCell ref="J19:K19"/>
    <mergeCell ref="M19:S19"/>
    <mergeCell ref="U19:V19"/>
    <mergeCell ref="K22:K23"/>
    <mergeCell ref="Y7:Y11"/>
    <mergeCell ref="B9:H9"/>
    <mergeCell ref="J9:K9"/>
    <mergeCell ref="M9:S9"/>
    <mergeCell ref="U9:V9"/>
    <mergeCell ref="J10:K10"/>
    <mergeCell ref="J11:K11"/>
    <mergeCell ref="A1:K1"/>
    <mergeCell ref="A2:K2"/>
    <mergeCell ref="D4:E4"/>
    <mergeCell ref="F4:H4"/>
    <mergeCell ref="K4:L4"/>
  </mergeCells>
  <conditionalFormatting sqref="M21:S26 M44:S44 M43 B48:D48 B49:H53 M39:S42 F48:H48 M49:S53 M48:O48 Q48:S48 B11:H17 B21:H26 B30:H35 B39:H44 B57:H62 M11:S17 M30:S33 M35:S35 M34:N34 P34:S34 R43:S43 P43 M57:S60 M62:S62 M61:N61 P61:S61">
    <cfRule type="expression" dxfId="15" priority="17" stopIfTrue="1">
      <formula>OR(WEEKDAY(B11,1)=1,WEEKDAY(B11,1)=7)</formula>
    </cfRule>
    <cfRule type="cellIs" dxfId="14" priority="18" stopIfTrue="1" operator="equal">
      <formula>""</formula>
    </cfRule>
  </conditionalFormatting>
  <conditionalFormatting sqref="E48">
    <cfRule type="expression" dxfId="13" priority="15" stopIfTrue="1">
      <formula>OR(WEEKDAY(E48,1)=1,WEEKDAY(E48,1)=7)</formula>
    </cfRule>
    <cfRule type="cellIs" dxfId="12" priority="16" stopIfTrue="1" operator="equal">
      <formula>""</formula>
    </cfRule>
  </conditionalFormatting>
  <conditionalFormatting sqref="N43">
    <cfRule type="expression" dxfId="11" priority="13" stopIfTrue="1">
      <formula>OR(WEEKDAY(N43,1)=1,WEEKDAY(N43,1)=7)</formula>
    </cfRule>
    <cfRule type="cellIs" dxfId="10" priority="14" stopIfTrue="1" operator="equal">
      <formula>""</formula>
    </cfRule>
  </conditionalFormatting>
  <conditionalFormatting sqref="P48">
    <cfRule type="expression" dxfId="9" priority="11" stopIfTrue="1">
      <formula>OR(WEEKDAY(P48,1)=1,WEEKDAY(P48,1)=7)</formula>
    </cfRule>
    <cfRule type="cellIs" dxfId="8" priority="12"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2" xr:uid="{AD8B9438-A330-484C-9F85-FC7F30C182D4}"/>
  </hyperlinks>
  <printOptions horizontalCentered="1"/>
  <pageMargins left="0.25" right="0.25" top="0.25" bottom="0.35" header="0.25" footer="0.2"/>
  <pageSetup scale="81" orientation="landscape" r:id="rId3"/>
  <headerFooter alignWithMargins="0">
    <oddFooter>&amp;L&amp;8&amp;K00-049Calendar Templates by Vertex42.com&amp;R&amp;8&amp;K00-049http://www.vertex42.com/calendars/</oddFoot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
  <sheetViews>
    <sheetView workbookViewId="0">
      <selection activeCell="F1" sqref="F1:F2"/>
    </sheetView>
  </sheetViews>
  <sheetFormatPr defaultColWidth="8.85546875" defaultRowHeight="15"/>
  <cols>
    <col min="3" max="3" width="18" bestFit="1" customWidth="1"/>
    <col min="4" max="4" width="22.85546875" bestFit="1" customWidth="1"/>
    <col min="5" max="5" width="19" bestFit="1" customWidth="1"/>
    <col min="6" max="6" width="25.42578125" bestFit="1" customWidth="1"/>
  </cols>
  <sheetData>
    <row r="1" spans="1:7">
      <c r="A1" t="s">
        <v>149</v>
      </c>
      <c r="B1" t="s">
        <v>70</v>
      </c>
      <c r="C1" t="s">
        <v>169</v>
      </c>
      <c r="D1" t="s">
        <v>183</v>
      </c>
      <c r="E1" t="s">
        <v>278</v>
      </c>
      <c r="F1" t="s">
        <v>234</v>
      </c>
      <c r="G1" t="s">
        <v>70</v>
      </c>
    </row>
    <row r="2" spans="1:7">
      <c r="A2" t="s">
        <v>363</v>
      </c>
      <c r="B2" t="s">
        <v>106</v>
      </c>
      <c r="C2" t="s">
        <v>166</v>
      </c>
      <c r="D2" t="s">
        <v>187</v>
      </c>
      <c r="E2" t="s">
        <v>228</v>
      </c>
      <c r="G2" t="s">
        <v>106</v>
      </c>
    </row>
    <row r="3" spans="1:7">
      <c r="B3" t="s">
        <v>220</v>
      </c>
      <c r="G3" t="s">
        <v>220</v>
      </c>
    </row>
    <row r="4" spans="1:7">
      <c r="B4" t="s">
        <v>72</v>
      </c>
      <c r="G4" t="s">
        <v>72</v>
      </c>
    </row>
    <row r="5" spans="1:7">
      <c r="G5" t="s">
        <v>364</v>
      </c>
    </row>
    <row r="10" spans="1:7">
      <c r="A10" t="s">
        <v>200</v>
      </c>
      <c r="D10" t="s">
        <v>247</v>
      </c>
    </row>
    <row r="11" spans="1:7">
      <c r="A11" t="s">
        <v>193</v>
      </c>
      <c r="D11" t="s">
        <v>249</v>
      </c>
    </row>
    <row r="12" spans="1:7">
      <c r="D12" t="s">
        <v>282</v>
      </c>
    </row>
  </sheetData>
  <customSheetViews>
    <customSheetView guid="{350610BE-E33E-45EF-97EC-9E2830199A90}" state="hidden">
      <selection activeCell="D24" sqref="D24"/>
      <pageMargins left="0" right="0" top="0" bottom="0" header="0" footer="0"/>
    </customSheetView>
    <customSheetView guid="{08C97B7F-67EE-4463-AA3D-5024C5CFCC42}" state="hidden">
      <selection activeCell="F1" sqref="F1:F2"/>
      <pageMargins left="0" right="0" top="0" bottom="0" header="0" footer="0"/>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Contact Information</vt:lpstr>
      <vt:lpstr>Background</vt:lpstr>
      <vt:lpstr>Narrative</vt:lpstr>
      <vt:lpstr>CLNA Addendum</vt:lpstr>
      <vt:lpstr>Budget Detail &amp; Amendments</vt:lpstr>
      <vt:lpstr>Budget Roll-Up</vt:lpstr>
      <vt:lpstr>Project Roll-Up</vt:lpstr>
      <vt:lpstr>Improvement Plan</vt:lpstr>
      <vt:lpstr>Program Assurances</vt:lpstr>
      <vt:lpstr>21-22 Calendar</vt:lpstr>
      <vt:lpstr>Do Not Edit</vt:lpstr>
      <vt:lpstr>Contracted</vt:lpstr>
      <vt:lpstr>ContractedServices</vt:lpstr>
      <vt:lpstr>Other</vt:lpstr>
      <vt:lpstr>Personnel</vt:lpstr>
      <vt:lpstr>'21-22 Calendar'!Print_Area</vt:lpstr>
      <vt:lpstr>Background!Print_Area</vt:lpstr>
      <vt:lpstr>'Budget Detail &amp; Amendments'!Print_Area</vt:lpstr>
      <vt:lpstr>'CLNA Addendum'!Print_Area</vt:lpstr>
      <vt:lpstr>'Contact Information'!Print_Area</vt:lpstr>
      <vt:lpstr>Narrative!Print_Area</vt:lpstr>
      <vt:lpstr>Quarter_1</vt:lpstr>
      <vt:lpstr>Quarter1</vt:lpstr>
      <vt:lpstr>Salary</vt:lpstr>
      <vt:lpstr>'21-22 Calendar'!startday</vt:lpstr>
      <vt:lpstr>Supplies</vt:lpstr>
      <vt:lpstr>Telephone</vt:lpstr>
      <vt:lpstr>Travel</vt:lpstr>
      <vt:lpstr>'21-22 Calendar'!year</vt:lpstr>
      <vt:lpstr>Yes</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Treaster, Jacque</dc:creator>
  <cp:keywords/>
  <dc:description/>
  <cp:lastModifiedBy>Gederos, Holly</cp:lastModifiedBy>
  <cp:revision/>
  <dcterms:created xsi:type="dcterms:W3CDTF">2017-02-07T21:45:49Z</dcterms:created>
  <dcterms:modified xsi:type="dcterms:W3CDTF">2022-08-24T15:47:45Z</dcterms:modified>
  <cp:category/>
  <cp:contentStatus/>
</cp:coreProperties>
</file>