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C:\Users\j75d427\Desktop\"/>
    </mc:Choice>
  </mc:AlternateContent>
  <xr:revisionPtr revIDLastSave="0" documentId="13_ncr:1_{3905F412-C9A8-4E17-8AD4-CA10047FF876}" xr6:coauthVersionLast="36" xr6:coauthVersionMax="36" xr10:uidLastSave="{00000000-0000-0000-0000-000000000000}"/>
  <bookViews>
    <workbookView xWindow="0" yWindow="0" windowWidth="28800" windowHeight="12225" tabRatio="882"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Background!$A$1:$A$18</definedName>
    <definedName name="_xlnm.Print_Area" localSheetId="4">'Budget Detail &amp; Amendments'!$A$1:$U$137</definedName>
    <definedName name="_xlnm.Print_Area" localSheetId="3">'CLNA Addendum'!$A:$D</definedName>
    <definedName name="_xlnm.Print_Area" localSheetId="0">'Contact Information'!$A$1:$J$70</definedName>
    <definedName name="_xlnm.Print_Area" localSheetId="2">Narrative!$A$1:$K$1260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Amendments'!$A$1:$U$137</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79021"/>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10" i="6"/>
  <c r="R110" i="6"/>
  <c r="T110" i="6"/>
  <c r="N110" i="6"/>
  <c r="P72" i="6"/>
  <c r="R72" i="6"/>
  <c r="T72" i="6"/>
  <c r="N72" i="6"/>
  <c r="T43" i="6"/>
  <c r="O6" i="18" s="1"/>
  <c r="R43" i="6"/>
  <c r="K6" i="18" s="1"/>
  <c r="P43" i="6"/>
  <c r="G6" i="18" s="1"/>
  <c r="N43" i="6"/>
  <c r="C6" i="18" s="1"/>
  <c r="O7" i="18" l="1"/>
  <c r="K7" i="18"/>
  <c r="G7" i="18"/>
  <c r="C7" i="18"/>
  <c r="T130" i="6"/>
  <c r="O28" i="18" s="1"/>
  <c r="R130" i="6"/>
  <c r="K28" i="18" s="1"/>
  <c r="T97" i="6"/>
  <c r="R97" i="6"/>
  <c r="T83" i="6"/>
  <c r="R83" i="6"/>
  <c r="T58" i="6"/>
  <c r="R58" i="6"/>
  <c r="T29" i="6"/>
  <c r="T45" i="6" s="1"/>
  <c r="R29" i="6"/>
  <c r="R45" i="6" s="1"/>
  <c r="P130" i="6"/>
  <c r="G28" i="18" s="1"/>
  <c r="N130" i="6"/>
  <c r="P97" i="6"/>
  <c r="N97" i="6"/>
  <c r="P83" i="6"/>
  <c r="N83" i="6"/>
  <c r="P58" i="6"/>
  <c r="N58" i="6"/>
  <c r="P29" i="6"/>
  <c r="P45" i="6" s="1"/>
  <c r="N29" i="6"/>
  <c r="C28" i="18" l="1"/>
  <c r="N45" i="6"/>
  <c r="N114" i="6" s="1"/>
  <c r="N132" i="6" s="1"/>
  <c r="N134" i="6" s="1"/>
  <c r="C26" i="18" s="1"/>
  <c r="O17" i="18"/>
  <c r="O24" i="18" s="1"/>
  <c r="O30" i="18" s="1"/>
  <c r="T112" i="6"/>
  <c r="G17" i="18"/>
  <c r="G24" i="18" s="1"/>
  <c r="G30" i="18" s="1"/>
  <c r="P112" i="6"/>
  <c r="K17" i="18"/>
  <c r="K24" i="18" s="1"/>
  <c r="K30" i="18" s="1"/>
  <c r="R112" i="6"/>
  <c r="C17" i="18"/>
  <c r="C24" i="18" s="1"/>
  <c r="N112" i="6"/>
  <c r="P114" i="6"/>
  <c r="P137" i="6" s="1"/>
  <c r="R114" i="6"/>
  <c r="R137" i="6" s="1"/>
  <c r="T114" i="6"/>
  <c r="T137" i="6" s="1"/>
  <c r="C30" i="18" l="1"/>
  <c r="N137"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<sst xmlns="http://schemas.openxmlformats.org/spreadsheetml/2006/main" count="870" uniqueCount="325">
  <si>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</si>
  <si>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</si>
  <si>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</si>
  <si>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</si>
  <si>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</si>
  <si>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</si>
  <si>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</si>
  <si>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</si>
  <si>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</si>
  <si>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</si>
  <si>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</si>
  <si>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</si>
  <si>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</si>
  <si>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</si>
  <si>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</si>
  <si>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</si>
  <si>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</si>
  <si>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</si>
  <si>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</si>
  <si>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</si>
  <si>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</si>
  <si>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</si>
  <si>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</si>
  <si>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</si>
  <si>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</si>
  <si>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</si>
  <si>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</si>
  <si>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</si>
  <si>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</si>
  <si>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</si>
  <si>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</si>
  <si>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</si>
  <si>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</si>
  <si>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</si>
  <si>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</si>
  <si>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</si>
  <si>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</si>
  <si>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</si>
  <si>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</si>
  <si>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</si>
  <si>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</si>
  <si>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</si>
  <si>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</si>
  <si>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</si>
  <si>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</si>
  <si>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</si>
  <si>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</si>
  <si>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</si>
  <si>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</si>
  <si>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</si>
  <si>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</si>
  <si>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</si>
  <si>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</si>
  <si>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</si>
  <si>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</si>
  <si>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</si>
  <si>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</si>
  <si>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</si>
  <si>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</si>
  <si>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</si>
  <si>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</si>
  <si>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</si>
  <si>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</si>
  <si>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</si>
  <si>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</si>
  <si>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</si>
  <si>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</si>
  <si>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</si>
  <si>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</si>
  <si>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</si>
  <si>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</si>
  <si>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</si>
  <si>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</si>
  <si>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</si>
  <si>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</si>
  <si>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</si>
  <si>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</si>
  <si>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</si>
  <si>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</si>
  <si>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</si>
  <si>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</si>
  <si>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</si>
  <si>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</si>
  <si>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</si>
  <si>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</si>
  <si>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</si>
  <si>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</si>
  <si>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</si>
  <si>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</si>
  <si>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</si>
  <si>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</si>
  <si>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</si>
  <si>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</si>
  <si>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</si>
  <si>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</si>
  <si>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</si>
  <si>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</si>
  <si>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</si>
  <si>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</si>
  <si>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</si>
  <si>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</si>
  <si>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</si>
  <si>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</si>
  <si>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</si>
  <si>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</si>
  <si>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</si>
  <si>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</si>
  <si>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</si>
  <si>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</si>
  <si>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</si>
  <si>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</si>
  <si>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</si>
  <si>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</si>
  <si>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</si>
  <si>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</si>
  <si>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</si>
  <si>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</si>
  <si>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</si>
  <si>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</si>
  <si>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</si>
  <si>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</si>
  <si>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</si>
  <si>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</si>
  <si>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</si>
  <si>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</si>
  <si>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</si>
  <si>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</si>
  <si>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</si>
  <si>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</si>
  <si>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</si>
  <si>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</si>
  <si>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</si>
  <si>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</si>
  <si>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</si>
  <si>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</si>
  <si>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</si>
  <si>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</si>
  <si>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</si>
  <si>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</si>
  <si>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</si>
  <si>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</si>
  <si>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</si>
  <si>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</si>
  <si>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</si>
  <si>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</si>
  <si>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</si>
  <si>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</si>
  <si>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</si>
  <si>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</si>
  <si>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</si>
  <si>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</si>
  <si>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</si>
  <si>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</si>
  <si>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</si>
  <si>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</si>
  <si>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</si>
  <si>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</si>
  <si>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</si>
  <si>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</si>
  <si>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</si>
  <si>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</si>
  <si>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</si>
  <si>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</si>
  <si>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</si>
  <si>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</si>
  <si>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</si>
  <si>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</si>
  <si>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</si>
  <si>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</si>
  <si>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</si>
  <si>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</si>
  <si>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</si>
  <si>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</si>
  <si>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</si>
  <si>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</si>
  <si>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</si>
  <si>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</si>
  <si>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</si>
  <si>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</si>
  <si>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</si>
  <si>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</si>
  <si>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</si>
  <si>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</si>
  <si>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</si>
  <si>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</si>
  <si>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</si>
  <si>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</si>
  <si>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</si>
  <si>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</si>
  <si>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</si>
  <si>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</si>
  <si>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</si>
  <si>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</si>
  <si>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</si>
  <si>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</si>
  <si>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</si>
  <si>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</si>
  <si>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</si>
  <si>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</si>
  <si>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</si>
  <si>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</si>
  <si>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</si>
  <si>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</si>
  <si>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</si>
  <si>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</si>
  <si>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</si>
  <si>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</si>
  <si>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</si>
  <si>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</si>
  <si>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</si>
  <si>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</si>
  <si>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</si>
  <si>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</si>
  <si>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</si>
  <si>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</si>
  <si>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</si>
  <si>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</si>
  <si>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</si>
  <si>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</si>
  <si>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</si>
  <si>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</si>
  <si>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</si>
  <si>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</si>
  <si>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</si>
  <si>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</si>
  <si>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</si>
  <si>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</si>
  <si>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</si>
  <si>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</si>
  <si>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</si>
  <si>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Montana State Universisty-Northern</t>
  </si>
  <si>
    <t>2021-2022</t>
  </si>
  <si>
    <t>Gatch</t>
  </si>
  <si>
    <t>Maura</t>
  </si>
  <si>
    <t>PO Box 7751</t>
  </si>
  <si>
    <t>Havre</t>
  </si>
  <si>
    <t>MT</t>
  </si>
  <si>
    <t>406-265-3704</t>
  </si>
  <si>
    <t>maura.gatch@msun.edu</t>
  </si>
  <si>
    <t>Wendland</t>
  </si>
  <si>
    <t>Chris</t>
  </si>
  <si>
    <t>406-265-4144</t>
  </si>
  <si>
    <t>cwendland@msun.edu</t>
  </si>
  <si>
    <t>Fishburn-Matthew</t>
  </si>
  <si>
    <t>Molly</t>
  </si>
  <si>
    <t>406-265-3557</t>
  </si>
  <si>
    <t xml:space="preserve">m.fishburn-matthew@msun.edu					</t>
  </si>
  <si>
    <t>Greg Kegel</t>
  </si>
  <si>
    <t>kegel@msun.edu</t>
  </si>
  <si>
    <t>Neil Moisey</t>
  </si>
  <si>
    <t>neil.moisey@msun.edu</t>
  </si>
  <si>
    <t>Chris Wendland</t>
  </si>
  <si>
    <t>c.wendland@msun.edu</t>
  </si>
  <si>
    <t xml:space="preserve">Pharmacology Simulation Needs for Training Nursing Students							</t>
  </si>
  <si>
    <t xml:space="preserve">Diesel Power Train System Diagnostic Program </t>
  </si>
  <si>
    <t>1- Eaton Fuller Twin Countershaft Transmission</t>
  </si>
  <si>
    <r>
      <rPr>
        <b/>
        <sz val="11"/>
        <color theme="1"/>
        <rFont val="Calibri"/>
        <family val="2"/>
        <scheme val="minor"/>
      </rPr>
      <t>Diesel Power Train System Program</t>
    </r>
    <r>
      <rPr>
        <sz val="11"/>
        <color theme="1"/>
        <rFont val="Calibri"/>
        <family val="2"/>
        <scheme val="minor"/>
      </rPr>
      <t xml:space="preserve">			
1 Eaton Spicer Driveline angle simulator	 $3,800.00
1 Allison Doc (Diagnostic Software)	 $1,400.00 
1 Eaton Service Ranger 7 (Diagnostic Software)	 $1,500.00
2 Allison TCM (Transmission Control Module) @ $1,500.00 	 $3,000.00 
1 Allison 3000 series output retarder	 $4,300.00</t>
    </r>
  </si>
  <si>
    <r>
      <rPr>
        <b/>
        <sz val="11"/>
        <color rgb="FF000000"/>
        <rFont val="Calibri"/>
        <family val="2"/>
        <scheme val="minor"/>
      </rPr>
      <t>High School TekNoXpo Event -</t>
    </r>
    <r>
      <rPr>
        <sz val="11"/>
        <color rgb="FF000000"/>
        <rFont val="Calibri"/>
        <family val="2"/>
        <scheme val="minor"/>
      </rPr>
      <t xml:space="preserve"> Supplies for hands-on activities $1,500; fuel for semi's to transport equipment to campus &amp; back/fuel for equipment rodeo $1,500</t>
    </r>
  </si>
  <si>
    <t xml:space="preserve">Automotive Steering and Suspension Wheel Balancer </t>
  </si>
  <si>
    <t>Plumbing</t>
  </si>
  <si>
    <t>Welding</t>
  </si>
  <si>
    <t>Retooling the MSU-Northern Electrical Technology Labs with new Rigid Conduit/Pipe Threading Equipment</t>
  </si>
  <si>
    <r>
      <rPr>
        <b/>
        <sz val="11"/>
        <color theme="1"/>
        <rFont val="Calibri"/>
        <family val="2"/>
        <scheme val="minor"/>
      </rPr>
      <t>Retooling the MSU-Northern Electrical Technology Labs with new Rigid Conduit/Pipe Threading Equipment</t>
    </r>
    <r>
      <rPr>
        <sz val="11"/>
        <color theme="1"/>
        <rFont val="Calibri"/>
        <family val="2"/>
        <scheme val="minor"/>
      </rPr>
      <t xml:space="preserve">
700 Power Drive $2605.00
Ridgid Model 300 Complete $4460.00
460-6 Tristand Vise $439.00
Ratchet Threader Set $413.00
Model 2 Straight Reamer Ridgid $201.00
2-S Pipe Reamer $240.00
2-A Cutter $155.00
6 1 Gallon Oil Dark Threading @ 37.00: $222.00
40-220 Gallon Dark Cutting Oil: 32.00</t>
    </r>
  </si>
  <si>
    <r>
      <rPr>
        <b/>
        <sz val="11"/>
        <color theme="1"/>
        <rFont val="Calibri"/>
        <family val="2"/>
        <scheme val="minor"/>
      </rPr>
      <t>Plumbing and Pipefitting</t>
    </r>
    <r>
      <rPr>
        <sz val="11"/>
        <color theme="1"/>
        <rFont val="Calibri"/>
        <family val="2"/>
        <scheme val="minor"/>
      </rPr>
      <t xml:space="preserve">
5-Natural Gas Water Heaters @ $494.00: $2470.00
2-Electric Water Heaters @ $396.00: $792.00
2- Rennai Water Heathers @ 1688.72: $3377.44
2-Slant Fin Boilers @2062.57: $4125.14
5-Honeywell Thermostats @45.37: $226.85
Miscellaneous Water Heater and Boiler Parts: $1500.00
2-Laser Leveling Tools @ 635.47: $1270.94</t>
    </r>
  </si>
  <si>
    <r>
      <rPr>
        <b/>
        <sz val="11"/>
        <color theme="1"/>
        <rFont val="Calibri"/>
        <family val="2"/>
        <scheme val="minor"/>
      </rPr>
      <t>Welding</t>
    </r>
    <r>
      <rPr>
        <sz val="11"/>
        <color theme="1"/>
        <rFont val="Calibri"/>
        <family val="2"/>
        <scheme val="minor"/>
      </rPr>
      <t xml:space="preserve">
Powermax 85: $3560.00
PMX65 Power Supply with CPC Voltage: $2335.00
Duramax Machine Torch 180 $575.00
Work Lead with Hand Clamp: $95.00
Remote On/Off Pendant for Machine Torch: $195.00</t>
    </r>
  </si>
  <si>
    <t>TekNoXpo</t>
  </si>
  <si>
    <t>Dual Enrollment and Pathways Support</t>
  </si>
  <si>
    <t xml:space="preserve">Northern will increase the number of concurrent enrollment courses in the specific pathways. </t>
  </si>
  <si>
    <t>R1, R2 and R5</t>
  </si>
  <si>
    <t>R2</t>
  </si>
  <si>
    <r>
      <rPr>
        <b/>
        <sz val="11"/>
        <color theme="1"/>
        <rFont val="Calibri"/>
        <family val="2"/>
        <scheme val="minor"/>
      </rPr>
      <t xml:space="preserve">Automotive Steering and Suspension Wheel Balancer 	</t>
    </r>
    <r>
      <rPr>
        <sz val="11"/>
        <color theme="1"/>
        <rFont val="Calibri"/>
        <family val="2"/>
        <scheme val="minor"/>
      </rPr>
      <t xml:space="preserve">
Adjustable Flange Plate and Stud Kit and 8 Lug Bolt Circles $666.52
Bullseye Collet Kit and Front Mounted Storage for Touch Balancers $666.13
</t>
    </r>
  </si>
  <si>
    <r>
      <rPr>
        <b/>
        <sz val="11"/>
        <color theme="1"/>
        <rFont val="Calibri"/>
        <family val="2"/>
        <scheme val="minor"/>
      </rPr>
      <t>Automotive Steering and Suspension Wheel Balancer 	Project</t>
    </r>
    <r>
      <rPr>
        <sz val="11"/>
        <color theme="1"/>
        <rFont val="Calibri"/>
        <family val="2"/>
        <scheme val="minor"/>
      </rPr>
      <t xml:space="preserve">
SmartWeight Touch Balancer $5991.67</t>
    </r>
  </si>
  <si>
    <r>
      <rPr>
        <b/>
        <sz val="11"/>
        <color theme="1"/>
        <rFont val="Calibri"/>
        <family val="2"/>
        <scheme val="minor"/>
      </rPr>
      <t xml:space="preserve">Pharmacology Simulation Needs for Training Nursing Students	</t>
    </r>
    <r>
      <rPr>
        <sz val="11"/>
        <color theme="1"/>
        <rFont val="Calibri"/>
        <family val="2"/>
        <scheme val="minor"/>
      </rPr>
      <t xml:space="preserve">
SimEMR Subscription 31-40 @3255.00</t>
    </r>
  </si>
  <si>
    <r>
      <rPr>
        <b/>
        <sz val="11"/>
        <color theme="1"/>
        <rFont val="Calibri"/>
        <family val="2"/>
        <scheme val="minor"/>
      </rPr>
      <t xml:space="preserve">Pharmacology Simulation Needs for Training Nursing Students	</t>
    </r>
    <r>
      <rPr>
        <sz val="11"/>
        <color theme="1"/>
        <rFont val="Calibri"/>
        <family val="2"/>
        <scheme val="minor"/>
      </rPr>
      <t xml:space="preserve">
Wristband Printer @577.50
</t>
    </r>
  </si>
  <si>
    <r>
      <rPr>
        <b/>
        <sz val="11"/>
        <color theme="1"/>
        <rFont val="Calibri"/>
        <family val="2"/>
        <scheme val="minor"/>
      </rPr>
      <t xml:space="preserve">Pharmacology Simulation Needs for Training Nursing Students	</t>
    </r>
    <r>
      <rPr>
        <sz val="11"/>
        <color theme="1"/>
        <rFont val="Calibri"/>
        <family val="2"/>
        <scheme val="minor"/>
      </rPr>
      <t xml:space="preserve">
Wristband Printer Labels @62.55</t>
    </r>
  </si>
  <si>
    <t>Medication errors occur too frequently in health care organizations, which lead to undo harm and possible death to patients. Adverse drug events or medication errors are the most common event in all healthcare settings due to the widespread use of prescription and nonprescription medication (Agency for Healthcare Research and Quality, 2019). The use of a medication simulation equipment allows students the opportunity to provide simulated clinical care with real time medication delivery in a safe environment. Students also receive immediate feedback from faculty and instructors regarding their performance. By having the needed simulation equipment available for all levels of the ASN program, the nursing faculty have the ability to teach students proper safety and competency skills that could be used in the fast-paced clinical setting.
Gaps have been identified that indicate a continued confusion surrounding informatic competencies (use of medication technology and electronic health records) for nursing graduates, in which this need has to be addressed by nursing faculty by integrating informatics into the curriculum (Forman et al, 2020). MSU-Northern's College of Health Sciences Advisory board members have indicated new nursing graduates struggle with pharmacological skills upon entering the workforce. The outcome of students attending nursing school during the COVID-19 pandemic, it is still unknown how these graduates who had limited exposure to clinical experience will have the skills needed to enter the nursing profession due to the experience in the simulation lab.
The ASN program currently utilizes one Pharmacology Simulation RX cart, that has been used in the simulation lab to facilitate the skills needed to become a safe and competent novice nurse upon graduation. The nursing faculty and nursing administration have determined a need to purchase a second Pharmacology Simulation RX cart, as it has become an essential part of the simulation process to teach students. To have a second Pharmacology Simulation RX cart will allow more students to learn at the same time.
Currently the one cart will serve only one simulation at a time, but there is a need to run two simulations simultaneously and a need for a second cart in the new pharmacology lab, as the nursing department moves to Hagener Science Center. The second cart will allow for the use of one cart in the Pharmacology Lab or use of both carts in the Simulation Lab.</t>
  </si>
  <si>
    <t>(A)	Find correct medications needed from a patient Medication Administration Record (MAR) and ensuring that medications are available on the floor or identifying the need to call pharmacy to receive medications.
(B)	Administer medication at patient bedside during simulated experiences using bar code scanning of medication and patient arm band.
(C)	Apply skills that ensure patient rights are met when administering medication delivered in various routes ordered by physicians.
(D)	Document a medication administration in the MAR (medication administration record).
(E)	Develop strategies to finding errors that are strategically placed into practice scenarios to ensure students gain competence in safe medication administration.
t) Allow for beginning students in Pharmacology Lab and Foundations Lab to build on needed competency skills to be learned prior to entering the simulation lab.
g) Create ability for more than one simulation to be utilized at one time to help utilize the need for different courses to be in simulation lab at the same time.</t>
  </si>
  <si>
    <t>R(1) Strengthen the academic and career and technical skills of students participating in career and technical education programs, by strengthening the academic and career and technical education components of such programs through the integration of academics with career and technical education programs through a coherent sequence of courses, such as career and technical programs of study described in section 122(c)(1)(A), to ensure learning in—
Career and technical education subjects; This project will strengthen the academic, career and technical skills of the Diesel and AG-Mechanics students by:
•	Project will be incorporated into Diesel and Ag-Mechanics powertrains laboratory objectives which will increase the students’ knowledge on this current and new technologies
•	Project will align both programs curriculum to meet industry standards
•	Project will enhance the value of the graduates to meet and exceed the current relative work force standards or expectation
R(2) Link career and technical education at the secondary level and career and technical education at the postsecondary level, including by offering the relevant elements of not less than 1 career and technical program of study described in section 122(c)(1)(A); This project will link students career and technical education in two career and technical programs (Diesel Technology and AG-Mechanics Technology in the following ways:
•	Students will be prepared to interact with respective industries powertrain components, tooling, and equipment when entering the workforce
•	Students will have an in-depth working knowledge of the powertrain components, tooling, and equipment which also provides industry guided diagnostics and troubleshooting procedures on state of the art smart powertrain components.
R(4) Develop, improve, or expand the use of technology in career and technical education, which may include 
Providing career and technical education students with the academic and career and technical skills (including the mathematics and science knowledge that provides a strong basis for such skills) that lead to entry into the technology fields; or
This project will provide advanced technical skills which will not only lead to but also boost graduates beyond “Just entry level careers”. The skills which this project will provide will prepare graduates for advanced career opportunities very early in their career.</t>
  </si>
  <si>
    <t xml:space="preserve">Indicator 1P1: Technical Skill Attainment: Rate at which students pass any professional credentials in your area, example:  OSHA, NCLEX, First Aid/CPR &amp; other industry recognized credentials.
Students will learn how to use and apply the critical importance of using appropriate tooling and equipment when working on state of the art powertrain components. Students will use these components, tooling to test and diagnose powertrain systems used on equipment such as Construction, On-Highway trucks, and various other equipment. With this tooling students will learn the correct usage and how to analyze the information collected to properly diagnose powertrain components and equipment. These industry standard methodologies will be used in the Diesel These learning objectives will lead to and enhance the student’s degrees in all programs which is a recognized credential by the respective industries including Associated Equipment Distributors (AED).Students will be educated on the following objectives:
•	Diagnostic tooling and equipment
•	Safety 
•	Proper use of the tooling and equipment as per industry standards
•	Proper care and maintenance of the components, tooling, and equipment
•	How the components, tooling, and equipment are used to complete the student laboratory objective
•	Proper procedures for measuring driveline universal joint operating angles and how to achieve the correct angles per manufacturer’s recommendations. </t>
  </si>
  <si>
    <t xml:space="preserve">The Diesel Advisory Board members and the Diesel Technology Industry supporters donate millions of dollars’ worth of on-and off-highway equipment to be used with hands-on objectives in our Diesel and Ag Mechanics courses. Their expected outcome of this endeavor is for our programs to provide these employers with highly educated technicians ready to embrace current and new technologies as applied to their industry.  These same Board members and Industry supporters not only endorse us to procure this tooling and equipment they expect us to. They know we cannot meet their expected outcomes and assessment goals if we are only the status quo.    
Students will learn how to use and apply the critical importance of using appropriate tooling and equipment when working on state of the art powertrain components. Students will use these components, tooling to test and diagnose powertrain systems used on equipment such as Construction, On-Highway trucks, and various other equipment. With this tooling students will learn the correct usage and how to analyze the information collected to properly diagnose powertrain components and equipment. These industry standard methodologies will be used in the Diesel These learning objectives will lead to and enhance the student’s degrees in all programs which is a recognized credential by the respective industries including Associated Equipment Distributors (AED).
There is an average of (80%) eighty percent retention rate in both the Diesel and AG-Mechanics AAS programs from the freshman to sophomore levels.  Well over (60%) sixty percent of these students articulate into the Diesel BS degree or the Diesel BS degree with an AG-Mechanics Minor  There is over a (100%) placement rate for graduates in the Diesel and AG-Mechanics AAS degree programs. The facts are there or more career opportunities for graduates in either program than there are graduates. 
   Currently approximately 10% of the student population in both the Diesel and AG-Mechanics program are non-traditional genders. The faculty of both programs are diligently working with campus entities such as Admission, Multicultural programs and the Diesel, AG-Mechanics industry Advisory Board members to increase the number of females and non-traditional students into both programs.  The addition of the requested equipment would continue to shift the reputation of dirty mechanics to clean, well-educated technicians which ultimately attracts non-traditional gender students to the program.                                                                                                                               The Diesel and AG-Mechanics program supports and embraces this initiative by advising students in this group for Cooperative Education and Career placement opportunities upon graduation. The addition of this equipment will help to retain non-traditional gender students in our program by ensuring that they gain confidence by giving them the tools they need to complete required laboratory objectives.  
The programs also are in the process of developing an industry mentoring initiative utilizing non-traditional industry representatives to mentor, coach and guide these students through their academic careers. This initiative is implemented by industry lead seminars, Cooperative Education and employer lead discussion for student professionalism correlated to industry standards.      </t>
  </si>
  <si>
    <t>1The project will assist in students acquiring skills to pass Ford Maintenance and Light Repair (MLR) certification.  The automotive program at MSU-Northern has a partnership with Ford Motor Company in which students can enroll and receive certification from Ford.  This training is embedded in the traditional AAS degree at MSU-Northern, and students opting into the program can do so at no additional costs.  This equipment will help students receive up to date training in Ford electronic diagnostic systems.
This equipment will also help students attain skillsets that will be useful in completing Automotive Service Excellence (ASE) certification exams in automotive repair.</t>
  </si>
  <si>
    <t>There is a huge demand for qualified, trained technicians within the automotive industry.  This project will absolutely allow special populations skill sets that will allow for high wage and high demand within the automotive industry.  The size and quality of offering students training through said equipment is mandatory by industry and our accrediting body. The past two years, we have seen 75% of the beginning Sophomore students continue on to complete with AAS degrees.  The past two years, the automotive program has seen 73% retention from Freshman students to Sophomore students within the AAS Automotive Program. MSUN’s automotive program sees 100% placement within the automotive industry.</t>
  </si>
  <si>
    <t xml:space="preserve"> Advisory Board input and Contractor notification of apprentice competence in the field. On the job skills will be increased by knowledge of equipment being used in the field for conduit runs.</t>
  </si>
  <si>
    <t>R1 Strengthen the academic and career and technical skill so students participating in career and technical education programs, by strengthening the academic and career and technical education components of such programs through the integration of academics with career and technical education programs through a coherent sequence of courses, such as career and technical programs of study described in section 122 (c)(1)(A) to ensure learning in- B Career and Technical Education subjects and R(3) Provide students with strong experience in and understanding of all aspects of an industry, which may include work-based learning experiences.    There is a demand to provide to industry, a more thoroughly trained student that can go directly from college to the job site. Previously this would only happen after many hours of on the job experience.  By obtaining additional certifications the Electrical Technology students can simulate work experiences and do it faster and better after each attempt.</t>
  </si>
  <si>
    <t>R1, R2, R3, R4, R6, R7, R8</t>
  </si>
  <si>
    <t xml:space="preserve">Students in the Welding Certificate program take qualification exams that are reported to the Perkins Coordinator each September.  This will be a continual process.  Students who complete our Welding Certificate either pair it with another degree on campus or get placed into the workforce.  The retention in the Welding Department is close to 97%.  Students who are focused on their future are able to complete this degree in 1 year.  Northern’s placement in employment after graduation is close to 100%.  </t>
  </si>
  <si>
    <r>
      <rPr>
        <b/>
        <sz val="11"/>
        <color theme="1"/>
        <rFont val="Calibri"/>
        <family val="2"/>
        <scheme val="minor"/>
      </rPr>
      <t xml:space="preserve">1P1: Postsecondary Retention and Placement: </t>
    </r>
    <r>
      <rPr>
        <sz val="11"/>
        <color theme="1"/>
        <rFont val="Calibri"/>
        <family val="2"/>
        <scheme val="minor"/>
      </rPr>
      <t xml:space="preserve">Campus: 87.4	State Goal: 83.8
</t>
    </r>
    <r>
      <rPr>
        <b/>
        <sz val="11"/>
        <color theme="1"/>
        <rFont val="Calibri"/>
        <family val="2"/>
        <scheme val="minor"/>
      </rPr>
      <t xml:space="preserve">2P1: Credential, Certificate or Diploma: </t>
    </r>
    <r>
      <rPr>
        <sz val="11"/>
        <color theme="1"/>
        <rFont val="Calibri"/>
        <family val="2"/>
        <scheme val="minor"/>
      </rPr>
      <t xml:space="preserve">Campus: 100 State Goal: 100
</t>
    </r>
    <r>
      <rPr>
        <b/>
        <sz val="11"/>
        <color theme="1"/>
        <rFont val="Calibri"/>
        <family val="2"/>
        <scheme val="minor"/>
      </rPr>
      <t>3P1: Non-traditional Program Enrollment:</t>
    </r>
    <r>
      <rPr>
        <sz val="11"/>
        <color theme="1"/>
        <rFont val="Calibri"/>
        <family val="2"/>
        <scheme val="minor"/>
      </rPr>
      <t xml:space="preserve"> Campus: 6.1  State Goal: 16.8</t>
    </r>
  </si>
  <si>
    <t xml:space="preserve">The MSU-Northern has an Associate of Science in Nursing Degree (ASN) Program, which educates and provides nurses to rural Montana counties and across the state. It was determined in 2017 by the Montana Hospital Association that Montana would be short more than 2,100 nurses by 2020. With COVID-19 global pandemic hitting Montana hard in 2020, the current lack of registered nurses caused shortages to become even more apparent, as nursing staff were required to quarantine and, in some facilities, those nurses exposed to COVID-19 had to continue to work due to staffing issues (Houghton, 2020). The need for competent nurses continues to grow to meet the demands of the populations being served, not only in Montana, but also in the United States. Simulation has become a huge part of educating nursing students, especially since the beginning of the COVID-19 pandemic, which led to the closure of most of the nursing clinical sites that nursing student used to gain clinical competence. The use of a medication simulation equipment allows students the opportunity to provide simulated clinical care with real time medication delivery in a safe environment. Students also receive immediate feedback from faculty and instructors regarding their performance. By having the simulation equipment available for all levels of the ASN program, the nursing faculty have the ability to teach students proper safety and competency skills that could be used in the fast-paced clinical setting.      </t>
  </si>
  <si>
    <t>R(l) Strengthen the academic and career and technical skills of students participating in career and technical education programs, by strengthening the academic and career and technical education components of such programs through the integration of academics with career and technical education programs through a coherent sequence of courses, such as career and technical programs of study described in section 122(c)(l)(A), to ensure learning in-
(A)	The core academic subjects (as defined in section 9101 of the Elementary and Secondary Education Act of 1965); and
(B)	Career and technical education subjects;
Pharmacologic simulation equipment has already showed an enhancement in the technical education of nursing students in the MSU-Norther ASN program. Students are currently able to practice their medication administration and assessment skills in a safe environment with faculty supervision. To purchase an additional Pharmacological Simulation Rx cart will continue to offer more students this hands-on training with simulation equipment that
has proven to ultimately transfer to their knowledge in the clinical environment when caring for actual patients. With students that had limited clinical experience due to COVID-19 the previous purchase allowed for students to build competence in the simulation lab, which has proven useful to students who entered clinical for the first time since Spring 2020, especially for the group who lost more than 65 % of clinical time due to closure of clinical sites. The use of a second simulation cart will allow for more students to gain critical skills needed to provide safe and quality care to patients while in the ASN program and upon graduation.
R(l) Link career and technical education at the secondary level and career and technical education at the postsecondary level, including by offering the relevant elements of not less than 1 career and technical program of study described in section 122(c)(l)(A):
Nursing has become a very technical skill base with the use of technology to reduce medical errors and increase patient safety. The current technology being used within the nursing and health care profession are electronic health records, including bar code patient scanning for medication delivery to ensure that errors are not made that could cause harm to a patient. The medication administration record, physician orders, assessments and lab records are also technology driven and it is important that student nurses receive the skills instruction and development necessary to provide medication administration in a safe manner. Being able to practice and demonstrate medication administration skills in a structured environment, such as simulation lab, has allowed nursing students to build competence and receive immediate faculty feedback to correct errors before entering the workforce. The purchase of a second pharmacological simulation Rx cart for our new pharmacology lab will strengthen the student's knowledge in technical skills required in medication administration in a simulated real-life
scenario as they prepare for a nursing career in Hill County and other rural areas around Montana.
R(3) Provide students with strong experience in understanding of all aspects of an industry, which may include work-based learning experience.
Students learn about many aspects of the health care industry when working with other health care disciplines. They are trained to work with physicians, respiratory therapists, physical therapists, social workers, pharmacists, nurses and other health care professionals when participating in patient care scenarios. The usage of the previously purchased Pharmacologic Simulation RX cart has allowed for student to gain valuable technical skills in patient safety, while also building confidence in the use of technology in their practice.
When using pharmacological simulation equipment students are assigned a different role such as a nurse, patient, or other health care professional on the health care team while participating in a simulated scenario. This equipment has allowed for students to gain instant feedback and debriefing with a faculty member to critique the students' performance upon scenario completion. The additional purchase of a second Pharmacologic Simulation Rx cart will allow for the students to make mistakes, and gain valuable change to the current learning process in a safe environment, while also continuing to make a difference while there will be two carts in use, instead of one. The second cart will allow more students the ability to practice more often and serve more ASN students in the program. The students need to learn these critical patient safety skills in a safe environment where no patient harm can be done. The purchase of the previous cart equipment has already proven to be a useful tool for students to use their critical thinking skills, clinical judgement and to improve their existing skills while providing safe,
competent, collaborative and quality patient care in a safe environment and then transfer it to the clinical setting.
R(4) Develop, improve, or expand the use of technology in career and technical education, which may include-
(A)Training of career and technical education teachers, faculty, and administrators to use technology, which may include distance learning;
(8) Providing career and technical education students with the academic and career and technical skills (including the mathematics and science knowledge that provides a strong basis for such skills) that lead to entry into the technology fields; or
(C) Encouraging schools to collaborate with technology industries to offer voluntary internships and mentoring programs, including programs that improve mathematics and science knowledge of students;
The Department of Nursing faculty have had to rely on the current simulation lab for student education due to COVID-19 and develop scenarios and patient cases that are used in the simulation lab with use of the current pharmacology simulation equipment, the ability to expand a student access to technology with a second cart will allow for students in the simulation lab and in other lab areas to practice skills no matter the level of nursing student. The nursing department currently received funding to complete the simulation manikin needs and allow students to experience the different modalities of patient care from newborn to geriatric. With the use of this technology and that of the realistic use of the current Pharmacology Simulation Rx cart leads to the need for a second cart for more students to benefit from the use of this technology that can be applied in the clinical setting. The pharmacological simulation equipment requested in this application will be supportive and adaptable to a variety of current scenarios currently used by faculty and allow for new scenarios to be created, along with new learning opportunities for more students at the same time. This equipment allows for students to use real technology to
practice real world nursing skills of medication administration with current bar code scanning, electronic medication administrative records for adaptability to process new physician orders that can only be simulated on the previous purchase of the Pharmacological Simulation Rx cart. The Pharmacology Simulation Rx cart has become a staple in the ASN program, and with the purchase of the second cart, it will help more students as we are starting to prepare for the new curriculum for the NextGen NCLEX-RN that will be instituted in 2023.
R(S) Provide professional development programs that are consistent with section 122 to secondary and postsecondary teachers, faculty, administrators, and career guidance and academic counselors who are involved in integrated career and technical education programs, including-
(A)	In-service and pre-service training on-S. 250-53
(I)	Effective integration and use of challenging academic and career and technical education provided jointly with academic teachers to the extent practicable;
(ii)	Effective teaching skills based on research that includes promising practices;
(iii)	Effective practices to improve parental and community involvement; and
(iv)	Effective use of scientifically based research and data to improve instruction;
MSU-Norther Nursing faculty remain current in their profession and maintain competency by meeting the Montana State Board of Nursing requirements of having 24 hours of continuing education credits every two years. Two nursing faculty currently have a master's degree in nursing, with both master's prepared nursing faculty pursuing a doctoral degree. One nursing faculty is currently pursuing their master's degree and is on a waiver from the Montana Board of Nursing until the degree is attained. All faculty and nursing staff have access to Nurse Tim, Inc. subscription, which provides nursing education webinars for teaching strategies. The
nursing faculty and the Clinical Resource Nurses (employed more than 20 hours weekly) are able to take a six-week online simulation course from the University of Indiana on simulation. All faculty are encouraged to use professional development funds that are provided by the University to attend nurse faculty conferences to enhance their teaching abilities.
Currently, the MSU-Norther faculty use technology supported platforms, such as Shadow Health, Sherpath, Nurse Tim, Inc. online simulation, Kaplan online simulation program technology, and Laerdal training within the nursing curriculum. Faculty are trained to use these programs by the sponsoring companies. Faculty and CRRNs did utilize the training provided with the previous Pharmacology Simulation Rx Cart and are gaining competence in integrating this technology into the current curriculum and seeking way to better facilitate learning experiences with the NextGen NCLEX-RN that will start in 2023.
R(6) Develop and implement evaluations of the career and technical education programs carried out with funds under this title, including an assessment of how the needs of special populations are being met;
Students with special needs might include those students who are not able to attend clinical or lab on a given day due to personal illness, illness of a child, family emergency, or athletic event for student athletes. Students might need extra time to develop skills as they may meet criteria for requiring disability services through MSU-Northern. With the ph acological simulation equipment, students who miss a clinical or lab can make up missed sessions and offer students the opportunity to practice more with the purchase of a second cart. Students who need extra time to concentrate on development of complex skills with hands on experience can have additional practice time in the simulation and pharmacology labs. These students would have the same opportunity as other students who are able to come to clinical or lab as the pharmacologic
simulation equipment would be readily available to meet the needs of the students and the courses offered within the curriculum. The current RX cart that was purchased during 2020-2021 has allowed students the ability to work from home to prepare for their sim lab experience, as it has an electronic medical record to let students chart. The flexibility of the programming has offered all students clinical experience with the COVID-19, as the lab simulated the real environment that students were not allowed to attend due to closure.
R(7) Initiate, improve, expand, and modernize quality career and technical education programs, including relevant technology;
Nursing education will be improved by the purchase of a second pharmacological simulation Rx cart, as the equipment can be utilized throughout the curriculum. Due to the limited time constraints on local health care facilities and limited student placements, the use of this technology provides students the opportunity to be exposed to different types of patient medication scenarios, patient charting, and real clinical technology which improves student learning and skills to ensure patient safety and quality care. By obtaining a second pharmacology simulation equipment in the lab, more nursing student will be exposed to education experiences that will improve their skills in informatics and their practices as nurses upon graduation. The second cart will allow the ASN program faculty to facilitate more students using the carts, as one cart is limiting to the needs of the program. This second cart will allow ASN students in level I to utilize a cart, while level 2 students function in the sim lab with the original purchase. These carts will serve more students and enhance the learning process, as a variety of medication administration scenarios will be presented and demonstrated by the students before entering the workforce and students can build skills throughout the program to enhance their professional practice when entering the workforce upon graduation.
R(8) Provide services and activities that are of sufficient size, scope, and quality to be effective; and
The scenario-based learning, along with the previous pharmacology simulation Rx cart that is currently used in the nursing simulation lab has greatly benefited the students in the lab and clinical courses to achieve their basic and advanced clinical competencies. Students have demonstrated increased knowledge of pharmacological skills, and is considered a continuous area to be improved upon for nursing students. The use of technology continued to be limited in clinical sites, and students need more time to practice in a safe environment to be proficient and safe upon graduation.
The second pharmacological simulator Rx cart that is being requested enhances recent purchases to improve the simulation lab to make it more realistic environment for students to learn. This equipment will allow students to read Medication Administration Records, gather and mix medications, scan patient an bands, and simulate the delivery of medications to patients like that in the area hospitals and clinics, while also practicing essential competency in informatic technology. The use of simulation is a great training tool for nurse educators to ensure that students are gaining the necessary skill competence to be safe and provide patients with quality care while in a clinical setting with a real patient.
R(9) Provide activities to prepare special populations, including single parents and
displaced homemakers who are enrolled in career and technical education programs, for high skill, high wage, or high demand occupations that will lead to self-sufficiency.
The MSU-Norther ASN program has been a long-standing program on campus, that is an avenue for a student to earn a degree with the potential of obtaining a well-paying position within three years of starting college. Advisors and faculty within the ASN program have spoken with numerous students over the years who could not afford to attend another university or
college due to finances and family responsibilities, with the need to stay closer to home while
12
pursuing a degree. The nursing students appreciate having an education that provides an employment position in three years instead of the frequently required five years to earn a bachelor's degree. The ASN program also serves as a pathway for students who complete the program to enter the Online RN-to-BSN Completion program to gain a higher degree for a higher paying position while simultaneously working as a nurse to support their families.</t>
  </si>
  <si>
    <t xml:space="preserve">R(1) Strengthen the academic and career and technical skills of students participating in career and technical education programs, by strengthening the academic and career and technical education components of such programs through the integration of academics with career and technical education programs through a coherent sequence of courses, such as career and technical programs of study described in section 122(c)(1)(A), to ensure learning in—
 (B) Career and technical education subjects;
This project upgrade meets the skill requirements set by our accrediting body, the ASE Education Foundation.  Students utilizing this equipment will be trained to current industry standards related to wheel and tire balancing learning outcomes.  Specifically, students will utilize this unit through 2 courses: automotive steering and suspension, and automotive chassis systems.  By upgrading our broken and outdated unit with one that meet our industry standards, we are now able to teach students roughly 6 learning outcomes that marry between these two courses.  
R(2) Link career and technical education at the secondary level and career and technical education at the postsecondary level, including by offering the relevant elements of not less than 1 career and technical program of study described in section 122(c)(1)(A);
This project will link the state’s secondary automotive programs into the post-secondary automotive program by introducing the latest improvements in wheel balancing repair and diagnostic abilities.  While most schools do teach wheel and tire balancing, the majority cannot support the need of road force balancing, and smart weight balancing that is required by the ASE Education Foundation.  Additionally, students will be prepared for the modern workforce that is required to carry and offer this diagnostic ability for their customers.
R(3) Provide students with strong experience in and understanding of all aspects of an industry, which may include work-based learning experiences;
This project upgrade will provide students with a stronger learning experience that is required by the automotive industry.  Students employed at tire retailers or dealerships are expecting students to come from MSU-Northern with the experience necessary to repair any wheel and tire balancing concerns.  This is seen as a basic skillset, but the technology has surpassed our current diagnostic abilities that we can offer students due to the high cost of a replacement unit.
R(4) Develop, improve, or expand the use of technology in career and technical education, which may include—
 (B) Providing career and technical education students with the academic and career and technical skills (including the mathematics and science knowledge that provides a strong basis for such skills) that lead to entry into the technology fields; or
This training will create a perfect alignment for all entry-level technical that graduate from MSU-Northern.  Fundamentally, students graduating from our program should have the utmost confidence in diagnosing and repairing any wheel and tire related concerns.  Supporting the students with the correct tooling will carry then further in their career. 
R(5) Provide professional development programs that are consistent with section 122 to secondary and postsecondary teachers, faculty, administrators, and career guidance and academic counselors who are involved in integrated career and technical education programs, including—
 (C) Internship programs that provide relevant business experience; and
Students in the automotive program are expected to be very prepared in wheel and tire diagnostics.  During their first internship, most repair facilities require students to demonstrate proficiency in wheel and tire repair and diagnosis.  By not providing initial instruction in this process, students are leaving our institution ill prepared for what is currently happening in the industry.
(D) Programs designed to train teachers specifically in the effective use and application of technology to improve instruction;
R(6) Develop and implement evaluations of the career and technical education programs carried out with funds under this title, including an assessment of how the needs of special populations are being met;
Measuring the student’s outcomes using this new diagnostic piece of equipment will now become simpler and more proficiency.  It’s projected that this upgrade will save on lead-based wheel weights that are becoming more expensive and less environmentally friendly.  Proving this value to students and the industry will help reshape our student’s perception on wasted lead consumption.
R(7) Initiate, improve, expand, and modernize quality career and technical education programs, including relevant technology;
This project specifically addresses our broken and outdated wheel balancers that have become absolute to the automotive industry.  Graduates in Montana will likely use this type of balancer more frequently due to tire repairs and replacements.
R(8) Provide services and activities that are of sufficient size, scope, and quality to be effective; and
The size and quality of offering students training through said equipment is mandatory by industry and our accrediting body.
R(9) Provide activities to prepare special populations, including single parents and displaced homemakers who are enrolled in career and technical education programs, for high skill, high wage, or high demand occupations that will lead to self-sufficiency.
There is a huge demand for qualified, trained technicians within the automotive industry.  This project will absolutely allow special populations skill sets that will allow for high wage and high demand within the automotive industry.  </t>
  </si>
  <si>
    <t>The event will bring 200 student on campus to participate in the event and learn about the high skill, high pay jobs that exist through education and partnerships with industry</t>
  </si>
  <si>
    <t xml:space="preserve">The TekNoXpo event will introduce the fields of CTE to high school students to show them the career options that exist in this field and introduce them to the Pathways that exist for high skill, high pay careers in the state.  Industry partners also participate in this day to show the tie from education to career.  </t>
  </si>
  <si>
    <t xml:space="preserve">Based on the Campus Local Needs Assessment as well as twice yearly advisory board meetings for all of programs requesting funding that include industry representation from across the state of Montana, MSU-Northern is proposing to use Perkins funding  to provide up to date equipment to our programs that will align the curriculum to industry standards that our advisory boards are requesting in our graduates.  These projects will link the curriculum here at Northern to industry standards by introducing the latest techniques and equipment for students to gain competence in before they enter the workforce.  Our industry partners value our graduates and are looking for even more highly skilled graduates with up to date training on new equipment and techniques.  Our graduate survey shows that our graduates have a 96% job placement rate.  </t>
  </si>
  <si>
    <t xml:space="preserve">MSU-Northern provides a Career Center that houses two employees including the Director of the Career Center and Industry Relations who interacts with all industry advisory boards for campus.  These advisory boards provide guidance on workforce development and career exploration skills.  The Career Center in conjunction with our industry partners provide information sessions that introduce our students to numerous career paths for which they could be qualified as well as what industry is looking for in their new hires so students can not only prepare their academic skills but also the soft skills that are needed to be successful.  The Career Center also provides mock interview training and resume review sessions for students.  In addition the Career Center has a library of career exploration library that is available for both students and academic advisors.  The Career Center is also a crucial part of our Summer Advising and Orientation days where they meet with incoming students to discuss the value of the degree and focus on the High Impact Practice of Purpose First where incoming students are introduced to the careers that their degrees will provide them with.  </t>
  </si>
  <si>
    <t xml:space="preserve">Our CTE programs have specific course and program outcomes that all students are assessed on during their academic career at Northern.  All degrees require at least three general education courses, and many of our programs are accredited by outside entities to ensure our students are meeting high levels of technical skills.  MSU-Northern has an established early alert program that 70% of faculty participate in that provides at-risk academic warnings through the semester. Our advisors,  Office of Teaching and Learning Excellence, Tutoring, Accessibility Services, and Student Support Services follow up with the students named in these alerts.  These follow up contacts ensure the students have the skills and resources they need to address academic concerns.  </t>
  </si>
  <si>
    <t xml:space="preserve">MSU-Northern understands the importance of work based learning opportunities in all programs but in particular CTE programs.  MSU-Northern's programs place an emphasis on students to participate in Cooperative Education in which they earn college credit toward their degree for hands-on, work-based learning.  The industry partners work with the student to create learning outcomes for the credits, and the students are then assessed on those outcomes. Faculty advisors approve of the placement and outcomes as well. For Academic Year 19-20, 132 students participated in this option which is more than 10% of our student population. Our nursing program and the accreditation and licensing boards require clinical practice for our nursing students.  </t>
  </si>
  <si>
    <t xml:space="preserve">MSU-Northern offers Dual Enrollment courses to student across the region that we serve.  We offer dual enrollment courses in CTE courses as well as general education courses to provide academic foundations for our students.  In addition to Dual Enrollment courses, we also offer TekNoXpo, which is an event where high school students  experience the different career options in the CTE field.  We also have partnered with our industry partners to provide exploratory days, including C&amp;B Days that provided students with hands-on examples and lessons from industry professionals.  </t>
  </si>
  <si>
    <t xml:space="preserve">MSU-Northern's Human Resources Departments vets all vacant positions and position justifications through the CORE leadership group and then advertises the positions on the website as well as numerous other job listing sites.  Once a faculty or staff member is hired, there is yearly training through the institution as well as through the Office of Teaching and Learning Excellence.  The Office of Teaching and Learning Excellence is dedicated to the support and advancement of evidence-based teaching and learning practices and the professional development of all members of the MSU-Northern teaching community. OTLE partners with faculty, staff, and administrators to develop and sustain a culture that values and rewards teaching, respects and supports individual differences among learners, and creates learning environments in which diverse students and instructors can excel.  OTLE provides weekly Tech Snack trainings for both faculty and staff on numerous topics for creating rubrics, establishing and assessing outcome, Universal Design, the most recent instructional technology, and academic advising.  </t>
  </si>
  <si>
    <t xml:space="preserve">As mentioned previously, MSU-Northern as a campus has a strong support system with Student Support Services, Veteran's Center, the Native American Servicing Non Tribal grant, Accessibility Services, as well as the institutional support of Tutoring Central and the Early Alert programs.  These numerous programs in conjunction with the support of faculty and academic advisors provide a holistic approach to Student Success.  During the three program years MSU-Northern will take part in continuous assessment and evaluation to address any gaps in achievement and make updates during the three years.  The involved parties will review the results and data and come together to make collective decisions.  </t>
  </si>
  <si>
    <t>The Diesel program is in the on-going process of implementing  state of the art power train components, diagnostic tooling, and equipment. These components, tooling, and equipment will be implemented in our diesel laboratory courses and students will be instructed on proper utilization procedures as per manufacture’s diagnostic procedures.  
This equipment is needed to adequately instruct students and ensure the expected out-comes and quality the Diesel program is known for.  To adhere to industry standards proper components, tooling, and equipment is required for our powertrains courses in diesel and agricultural mechanics. 
With the addition of these components, tooling, and equipment the Diesel program’s students will be educated with state of the art equipment. The students and programs reputation will be enhanced and recognized by industry leaders across the globe.</t>
  </si>
  <si>
    <t xml:space="preserve">The Automotive program at Montana State University - Northern is requesting funding to purchase a Hunter Engineering Smart Weight Touch Wheel Balancer.  This piece of equipment will allow students enrolled in the automotive program to become trained on the most sophisticated tire balancer on the market.  Our students currently receive training with a unit that recently failed due to microprocessor issues.  Without training  in diagnosing and repairing wheel balancing issues, our students are at a disadvantage upon graduation.  This unit will bring them up to date training that jour automotive advisory board and ASE Education foundation requires of our students.  </t>
  </si>
  <si>
    <t>Northern’s Electrical technology Graduates are granted 3150 hours towards their journeyman license exam requirements (8000 total required) and completion of 14 of 15 required courses. Throughout the 2 year program, each student is required to pass an exam that measures their knowledge of the electrical trade. Each student must pass at an 70% or higher to successfully move on to the next assignment. Northern’s students leave College at a higher skill and education rate than the OJT apprentices and that results in higher retention, wages, and employer satisfaction.  Northern’s Electrical Graduates have a 100% pass rate on the Montana State Electrical Journeyman license exam. There are Rubrics in place for the Electrical Technology programs that track and score each assignment and student that helps insure success! Employer’s surveys show a high demand for our graduates and a 100 placement rate for our graduates show that Northern is doing it right. By continuing to promote the Electrical technology program our graduate number will increase and continue to fill a need to Montana’s Electrical Employers.</t>
  </si>
  <si>
    <t>Our plumbing program was recently ranked as the tenth best program in the nation and keeping current and updated equipment on hand is important in order to grow our program.
In addition to the need for more equipment, MSU-Northern has agreed to another lab for the plumbing program. The Plumbing Technology Program will take an existing lecture area and expand the lab facilities into that area. This will require additional equipment for the students to use.
MSU-Northern recently began a Pipefitters technology program that keeps one-year welding students on campus for an additional year . This has caused a strain on the existing tools &amp; equipment, and we've reached a point where additional equipment are required to keep the labs functioning properly.</t>
  </si>
  <si>
    <t>Northern's Plumbing technology Graduates are granted 3000 hours towards their journeyman license exam requirements (7800 total required) and completion of 14 of 15 requires courses. Throughout the 2-year program, each student is required to pass an exam that measures their knowledge of plumbing &amp; plumbing systems. Each student must pass at an 80% or higher to successfully move on to the next assignment. Northern's students leave College at a higher skill and education rate than the OJT apprentices and that results in higher retention, wages, and employer satisfaction. Northern's Plumbing Graduates have a 100% pass rate on the Montana State Plumbing Journeyman license exam . There are rubrics in place for the Plumbing Technology programs that track and score each assignment and student that helps insure success! Employers' surveys show a high demand for our graduates, and a 100- placement rate for our graduates show that Northern is doing it right. By continuing to promote the Plumbing technology program our graduate number will increase and continue to fill a need to Montana's Plumbing Employers.</t>
  </si>
  <si>
    <t>R1, R7, R8 There is a demand to provide to industry a more thoroughly trained student that can go directly from college to the job site. Previously this would only happen after many hours of on the job experience.  By obtaining additional tools, the Plumbing &amp; Electrical Technology students can simulate work experiences and do it faster and better after each attempt.</t>
  </si>
  <si>
    <t>Employers' surveys show a high demand for our graduates, and a 100% placement rate for our graduates show that Northern is doing it right. By continuing to promote the Plumbing technology program our graduate number will increase and continue to fill a need to Montana's Plumbing Employers.  All recent plumbing graduates are working in their degree fields. We must continue to improve the labs and their on-campus education experience to insure employers are satisfied with the graduates of the Plumbing technology Program.</t>
  </si>
  <si>
    <t xml:space="preserve">With the continual growth in the Welding Department at MSU-Northern our equipment is being used all day, five days a week for 32 weeks out of the year.  During the 2019-20 academic year we have served roughly 200 students.  Some of the equipment we have, has been repaired to the point of not being able to get fixed anymore.  
We are in need of 2 new plasma cutters; the one we have now is extremely old and is unfixable.  We use them on a daily basis in our welding program to teach plasma arc cutting/gauging.  1 of the plasma machines is the piece of equipment that we use to test students through CWI exams, to prepare coupons to get certified thru AWS.  The other one is used for free hand plasma cutting. </t>
  </si>
  <si>
    <t xml:space="preserve">The Perkins &amp; Dual Enrollment staff, in conjunction with Northern faculty, will be traveling to partner high schools to establish and maintain concurrent enrollment courses.  This year Northern will continue to expand high-quality dual enrollment offerings in program fields.  The process of establishing a new concurrent enrollment course is working with the high school teachers and administration to adapt Northern curriculum to establish relevance and rigor into program areas.  Concurrent enrollment helps students save money, establish a college record, and transition from high school to college by building familiarity with collegiate standards, and helps students to get a head start on college and program requirements.  The focus of this year will be to bring additional pathways to Northern' s campus including Auto, Agriculture, and Civil Engineering.  </t>
  </si>
  <si>
    <t>TekNoXpo is an annual event that brings in around 200 students from across the state to our campus.  It provides an  introduction to career opportunities in technical fields and university programs that prepare student for those fields.  The event is structured to allow students to pick from three career tracks where they will participate in three different presentation/hands-on demonstrations that showcase technologies that are used in technical fields.  Industry partners will explain the opportunities, salaries, and benefits that are associated with these careers.  Program faculty and Northern students will explain what a course of study for those fields consist of and preparation they'll need to succeed.                                                                    High School TekNoXpo Event - Supplies for hands-on activities $1,500; fuel for semi's to transport equipment to campus &amp; back/fuel for equipment rodeo $1,500  - Total $3000</t>
  </si>
  <si>
    <t xml:space="preserve">MSU-Northern has a full time Accessibility Services office that all students are informed about during their application and registration process.  This office provides numerous accommodations to students including note taking, extra time on tests, talk-to-text services, audio services, and many other accommodations that provide our students with resources to assist in their success.  We also provide training and information to faculty to assist in universal design of courses and course material.  MSU-Northern also has a Student Support Services program, Veterans Center and Coordinator, as well as a Native American Serving Non Tribal grant to serve our special populations and prepare students for academic success.  MSU-Northern also provides diversity training every year by our Chief Diversity Officer during Faculty and Staff Orientation. We continually monitor our impact on these special populations and were pleased when MSU-Northern was voted the #1 school in Montana for economic mobility, and #15 in the nation.
Rankings focused on the university's "mobility rate," or the number of students that started college in the bottom 20 percent of income distribution and reached the top 20 percent.
https://www.zippia.com/advice/best-colleges-economic-mobility-state/
Data compiled by Opportunity Insights, a non-partisan, not-for-profit organization located at Harvard University.                                                      </t>
  </si>
  <si>
    <t xml:space="preserve">This project will add a learning environment and lab space area dedicated to Hazardous Location installations according to the National Electrical Code (NEC).  Currently, the electrical program uses Rigid Metal Conduit (RMC) and Intermediate Metal Conduit (IMC) which requires threads into explosion-proof enclosures, fixtures, boxes, fittings, seals, etc. The use of a conduit/pipe threader is a necessity for an electrician working in the Industrial Wiring part of the trade. This project component will be to purchase a shop type threader and a portable threader to demonstrate and utilize in labs for the students to be prepared for the job once they graduate. </t>
  </si>
  <si>
    <t>Application Notes</t>
  </si>
  <si>
    <t xml:space="preserve">Please itemize travel costs. See Perkins Sample Budget for examples. </t>
  </si>
  <si>
    <t xml:space="preserve">Please elaborate on this outcome. How many students? How will you measure this? </t>
  </si>
  <si>
    <t>Please complete</t>
  </si>
  <si>
    <t>APPLICATION NOTES</t>
  </si>
  <si>
    <t xml:space="preserve">The Comprehensive Local Needs Assessment demenstrated through the responses of our industry partners that there is an increased demand across industry for high skilled workers, both in techincal and educational skills.  The dual enrollment and pathways support will introduce the numerous options that high school students have in to enter the workforce and enter into high skill, high wage jobs in particular the focus pathways that we are introducing this year. Many high school students do not know the CTE options that are avilable to them not only in the post secondary level but also the numerous job options that exist. </t>
  </si>
  <si>
    <r>
      <rPr>
        <b/>
        <sz val="11"/>
        <color theme="1"/>
        <rFont val="Calibri"/>
        <family val="2"/>
        <scheme val="minor"/>
      </rPr>
      <t>Dual Enrollment Informative Material</t>
    </r>
    <r>
      <rPr>
        <sz val="11"/>
        <color theme="1"/>
        <rFont val="Calibri"/>
        <family val="2"/>
        <scheme val="minor"/>
      </rPr>
      <t xml:space="preserve">
-Registration Packets for dual enrollment students each semester verifying the courses they are enrolled in and support individual contact information
-Informative Material to High School Counselors and students outlining the pathways and courses that are being taught and the careers that align with
- How-To Sheets: Including tutoring options, how to navigate Brightspace and other online systems that will be used by students</t>
    </r>
  </si>
  <si>
    <t>Please provide more detail on this expense. What exactly is being purchased. -Completed</t>
  </si>
  <si>
    <t xml:space="preserve">Welding students will increase their hands on time on the plasma arc cuttting and gauging which will show in their ability to pass the CWI exam and other qualification exams for the industry.  </t>
  </si>
  <si>
    <t xml:space="preserve">Travel for up to 3 faculty to attend local high schools to start new CTE courses and co-teach courses. Mileage at $0.53 per mile as we have no state pool (max $250 per faculty)=$750 and Per diem ($7.50 for breakfast and $8.00 for lunch) per faculty at 4 trips each= $16.00*4=$64.00 per faculty for $192.00 total in per diem </t>
  </si>
  <si>
    <t xml:space="preserve">This is how they are reported and tracked in our system. </t>
  </si>
  <si>
    <r>
      <rPr>
        <b/>
        <sz val="11"/>
        <color rgb="FF000000"/>
        <rFont val="Calibri"/>
        <family val="2"/>
        <scheme val="minor"/>
      </rPr>
      <t xml:space="preserve">Pharmacology Simulation Needs for Training Nursing Students	</t>
    </r>
    <r>
      <rPr>
        <sz val="11"/>
        <color rgb="FF000000"/>
        <rFont val="Calibri"/>
        <family val="2"/>
        <scheme val="minor"/>
      </rPr>
      <t xml:space="preserve">
Pocket Nurse Demo Dose Sim Cart RX with Sample Pack @ 12,995.00
Barcode Printer Package@ 1167.04
OSIS Assembly /Install Level 1 Sim Cab@ 2809.00
KB-Port Lift Gate @150.00
KB-Port Inside Delivery @ 200.00</t>
    </r>
  </si>
  <si>
    <r>
      <rPr>
        <b/>
        <sz val="11"/>
        <color theme="1"/>
        <rFont val="Calibri"/>
        <family val="2"/>
        <scheme val="minor"/>
      </rPr>
      <t>Pharmacology Simulation Needs for Training Nursing Students</t>
    </r>
    <r>
      <rPr>
        <sz val="11"/>
        <color theme="1"/>
        <rFont val="Calibri"/>
        <family val="2"/>
        <scheme val="minor"/>
      </rPr>
      <t xml:space="preserve">
MDS Training @ 400.00
MDS Training @3495.00</t>
    </r>
  </si>
  <si>
    <t>Using $2,837.40 to cover indirect costs as outlined in the IDC cost agreement; balance is being use as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</si>
</sst>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b/>
      <sz val="11"/>
      <color rgb="FF000000"/>
      <name val="Calibri"/>
      <family val="2"/>
      <scheme val="minor"/>
    </font>
    <font>
      <sz val="11"/>
      <color theme="1"/>
      <name val="Calibri"/>
      <family val="2"/>
      <scheme val="minor"/>
    </font>
    <font>
      <sz val="11"/>
      <color rgb="FFFF0000"/>
      <name val="Calibri"/>
      <family val="2"/>
      <scheme val="minor"/>
    </font>
    <font>
      <sz val="12"/>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3" fontId="39" fillId="0" borderId="0" applyFont="0" applyFill="0" applyBorder="0" applyAlignment="0" applyProtection="0"/>
  </cellStyleXfs>
  <cellXfs count="47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1" borderId="32" xfId="0" applyFill="1" applyBorder="1" applyAlignment="1">
      <alignment vertical="center" wrapText="1"/>
    </xf>
    <xf numFmtId="0" fontId="35" fillId="0" borderId="1" xfId="0" applyFont="1" applyBorder="1" applyAlignment="1">
      <alignment horizontal="center" vertical="top" wrapText="1"/>
    </xf>
    <xf numFmtId="0" fontId="35" fillId="0" borderId="1" xfId="0" applyFont="1" applyBorder="1" applyAlignment="1">
      <alignment vertical="top" wrapText="1"/>
    </xf>
    <xf numFmtId="0" fontId="1" fillId="0" borderId="1" xfId="0" applyFont="1" applyBorder="1" applyAlignment="1">
      <alignment vertical="top"/>
    </xf>
    <xf numFmtId="0" fontId="36"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7" fillId="0" borderId="1" xfId="0" applyFont="1" applyBorder="1" applyAlignment="1">
      <alignment vertical="top" wrapText="1"/>
    </xf>
    <xf numFmtId="0" fontId="37" fillId="0" borderId="0" xfId="0" applyFont="1"/>
    <xf numFmtId="0" fontId="35" fillId="0" borderId="0" xfId="0" applyFont="1" applyAlignment="1">
      <alignment horizontal="center" vertical="top" wrapText="1"/>
    </xf>
    <xf numFmtId="0" fontId="36" fillId="0" borderId="0" xfId="0" applyFont="1" applyAlignment="1">
      <alignment vertical="top" wrapText="1"/>
    </xf>
    <xf numFmtId="0" fontId="0" fillId="0" borderId="0" xfId="0" applyAlignment="1">
      <alignment vertical="top"/>
    </xf>
    <xf numFmtId="0" fontId="36"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2"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3" borderId="0" xfId="1" applyFont="1" applyFill="1" applyAlignment="1" applyProtection="1">
      <alignment vertical="center"/>
    </xf>
    <xf numFmtId="167" fontId="25" fillId="23" borderId="29" xfId="1" applyNumberFormat="1" applyFont="1" applyFill="1" applyBorder="1" applyAlignment="1" applyProtection="1">
      <alignment horizontal="center" vertical="center"/>
    </xf>
    <xf numFmtId="0" fontId="25" fillId="23" borderId="0" xfId="1" applyFont="1" applyFill="1" applyAlignment="1" applyProtection="1">
      <alignment horizontal="left" vertical="center"/>
    </xf>
    <xf numFmtId="0" fontId="25" fillId="23"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0" fontId="1" fillId="0" borderId="2" xfId="0" applyFont="1" applyBorder="1" applyAlignment="1">
      <alignment horizontal="left"/>
    </xf>
    <xf numFmtId="0" fontId="1"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0" fillId="0" borderId="2" xfId="0" applyNumberFormat="1" applyBorder="1" applyAlignment="1" applyProtection="1">
      <alignment horizontal="right" wrapText="1"/>
      <protection locked="0"/>
    </xf>
    <xf numFmtId="0" fontId="0" fillId="0" borderId="0" xfId="0" applyBorder="1" applyAlignment="1">
      <alignment horizontal="left" vertical="top" wrapText="1"/>
    </xf>
    <xf numFmtId="0" fontId="2" fillId="0" borderId="0" xfId="0" applyFont="1" applyFill="1" applyBorder="1" applyAlignment="1">
      <alignment horizontal="center" wrapText="1"/>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Fill="1" applyBorder="1" applyAlignment="1">
      <alignment horizontal="left" wrapText="1"/>
    </xf>
    <xf numFmtId="0" fontId="8" fillId="0" borderId="0" xfId="0" applyFont="1" applyFill="1" applyBorder="1" applyAlignment="1">
      <alignment horizontal="left" wrapText="1"/>
    </xf>
    <xf numFmtId="43" fontId="0" fillId="16" borderId="6" xfId="4" applyFont="1" applyFill="1" applyBorder="1" applyAlignment="1" applyProtection="1">
      <alignment wrapText="1"/>
      <protection locked="0"/>
    </xf>
    <xf numFmtId="164" fontId="40" fillId="0" borderId="2" xfId="0" applyNumberFormat="1" applyFont="1" applyBorder="1" applyAlignment="1" applyProtection="1">
      <alignment horizontal="right" wrapText="1"/>
      <protection locked="0"/>
    </xf>
    <xf numFmtId="0" fontId="0" fillId="0" borderId="0" xfId="0" applyBorder="1" applyAlignment="1">
      <alignment horizontal="left"/>
    </xf>
    <xf numFmtId="0" fontId="2" fillId="0" borderId="0"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20" borderId="0" xfId="0" applyFill="1" applyBorder="1" applyAlignment="1">
      <alignment horizontal="center"/>
    </xf>
    <xf numFmtId="0" fontId="0" fillId="0" borderId="0" xfId="0" applyBorder="1" applyAlignment="1">
      <alignment horizontal="left" wrapText="1"/>
    </xf>
    <xf numFmtId="0" fontId="40" fillId="0" borderId="0" xfId="0" applyFont="1" applyBorder="1" applyAlignment="1">
      <alignment horizontal="left" vertical="top" wrapText="1"/>
    </xf>
    <xf numFmtId="0" fontId="3" fillId="2" borderId="0" xfId="0" applyFont="1" applyFill="1" applyBorder="1" applyAlignment="1">
      <alignment horizontal="center"/>
    </xf>
    <xf numFmtId="0" fontId="41" fillId="0" borderId="0" xfId="0" applyFont="1" applyFill="1" applyBorder="1" applyAlignment="1">
      <alignment horizontal="left" wrapText="1"/>
    </xf>
    <xf numFmtId="164" fontId="37" fillId="0" borderId="2" xfId="0" applyNumberFormat="1" applyFont="1" applyBorder="1" applyAlignment="1" applyProtection="1">
      <alignment horizontal="right"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9" xfId="0" applyFont="1" applyFill="1" applyBorder="1" applyAlignment="1">
      <alignment horizontal="left" wrapText="1"/>
    </xf>
    <xf numFmtId="0" fontId="8" fillId="0" borderId="10" xfId="0" applyFont="1" applyFill="1" applyBorder="1" applyAlignment="1">
      <alignment horizontal="left" wrapText="1"/>
    </xf>
    <xf numFmtId="0" fontId="8" fillId="0" borderId="0" xfId="0" applyFont="1" applyFill="1" applyBorder="1" applyAlignment="1">
      <alignment horizontal="left" wrapText="1"/>
    </xf>
    <xf numFmtId="0" fontId="8" fillId="0" borderId="11" xfId="0" applyFont="1" applyFill="1" applyBorder="1" applyAlignment="1">
      <alignment horizontal="left" wrapText="1"/>
    </xf>
    <xf numFmtId="0" fontId="8" fillId="0" borderId="12" xfId="0" applyFont="1" applyFill="1" applyBorder="1" applyAlignment="1">
      <alignment horizontal="left" wrapText="1"/>
    </xf>
    <xf numFmtId="0" fontId="8" fillId="0" borderId="13" xfId="0" applyFont="1" applyFill="1" applyBorder="1" applyAlignment="1">
      <alignment horizontal="left" wrapText="1"/>
    </xf>
    <xf numFmtId="0" fontId="8" fillId="0" borderId="14" xfId="0" applyFont="1" applyFill="1" applyBorder="1" applyAlignment="1">
      <alignment horizontal="left"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8" fillId="0" borderId="13" xfId="0" applyFont="1" applyFill="1" applyBorder="1" applyAlignment="1">
      <alignment horizontal="center" wrapText="1"/>
    </xf>
    <xf numFmtId="0" fontId="8" fillId="0" borderId="14" xfId="0" applyFont="1" applyFill="1" applyBorder="1" applyAlignment="1">
      <alignment horizontal="center" wrapText="1"/>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0" fontId="2" fillId="0" borderId="0" xfId="0" applyFont="1" applyFill="1" applyBorder="1" applyAlignment="1">
      <alignment horizontal="left" wrapText="1"/>
    </xf>
    <xf numFmtId="0" fontId="2" fillId="0" borderId="11" xfId="0" applyFont="1" applyFill="1" applyBorder="1" applyAlignment="1">
      <alignment horizontal="left" wrapText="1"/>
    </xf>
    <xf numFmtId="0" fontId="2" fillId="0" borderId="12" xfId="0" applyFont="1" applyFill="1" applyBorder="1" applyAlignment="1">
      <alignment horizontal="left" wrapText="1"/>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33" fillId="0" borderId="2" xfId="0" applyFont="1" applyBorder="1" applyAlignment="1">
      <alignment horizontal="center" wrapText="1"/>
    </xf>
    <xf numFmtId="0" fontId="33" fillId="0" borderId="18" xfId="0" applyFont="1" applyBorder="1" applyAlignment="1">
      <alignment horizontal="center" wrapText="1"/>
    </xf>
    <xf numFmtId="0" fontId="33" fillId="0" borderId="3" xfId="0" applyFont="1"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3" fillId="0" borderId="2" xfId="0" applyFont="1" applyBorder="1" applyAlignment="1">
      <alignment horizontal="left" wrapText="1"/>
    </xf>
    <xf numFmtId="0" fontId="33" fillId="0" borderId="18" xfId="0" applyFont="1" applyBorder="1" applyAlignment="1">
      <alignment horizontal="left" wrapText="1"/>
    </xf>
    <xf numFmtId="0" fontId="33" fillId="0" borderId="3" xfId="0" applyFont="1" applyBorder="1" applyAlignment="1">
      <alignment horizontal="left" wrapText="1"/>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37" fillId="16" borderId="7" xfId="0" applyFont="1" applyFill="1" applyBorder="1" applyAlignment="1" applyProtection="1">
      <alignment horizontal="left" vertical="top" wrapText="1"/>
      <protection locked="0"/>
    </xf>
    <xf numFmtId="0" fontId="37" fillId="16" borderId="8" xfId="0" applyFont="1" applyFill="1" applyBorder="1" applyAlignment="1" applyProtection="1">
      <alignment horizontal="left" vertical="top" wrapText="1"/>
      <protection locked="0"/>
    </xf>
    <xf numFmtId="0" fontId="37" fillId="16" borderId="9" xfId="0" applyFont="1" applyFill="1" applyBorder="1" applyAlignment="1" applyProtection="1">
      <alignment horizontal="left" vertical="top" wrapText="1"/>
      <protection locked="0"/>
    </xf>
    <xf numFmtId="0" fontId="37" fillId="16" borderId="10" xfId="0" applyFont="1" applyFill="1" applyBorder="1" applyAlignment="1" applyProtection="1">
      <alignment horizontal="left" vertical="top" wrapText="1"/>
      <protection locked="0"/>
    </xf>
    <xf numFmtId="0" fontId="37" fillId="16" borderId="0" xfId="0" applyFont="1" applyFill="1" applyBorder="1" applyAlignment="1" applyProtection="1">
      <alignment horizontal="left" vertical="top" wrapText="1"/>
      <protection locked="0"/>
    </xf>
    <xf numFmtId="0" fontId="37" fillId="16" borderId="11" xfId="0" applyFont="1" applyFill="1" applyBorder="1" applyAlignment="1" applyProtection="1">
      <alignment horizontal="left" vertical="top" wrapText="1"/>
      <protection locked="0"/>
    </xf>
    <xf numFmtId="0" fontId="37" fillId="16" borderId="12" xfId="0" applyFont="1" applyFill="1" applyBorder="1" applyAlignment="1" applyProtection="1">
      <alignment horizontal="left" vertical="top" wrapText="1"/>
      <protection locked="0"/>
    </xf>
    <xf numFmtId="0" fontId="37" fillId="16" borderId="13" xfId="0" applyFont="1" applyFill="1" applyBorder="1" applyAlignment="1" applyProtection="1">
      <alignment horizontal="left" vertical="top" wrapText="1"/>
      <protection locked="0"/>
    </xf>
    <xf numFmtId="0" fontId="37" fillId="16" borderId="14" xfId="0" applyFont="1" applyFill="1" applyBorder="1" applyAlignment="1" applyProtection="1">
      <alignment horizontal="left" vertical="top" wrapText="1"/>
      <protection locked="0"/>
    </xf>
    <xf numFmtId="43" fontId="0" fillId="16" borderId="15" xfId="4" applyFont="1" applyFill="1" applyBorder="1" applyAlignment="1" applyProtection="1">
      <alignment horizontal="center" vertical="top"/>
      <protection locked="0"/>
    </xf>
    <xf numFmtId="43" fontId="0" fillId="16" borderId="17" xfId="4" applyFont="1"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xfId="4" builtinId="3"/>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ella.msu.montana.edu\Workforce\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wendland@msun.edu" TargetMode="External"/><Relationship Id="rId3" Type="http://schemas.openxmlformats.org/officeDocument/2006/relationships/hyperlink" Target="mailto:maura.gatch@msun.edu" TargetMode="External"/><Relationship Id="rId7" Type="http://schemas.openxmlformats.org/officeDocument/2006/relationships/hyperlink" Target="mailto:neil.moisey@msun.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egel@msun.edu" TargetMode="External"/><Relationship Id="rId5" Type="http://schemas.openxmlformats.org/officeDocument/2006/relationships/hyperlink" Target="mailto:m.fishburn-matthew@msun.edu" TargetMode="External"/><Relationship Id="rId4" Type="http://schemas.openxmlformats.org/officeDocument/2006/relationships/hyperlink" Target="mailto:cwendland@msun.edu"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zoomScaleNormal="100" zoomScaleSheetLayoutView="100" workbookViewId="0">
      <selection activeCell="G63" sqref="G63:J63"/>
    </sheetView>
  </sheetViews>
  <sheetFormatPr defaultColWidth="8.7109375" defaultRowHeight="15" x14ac:dyDescent="0.25"/>
  <cols>
    <col min="1" max="1" width="4.42578125" style="151" customWidth="1"/>
    <col min="2" max="2" width="6.28515625" style="151" customWidth="1"/>
    <col min="3" max="3" width="9.5703125" style="151" customWidth="1"/>
    <col min="4" max="4" width="10.42578125" style="161" bestFit="1" customWidth="1"/>
    <col min="5" max="5" width="6.85546875" style="151" customWidth="1"/>
    <col min="6" max="6" width="8.85546875" style="151" customWidth="1"/>
    <col min="7" max="7" width="11.140625" style="151" customWidth="1"/>
    <col min="8" max="8" width="11.140625" style="151" bestFit="1" customWidth="1"/>
    <col min="9" max="9" width="10.5703125" style="151" customWidth="1"/>
    <col min="10" max="16384" width="8.7109375" style="151"/>
  </cols>
  <sheetData>
    <row r="1" spans="1:9" ht="21" x14ac:dyDescent="0.35">
      <c r="A1" s="150" t="s">
        <v>204</v>
      </c>
      <c r="B1" s="150"/>
      <c r="C1" s="150"/>
    </row>
    <row r="3" spans="1:9" x14ac:dyDescent="0.25">
      <c r="A3" s="334" t="s">
        <v>43</v>
      </c>
      <c r="B3" s="334"/>
      <c r="C3" s="334"/>
      <c r="D3" s="334"/>
      <c r="E3" s="334"/>
      <c r="F3" s="334"/>
      <c r="G3" s="334"/>
      <c r="H3" s="334"/>
    </row>
    <row r="5" spans="1:9" x14ac:dyDescent="0.25">
      <c r="A5" s="334" t="s">
        <v>146</v>
      </c>
      <c r="B5" s="334"/>
      <c r="C5" s="334"/>
      <c r="D5" s="334"/>
      <c r="E5" s="334"/>
      <c r="F5" s="334"/>
    </row>
    <row r="6" spans="1:9" x14ac:dyDescent="0.25">
      <c r="A6" s="334" t="s">
        <v>147</v>
      </c>
      <c r="B6" s="334"/>
      <c r="C6" s="334"/>
    </row>
    <row r="7" spans="1:9" x14ac:dyDescent="0.25">
      <c r="A7" s="334" t="s">
        <v>148</v>
      </c>
      <c r="B7" s="334"/>
      <c r="C7" s="334"/>
      <c r="D7" s="334"/>
      <c r="E7" s="334"/>
    </row>
    <row r="9" spans="1:9" x14ac:dyDescent="0.25">
      <c r="A9" s="174" t="s">
        <v>205</v>
      </c>
      <c r="B9" s="174"/>
      <c r="C9" s="174"/>
      <c r="D9" s="174"/>
    </row>
    <row r="10" spans="1:9" ht="15.75" thickBot="1" x14ac:dyDescent="0.3"/>
    <row r="11" spans="1:9" ht="15.75" thickBot="1" x14ac:dyDescent="0.3">
      <c r="A11" s="152" t="s">
        <v>52</v>
      </c>
      <c r="B11" s="168"/>
      <c r="C11" s="340" t="s">
        <v>230</v>
      </c>
      <c r="D11" s="341"/>
      <c r="E11" s="341"/>
      <c r="F11" s="342"/>
      <c r="G11" s="175" t="s">
        <v>53</v>
      </c>
      <c r="H11" s="154" t="s">
        <v>231</v>
      </c>
    </row>
    <row r="14" spans="1:9" ht="16.5" thickBot="1" x14ac:dyDescent="0.3">
      <c r="A14" s="160" t="s">
        <v>44</v>
      </c>
      <c r="B14" s="160"/>
      <c r="C14" s="160"/>
      <c r="D14" s="171"/>
      <c r="E14" s="160"/>
    </row>
    <row r="15" spans="1:9" ht="15.75" thickBot="1" x14ac:dyDescent="0.3">
      <c r="A15" s="331" t="s">
        <v>232</v>
      </c>
      <c r="B15" s="332"/>
      <c r="C15" s="332"/>
      <c r="D15" s="332"/>
      <c r="E15" s="333"/>
      <c r="F15" s="331" t="s">
        <v>233</v>
      </c>
      <c r="G15" s="332"/>
      <c r="H15" s="332"/>
      <c r="I15" s="333"/>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31" t="s">
        <v>234</v>
      </c>
      <c r="B18" s="332"/>
      <c r="C18" s="332"/>
      <c r="D18" s="332"/>
      <c r="E18" s="332"/>
      <c r="F18" s="332"/>
      <c r="G18" s="332"/>
      <c r="H18" s="332"/>
      <c r="I18" s="333"/>
    </row>
    <row r="19" spans="1:9" x14ac:dyDescent="0.25">
      <c r="A19" s="153" t="s">
        <v>151</v>
      </c>
      <c r="B19" s="165"/>
      <c r="C19" s="165"/>
      <c r="D19" s="172"/>
      <c r="E19" s="165"/>
      <c r="F19" s="165"/>
      <c r="G19" s="165"/>
      <c r="H19" s="165"/>
      <c r="I19" s="165"/>
    </row>
    <row r="20" spans="1:9" ht="15.75" thickBot="1" x14ac:dyDescent="0.3"/>
    <row r="21" spans="1:9" ht="15.75" thickBot="1" x14ac:dyDescent="0.3">
      <c r="A21" s="336" t="s">
        <v>235</v>
      </c>
      <c r="B21" s="337"/>
      <c r="C21" s="337"/>
      <c r="D21" s="338"/>
      <c r="E21" s="166" t="s">
        <v>236</v>
      </c>
      <c r="F21" s="331">
        <v>59501</v>
      </c>
      <c r="G21" s="333"/>
      <c r="H21" s="157"/>
      <c r="I21" s="157"/>
    </row>
    <row r="22" spans="1:9" x14ac:dyDescent="0.25">
      <c r="A22" s="153" t="s">
        <v>152</v>
      </c>
      <c r="E22" s="153" t="s">
        <v>153</v>
      </c>
      <c r="F22" s="158" t="s">
        <v>154</v>
      </c>
    </row>
    <row r="23" spans="1:9" ht="15.75" thickBot="1" x14ac:dyDescent="0.3">
      <c r="A23" s="153"/>
    </row>
    <row r="24" spans="1:9" ht="15.75" thickBot="1" x14ac:dyDescent="0.3">
      <c r="A24" s="164" t="s">
        <v>237</v>
      </c>
      <c r="B24" s="155"/>
      <c r="C24" s="156"/>
      <c r="D24" s="154"/>
      <c r="E24" s="331"/>
      <c r="F24" s="333"/>
      <c r="H24" s="157"/>
      <c r="I24" s="157"/>
    </row>
    <row r="25" spans="1:9" x14ac:dyDescent="0.25">
      <c r="A25" s="153" t="s">
        <v>155</v>
      </c>
      <c r="D25" s="170" t="s">
        <v>156</v>
      </c>
      <c r="E25" s="170" t="s">
        <v>157</v>
      </c>
    </row>
    <row r="26" spans="1:9" ht="15.75" thickBot="1" x14ac:dyDescent="0.3"/>
    <row r="27" spans="1:9" ht="15.75" thickBot="1" x14ac:dyDescent="0.3">
      <c r="A27" s="335" t="s">
        <v>238</v>
      </c>
      <c r="B27" s="332"/>
      <c r="C27" s="332"/>
      <c r="D27" s="332"/>
      <c r="E27" s="332"/>
      <c r="F27" s="333"/>
    </row>
    <row r="28" spans="1:9" s="153" customFormat="1" x14ac:dyDescent="0.25">
      <c r="A28" s="153" t="s">
        <v>158</v>
      </c>
      <c r="D28" s="173"/>
    </row>
    <row r="30" spans="1:9" ht="16.5" thickBot="1" x14ac:dyDescent="0.3">
      <c r="A30" s="160" t="s">
        <v>45</v>
      </c>
      <c r="B30" s="160"/>
    </row>
    <row r="31" spans="1:9" ht="15.75" thickBot="1" x14ac:dyDescent="0.3">
      <c r="A31" s="331" t="s">
        <v>239</v>
      </c>
      <c r="B31" s="332"/>
      <c r="C31" s="332"/>
      <c r="D31" s="332"/>
      <c r="E31" s="333"/>
      <c r="F31" s="331" t="s">
        <v>240</v>
      </c>
      <c r="G31" s="332"/>
      <c r="H31" s="332"/>
      <c r="I31" s="333"/>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31" t="s">
        <v>234</v>
      </c>
      <c r="B34" s="332"/>
      <c r="C34" s="332"/>
      <c r="D34" s="332"/>
      <c r="E34" s="332"/>
      <c r="F34" s="332"/>
      <c r="G34" s="332"/>
      <c r="H34" s="332"/>
      <c r="I34" s="333"/>
    </row>
    <row r="35" spans="1:9" x14ac:dyDescent="0.25">
      <c r="A35" s="153" t="s">
        <v>151</v>
      </c>
      <c r="B35" s="165"/>
      <c r="C35" s="165"/>
      <c r="D35" s="172"/>
      <c r="E35" s="165"/>
      <c r="F35" s="165"/>
      <c r="G35" s="165"/>
      <c r="H35" s="165"/>
      <c r="I35" s="165"/>
    </row>
    <row r="36" spans="1:9" ht="15.75" thickBot="1" x14ac:dyDescent="0.3"/>
    <row r="37" spans="1:9" ht="15.75" thickBot="1" x14ac:dyDescent="0.3">
      <c r="A37" s="336" t="s">
        <v>235</v>
      </c>
      <c r="B37" s="337"/>
      <c r="C37" s="337"/>
      <c r="D37" s="338"/>
      <c r="E37" s="166" t="s">
        <v>236</v>
      </c>
      <c r="F37" s="331">
        <v>59501</v>
      </c>
      <c r="G37" s="333"/>
      <c r="H37" s="157"/>
      <c r="I37" s="157"/>
    </row>
    <row r="38" spans="1:9" x14ac:dyDescent="0.25">
      <c r="A38" s="153" t="s">
        <v>152</v>
      </c>
      <c r="E38" s="153" t="s">
        <v>153</v>
      </c>
      <c r="F38" s="158" t="s">
        <v>154</v>
      </c>
    </row>
    <row r="39" spans="1:9" ht="15.75" thickBot="1" x14ac:dyDescent="0.3">
      <c r="A39" s="153"/>
    </row>
    <row r="40" spans="1:9" ht="15.75" thickBot="1" x14ac:dyDescent="0.3">
      <c r="A40" s="164"/>
      <c r="B40" s="155" t="s">
        <v>241</v>
      </c>
      <c r="C40" s="156"/>
      <c r="D40" s="154"/>
      <c r="E40" s="331"/>
      <c r="F40" s="333"/>
      <c r="H40" s="157"/>
      <c r="I40" s="157"/>
    </row>
    <row r="41" spans="1:9" x14ac:dyDescent="0.25">
      <c r="A41" s="153" t="s">
        <v>155</v>
      </c>
      <c r="D41" s="170" t="s">
        <v>156</v>
      </c>
      <c r="E41" s="167" t="s">
        <v>157</v>
      </c>
    </row>
    <row r="42" spans="1:9" ht="15.75" thickBot="1" x14ac:dyDescent="0.3"/>
    <row r="43" spans="1:9" ht="15.75" thickBot="1" x14ac:dyDescent="0.3">
      <c r="A43" s="335" t="s">
        <v>242</v>
      </c>
      <c r="B43" s="332"/>
      <c r="C43" s="332"/>
      <c r="D43" s="332"/>
      <c r="E43" s="332"/>
      <c r="F43" s="333"/>
    </row>
    <row r="44" spans="1:9" s="153" customFormat="1" x14ac:dyDescent="0.25">
      <c r="A44" s="153" t="s">
        <v>158</v>
      </c>
      <c r="D44" s="173"/>
    </row>
    <row r="45" spans="1:9" s="153" customFormat="1" x14ac:dyDescent="0.25">
      <c r="D45" s="173"/>
    </row>
    <row r="46" spans="1:9" ht="31.5" customHeight="1" x14ac:dyDescent="0.25">
      <c r="A46" s="339" t="s">
        <v>206</v>
      </c>
      <c r="B46" s="339"/>
      <c r="C46" s="339"/>
      <c r="D46" s="339"/>
      <c r="E46" s="339"/>
      <c r="F46" s="339"/>
      <c r="G46" s="339"/>
      <c r="H46" s="339"/>
      <c r="I46" s="339"/>
    </row>
    <row r="47" spans="1:9" ht="15.75" thickBot="1" x14ac:dyDescent="0.3"/>
    <row r="48" spans="1:9" ht="15.75" thickBot="1" x14ac:dyDescent="0.3">
      <c r="A48" s="331" t="s">
        <v>243</v>
      </c>
      <c r="B48" s="332"/>
      <c r="C48" s="332"/>
      <c r="D48" s="332"/>
      <c r="E48" s="333"/>
      <c r="F48" s="331" t="s">
        <v>244</v>
      </c>
      <c r="G48" s="332"/>
      <c r="H48" s="332"/>
      <c r="I48" s="333"/>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t="s">
        <v>245</v>
      </c>
      <c r="C51" s="156"/>
      <c r="D51" s="154"/>
      <c r="E51" s="331"/>
      <c r="F51" s="333"/>
      <c r="H51" s="157"/>
      <c r="I51" s="157"/>
    </row>
    <row r="52" spans="1:14" x14ac:dyDescent="0.25">
      <c r="A52" s="153" t="s">
        <v>155</v>
      </c>
      <c r="D52" s="170" t="s">
        <v>156</v>
      </c>
      <c r="E52" s="167" t="s">
        <v>157</v>
      </c>
    </row>
    <row r="53" spans="1:14" ht="15.75" thickBot="1" x14ac:dyDescent="0.3"/>
    <row r="54" spans="1:14" ht="15.75" thickBot="1" x14ac:dyDescent="0.3">
      <c r="A54" s="335" t="s">
        <v>246</v>
      </c>
      <c r="B54" s="332"/>
      <c r="C54" s="332"/>
      <c r="D54" s="332"/>
      <c r="E54" s="332"/>
      <c r="F54" s="333"/>
    </row>
    <row r="55" spans="1:14" s="153" customFormat="1" x14ac:dyDescent="0.25">
      <c r="A55" s="153" t="s">
        <v>158</v>
      </c>
      <c r="D55" s="173"/>
    </row>
    <row r="57" spans="1:14" x14ac:dyDescent="0.25">
      <c r="A57" s="334" t="s">
        <v>207</v>
      </c>
      <c r="B57" s="334"/>
      <c r="C57" s="334"/>
      <c r="D57" s="334"/>
      <c r="E57" s="334"/>
      <c r="F57" s="334"/>
      <c r="G57" s="334"/>
      <c r="H57" s="334"/>
      <c r="I57" s="334"/>
      <c r="J57" s="334"/>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31" t="s">
        <v>247</v>
      </c>
      <c r="C60" s="332"/>
      <c r="D60" s="332"/>
      <c r="E60" s="332"/>
      <c r="F60" s="333"/>
      <c r="G60" s="335" t="s">
        <v>248</v>
      </c>
      <c r="H60" s="332"/>
      <c r="I60" s="332"/>
      <c r="J60" s="333"/>
      <c r="K60" s="169"/>
      <c r="L60" s="169"/>
      <c r="M60" s="169"/>
      <c r="N60" s="169"/>
    </row>
    <row r="61" spans="1:14" ht="15.75" thickBot="1" x14ac:dyDescent="0.3">
      <c r="A61" s="163">
        <v>2</v>
      </c>
      <c r="B61" s="331" t="s">
        <v>249</v>
      </c>
      <c r="C61" s="332"/>
      <c r="D61" s="332"/>
      <c r="E61" s="332"/>
      <c r="F61" s="333"/>
      <c r="G61" s="335" t="s">
        <v>250</v>
      </c>
      <c r="H61" s="332"/>
      <c r="I61" s="332"/>
      <c r="J61" s="333"/>
      <c r="K61" s="169"/>
      <c r="L61" s="169"/>
      <c r="M61" s="169"/>
      <c r="N61" s="169"/>
    </row>
    <row r="62" spans="1:14" ht="15.75" thickBot="1" x14ac:dyDescent="0.3">
      <c r="A62" s="163">
        <v>3</v>
      </c>
      <c r="B62" s="331" t="s">
        <v>251</v>
      </c>
      <c r="C62" s="332"/>
      <c r="D62" s="332"/>
      <c r="E62" s="332"/>
      <c r="F62" s="333"/>
      <c r="G62" s="335" t="s">
        <v>252</v>
      </c>
      <c r="H62" s="332"/>
      <c r="I62" s="332"/>
      <c r="J62" s="333"/>
      <c r="K62" s="169"/>
      <c r="L62" s="169"/>
      <c r="M62" s="169"/>
      <c r="N62" s="169"/>
    </row>
    <row r="63" spans="1:14" ht="15.75" thickBot="1" x14ac:dyDescent="0.3">
      <c r="A63" s="163">
        <v>4</v>
      </c>
      <c r="B63" s="331"/>
      <c r="C63" s="332"/>
      <c r="D63" s="332"/>
      <c r="E63" s="332"/>
      <c r="F63" s="333"/>
      <c r="G63" s="331"/>
      <c r="H63" s="332"/>
      <c r="I63" s="332"/>
      <c r="J63" s="333"/>
      <c r="K63" s="169"/>
      <c r="L63" s="169"/>
      <c r="M63" s="169"/>
      <c r="N63" s="169"/>
    </row>
    <row r="64" spans="1:14" ht="15.75" thickBot="1" x14ac:dyDescent="0.3">
      <c r="A64" s="163">
        <v>5</v>
      </c>
      <c r="B64" s="331"/>
      <c r="C64" s="332"/>
      <c r="D64" s="332"/>
      <c r="E64" s="332"/>
      <c r="F64" s="333"/>
      <c r="G64" s="331"/>
      <c r="H64" s="332"/>
      <c r="I64" s="332"/>
      <c r="J64" s="333"/>
      <c r="K64" s="169"/>
      <c r="L64" s="169"/>
      <c r="M64" s="169"/>
      <c r="N64" s="169"/>
    </row>
    <row r="65" spans="1:14" ht="15.75" thickBot="1" x14ac:dyDescent="0.3">
      <c r="A65" s="163">
        <v>6</v>
      </c>
      <c r="B65" s="331"/>
      <c r="C65" s="332"/>
      <c r="D65" s="332"/>
      <c r="E65" s="332"/>
      <c r="F65" s="333"/>
      <c r="G65" s="331"/>
      <c r="H65" s="332"/>
      <c r="I65" s="332"/>
      <c r="J65" s="333"/>
      <c r="K65" s="169"/>
      <c r="L65" s="169"/>
      <c r="M65" s="169"/>
      <c r="N65" s="169"/>
    </row>
    <row r="66" spans="1:14" ht="15.75" thickBot="1" x14ac:dyDescent="0.3">
      <c r="A66" s="163">
        <v>7</v>
      </c>
      <c r="B66" s="331"/>
      <c r="C66" s="332"/>
      <c r="D66" s="332"/>
      <c r="E66" s="332"/>
      <c r="F66" s="333"/>
      <c r="G66" s="331"/>
      <c r="H66" s="332"/>
      <c r="I66" s="332"/>
      <c r="J66" s="333"/>
      <c r="K66" s="169"/>
      <c r="L66" s="169"/>
      <c r="M66" s="169"/>
      <c r="N66" s="169"/>
    </row>
    <row r="67" spans="1:14" ht="15.75" thickBot="1" x14ac:dyDescent="0.3">
      <c r="A67" s="163">
        <v>8</v>
      </c>
      <c r="B67" s="331"/>
      <c r="C67" s="332"/>
      <c r="D67" s="332"/>
      <c r="E67" s="332"/>
      <c r="F67" s="333"/>
      <c r="G67" s="331"/>
      <c r="H67" s="332"/>
      <c r="I67" s="332"/>
      <c r="J67" s="333"/>
      <c r="K67" s="169"/>
      <c r="L67" s="169"/>
      <c r="M67" s="169"/>
      <c r="N67" s="169"/>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1">
    <mergeCell ref="F48:I48"/>
    <mergeCell ref="E51:F51"/>
    <mergeCell ref="A54:F54"/>
    <mergeCell ref="C11:F11"/>
    <mergeCell ref="A18:I18"/>
    <mergeCell ref="A21:D21"/>
    <mergeCell ref="F21:G21"/>
    <mergeCell ref="E24:F24"/>
    <mergeCell ref="A27:F27"/>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F2F5B7A9-0A50-40E1-829C-272DE123BDC4}"/>
    <hyperlink ref="A43" r:id="rId4" xr:uid="{1A35B783-C64E-4CE3-BA88-73ECD1006AC4}"/>
    <hyperlink ref="A54" r:id="rId5" xr:uid="{EC7BE19B-D202-46AE-917E-04F94B601107}"/>
    <hyperlink ref="G60" r:id="rId6" xr:uid="{D5AD33F8-45BE-4C4B-B1F3-B53F3AB81D06}"/>
    <hyperlink ref="G61" r:id="rId7" xr:uid="{0A91668B-D336-4955-8E52-FDBB2558C755}"/>
    <hyperlink ref="G62" r:id="rId8" xr:uid="{CB6F252A-C507-43F9-AFFC-9008530872A6}"/>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election activeCell="A8" sqref="A8"/>
    </sheetView>
  </sheetViews>
  <sheetFormatPr defaultRowHeight="15" x14ac:dyDescent="0.25"/>
  <cols>
    <col min="1" max="1" width="107.28515625" style="10" customWidth="1"/>
  </cols>
  <sheetData>
    <row r="1" spans="1:6" ht="135" x14ac:dyDescent="0.25">
      <c r="A1" s="273" t="s">
        <v>208</v>
      </c>
    </row>
    <row r="2" spans="1:6" ht="144" customHeight="1" thickBot="1" x14ac:dyDescent="0.3">
      <c r="A2" s="274" t="s">
        <v>292</v>
      </c>
    </row>
    <row r="3" spans="1:6" ht="90" x14ac:dyDescent="0.25">
      <c r="A3" s="273" t="s">
        <v>200</v>
      </c>
    </row>
    <row r="4" spans="1:6" ht="159" customHeight="1" thickBot="1" x14ac:dyDescent="0.3">
      <c r="A4" s="274" t="s">
        <v>293</v>
      </c>
    </row>
    <row r="5" spans="1:6" ht="30" x14ac:dyDescent="0.25">
      <c r="A5" s="273" t="s">
        <v>201</v>
      </c>
    </row>
    <row r="6" spans="1:6" ht="144" customHeight="1" thickBot="1" x14ac:dyDescent="0.3">
      <c r="A6" s="274" t="s">
        <v>294</v>
      </c>
    </row>
    <row r="7" spans="1:6" ht="72.599999999999994" customHeight="1" x14ac:dyDescent="0.25">
      <c r="A7" s="273" t="s">
        <v>202</v>
      </c>
    </row>
    <row r="8" spans="1:6" ht="243" customHeight="1" thickBot="1" x14ac:dyDescent="0.3">
      <c r="A8" s="274" t="s">
        <v>309</v>
      </c>
    </row>
    <row r="9" spans="1:6" ht="30" x14ac:dyDescent="0.25">
      <c r="A9" s="273" t="s">
        <v>196</v>
      </c>
    </row>
    <row r="10" spans="1:6" ht="107.25" customHeight="1" thickBot="1" x14ac:dyDescent="0.3">
      <c r="A10" s="274" t="s">
        <v>295</v>
      </c>
    </row>
    <row r="11" spans="1:6" ht="30" x14ac:dyDescent="0.25">
      <c r="A11" s="273" t="s">
        <v>197</v>
      </c>
    </row>
    <row r="12" spans="1:6" ht="101.25" customHeight="1" thickBot="1" x14ac:dyDescent="0.3">
      <c r="A12" s="274" t="s">
        <v>296</v>
      </c>
    </row>
    <row r="13" spans="1:6" ht="30" x14ac:dyDescent="0.25">
      <c r="A13" s="273" t="s">
        <v>198</v>
      </c>
    </row>
    <row r="14" spans="1:6" ht="179.25" customHeight="1" thickBot="1" x14ac:dyDescent="0.3">
      <c r="A14" s="274" t="s">
        <v>297</v>
      </c>
    </row>
    <row r="15" spans="1:6" ht="45.75" thickBot="1" x14ac:dyDescent="0.3">
      <c r="A15" s="273" t="s">
        <v>199</v>
      </c>
    </row>
    <row r="16" spans="1:6" ht="111.75" customHeight="1" thickBot="1" x14ac:dyDescent="0.3">
      <c r="A16" s="274" t="s">
        <v>298</v>
      </c>
      <c r="F16" s="273"/>
    </row>
    <row r="17" spans="1:6" ht="60.75" thickBot="1" x14ac:dyDescent="0.3">
      <c r="A17" s="275" t="s">
        <v>203</v>
      </c>
      <c r="F17" s="274"/>
    </row>
    <row r="18" spans="1:6" ht="51.75" customHeight="1" x14ac:dyDescent="0.25">
      <c r="A18" s="10" t="s">
        <v>286</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Z1260"/>
  <sheetViews>
    <sheetView showGridLines="0" topLeftCell="A212" zoomScaleNormal="100" zoomScaleSheetLayoutView="100" workbookViewId="0">
      <selection activeCell="A230" sqref="A230:J234"/>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0" max="10" width="12.5703125" customWidth="1"/>
    <col min="11" max="11" width="54.85546875" customWidth="1"/>
    <col min="12" max="26" width="8.7109375" style="151"/>
  </cols>
  <sheetData>
    <row r="1" spans="1:11" ht="18.75" x14ac:dyDescent="0.3">
      <c r="A1" s="374" t="s">
        <v>161</v>
      </c>
      <c r="B1" s="374"/>
      <c r="C1" s="374"/>
      <c r="D1" s="374"/>
      <c r="E1" s="374"/>
      <c r="F1" s="374"/>
      <c r="G1" s="374"/>
      <c r="H1" s="374"/>
      <c r="I1" s="374"/>
      <c r="J1" s="374"/>
      <c r="K1" s="328" t="s">
        <v>315</v>
      </c>
    </row>
    <row r="2" spans="1:11" ht="15.75" thickBot="1" x14ac:dyDescent="0.3">
      <c r="A2" s="375"/>
      <c r="B2" s="375"/>
      <c r="C2" s="375"/>
      <c r="D2" s="375"/>
      <c r="E2" s="375"/>
      <c r="F2" s="375"/>
      <c r="G2" s="375"/>
      <c r="H2" s="375"/>
      <c r="I2" s="375"/>
      <c r="J2" s="375"/>
      <c r="K2" s="316"/>
    </row>
    <row r="3" spans="1:11" ht="16.5" thickBot="1" x14ac:dyDescent="0.3">
      <c r="A3" s="376" t="s">
        <v>162</v>
      </c>
      <c r="B3" s="376"/>
      <c r="C3" s="377" t="s">
        <v>253</v>
      </c>
      <c r="D3" s="378"/>
      <c r="E3" s="378"/>
      <c r="F3" s="378"/>
      <c r="G3" s="378"/>
      <c r="H3" s="378"/>
      <c r="I3" s="378"/>
      <c r="J3" s="379"/>
      <c r="K3" s="321"/>
    </row>
    <row r="4" spans="1:11" ht="15.75" thickBot="1" x14ac:dyDescent="0.3">
      <c r="A4" s="373"/>
      <c r="B4" s="373"/>
      <c r="C4" s="373"/>
      <c r="D4" s="373"/>
      <c r="E4" s="373"/>
      <c r="F4" s="373"/>
      <c r="G4" s="373"/>
      <c r="H4" s="373"/>
      <c r="I4" s="373"/>
      <c r="J4" s="373"/>
      <c r="K4" s="314"/>
    </row>
    <row r="5" spans="1:11" ht="15.75" thickBot="1" x14ac:dyDescent="0.3">
      <c r="A5" s="369" t="s">
        <v>68</v>
      </c>
      <c r="B5" s="369"/>
      <c r="C5" s="370"/>
      <c r="D5" s="176" t="s">
        <v>46</v>
      </c>
      <c r="F5" s="371" t="s">
        <v>69</v>
      </c>
      <c r="G5" s="371"/>
      <c r="H5" s="372"/>
      <c r="I5" s="176" t="s">
        <v>49</v>
      </c>
    </row>
    <row r="6" spans="1:11" x14ac:dyDescent="0.25">
      <c r="A6" s="373"/>
      <c r="B6" s="373"/>
      <c r="C6" s="373"/>
      <c r="D6" s="373"/>
      <c r="E6" s="373"/>
      <c r="F6" s="373"/>
      <c r="G6" s="373"/>
      <c r="H6" s="373"/>
      <c r="I6" s="373"/>
      <c r="J6" s="373"/>
      <c r="K6" s="314"/>
    </row>
    <row r="7" spans="1:11" ht="16.5" thickBot="1" x14ac:dyDescent="0.3">
      <c r="A7" s="356" t="s">
        <v>163</v>
      </c>
      <c r="B7" s="356"/>
      <c r="C7" s="356"/>
      <c r="D7" s="356"/>
      <c r="E7" s="356"/>
      <c r="F7" s="356"/>
      <c r="G7" s="356"/>
      <c r="H7" s="356"/>
      <c r="I7" s="356"/>
      <c r="J7" s="356"/>
      <c r="K7" s="322"/>
    </row>
    <row r="8" spans="1:11" x14ac:dyDescent="0.25">
      <c r="A8" s="357" t="s">
        <v>287</v>
      </c>
      <c r="B8" s="358"/>
      <c r="C8" s="358"/>
      <c r="D8" s="358"/>
      <c r="E8" s="358"/>
      <c r="F8" s="358"/>
      <c r="G8" s="358"/>
      <c r="H8" s="358"/>
      <c r="I8" s="358"/>
      <c r="J8" s="359"/>
      <c r="K8" s="312"/>
    </row>
    <row r="9" spans="1:11" x14ac:dyDescent="0.25">
      <c r="A9" s="360"/>
      <c r="B9" s="361"/>
      <c r="C9" s="361"/>
      <c r="D9" s="361"/>
      <c r="E9" s="361"/>
      <c r="F9" s="361"/>
      <c r="G9" s="361"/>
      <c r="H9" s="361"/>
      <c r="I9" s="361"/>
      <c r="J9" s="362"/>
      <c r="K9" s="312"/>
    </row>
    <row r="10" spans="1:11" x14ac:dyDescent="0.25">
      <c r="A10" s="360"/>
      <c r="B10" s="361"/>
      <c r="C10" s="361"/>
      <c r="D10" s="361"/>
      <c r="E10" s="361"/>
      <c r="F10" s="361"/>
      <c r="G10" s="361"/>
      <c r="H10" s="361"/>
      <c r="I10" s="361"/>
      <c r="J10" s="362"/>
      <c r="K10" s="312"/>
    </row>
    <row r="11" spans="1:11" x14ac:dyDescent="0.25">
      <c r="A11" s="360"/>
      <c r="B11" s="361"/>
      <c r="C11" s="361"/>
      <c r="D11" s="361"/>
      <c r="E11" s="361"/>
      <c r="F11" s="361"/>
      <c r="G11" s="361"/>
      <c r="H11" s="361"/>
      <c r="I11" s="361"/>
      <c r="J11" s="362"/>
      <c r="K11" s="312"/>
    </row>
    <row r="12" spans="1:11" x14ac:dyDescent="0.25">
      <c r="A12" s="360"/>
      <c r="B12" s="361"/>
      <c r="C12" s="361"/>
      <c r="D12" s="361"/>
      <c r="E12" s="361"/>
      <c r="F12" s="361"/>
      <c r="G12" s="361"/>
      <c r="H12" s="361"/>
      <c r="I12" s="361"/>
      <c r="J12" s="362"/>
      <c r="K12" s="312"/>
    </row>
    <row r="13" spans="1:11" x14ac:dyDescent="0.25">
      <c r="A13" s="360"/>
      <c r="B13" s="361"/>
      <c r="C13" s="361"/>
      <c r="D13" s="361"/>
      <c r="E13" s="361"/>
      <c r="F13" s="361"/>
      <c r="G13" s="361"/>
      <c r="H13" s="361"/>
      <c r="I13" s="361"/>
      <c r="J13" s="362"/>
      <c r="K13" s="312"/>
    </row>
    <row r="14" spans="1:11" x14ac:dyDescent="0.25">
      <c r="A14" s="360"/>
      <c r="B14" s="361"/>
      <c r="C14" s="361"/>
      <c r="D14" s="361"/>
      <c r="E14" s="361"/>
      <c r="F14" s="361"/>
      <c r="G14" s="361"/>
      <c r="H14" s="361"/>
      <c r="I14" s="361"/>
      <c r="J14" s="362"/>
      <c r="K14" s="312"/>
    </row>
    <row r="15" spans="1:11" x14ac:dyDescent="0.25">
      <c r="A15" s="360"/>
      <c r="B15" s="361"/>
      <c r="C15" s="361"/>
      <c r="D15" s="361"/>
      <c r="E15" s="361"/>
      <c r="F15" s="361"/>
      <c r="G15" s="361"/>
      <c r="H15" s="361"/>
      <c r="I15" s="361"/>
      <c r="J15" s="362"/>
      <c r="K15" s="312"/>
    </row>
    <row r="16" spans="1:11" x14ac:dyDescent="0.25">
      <c r="A16" s="360"/>
      <c r="B16" s="361"/>
      <c r="C16" s="361"/>
      <c r="D16" s="361"/>
      <c r="E16" s="361"/>
      <c r="F16" s="361"/>
      <c r="G16" s="361"/>
      <c r="H16" s="361"/>
      <c r="I16" s="361"/>
      <c r="J16" s="362"/>
      <c r="K16" s="312"/>
    </row>
    <row r="17" spans="1:26" ht="103.5" customHeight="1" thickBot="1" x14ac:dyDescent="0.3">
      <c r="A17" s="363"/>
      <c r="B17" s="364"/>
      <c r="C17" s="364"/>
      <c r="D17" s="364"/>
      <c r="E17" s="364"/>
      <c r="F17" s="364"/>
      <c r="G17" s="364"/>
      <c r="H17" s="364"/>
      <c r="I17" s="364"/>
      <c r="J17" s="365"/>
      <c r="K17" s="312"/>
    </row>
    <row r="18" spans="1:26" x14ac:dyDescent="0.25">
      <c r="A18" s="343"/>
      <c r="B18" s="343"/>
      <c r="C18" s="343"/>
      <c r="D18" s="343"/>
      <c r="E18" s="343"/>
      <c r="F18" s="343"/>
      <c r="G18" s="343"/>
      <c r="H18" s="343"/>
      <c r="I18" s="343"/>
      <c r="J18" s="343"/>
      <c r="K18" s="323"/>
    </row>
    <row r="19" spans="1:26" ht="16.5" thickBot="1" x14ac:dyDescent="0.3">
      <c r="A19" s="356" t="s">
        <v>29</v>
      </c>
      <c r="B19" s="356"/>
      <c r="C19" s="356"/>
      <c r="D19" s="356"/>
      <c r="E19" s="356"/>
      <c r="F19" s="356"/>
      <c r="G19" s="356"/>
      <c r="H19" s="356"/>
      <c r="I19" s="356"/>
      <c r="J19" s="356"/>
      <c r="K19" s="322"/>
    </row>
    <row r="20" spans="1:26" x14ac:dyDescent="0.25">
      <c r="A20" s="357" t="s">
        <v>276</v>
      </c>
      <c r="B20" s="358"/>
      <c r="C20" s="358"/>
      <c r="D20" s="358"/>
      <c r="E20" s="358"/>
      <c r="F20" s="358"/>
      <c r="G20" s="358"/>
      <c r="H20" s="358"/>
      <c r="I20" s="358"/>
      <c r="J20" s="359"/>
      <c r="K20" s="312"/>
    </row>
    <row r="21" spans="1:26" ht="13.5" customHeight="1" x14ac:dyDescent="0.25">
      <c r="A21" s="360"/>
      <c r="B21" s="361"/>
      <c r="C21" s="361"/>
      <c r="D21" s="361"/>
      <c r="E21" s="361"/>
      <c r="F21" s="361"/>
      <c r="G21" s="361"/>
      <c r="H21" s="361"/>
      <c r="I21" s="361"/>
      <c r="J21" s="362"/>
      <c r="K21" s="312"/>
    </row>
    <row r="22" spans="1:26" x14ac:dyDescent="0.25">
      <c r="A22" s="360"/>
      <c r="B22" s="361"/>
      <c r="C22" s="361"/>
      <c r="D22" s="361"/>
      <c r="E22" s="361"/>
      <c r="F22" s="361"/>
      <c r="G22" s="361"/>
      <c r="H22" s="361"/>
      <c r="I22" s="361"/>
      <c r="J22" s="362"/>
      <c r="K22" s="312"/>
    </row>
    <row r="23" spans="1:26" x14ac:dyDescent="0.25">
      <c r="A23" s="360"/>
      <c r="B23" s="361"/>
      <c r="C23" s="361"/>
      <c r="D23" s="361"/>
      <c r="E23" s="361"/>
      <c r="F23" s="361"/>
      <c r="G23" s="361"/>
      <c r="H23" s="361"/>
      <c r="I23" s="361"/>
      <c r="J23" s="362"/>
      <c r="K23" s="312"/>
    </row>
    <row r="24" spans="1:26" ht="15.75" thickBot="1" x14ac:dyDescent="0.3">
      <c r="A24" s="363"/>
      <c r="B24" s="364"/>
      <c r="C24" s="364"/>
      <c r="D24" s="364"/>
      <c r="E24" s="364"/>
      <c r="F24" s="364"/>
      <c r="G24" s="364"/>
      <c r="H24" s="364"/>
      <c r="I24" s="364"/>
      <c r="J24" s="365"/>
      <c r="K24" s="312"/>
    </row>
    <row r="25" spans="1:26" x14ac:dyDescent="0.25">
      <c r="A25" s="343"/>
      <c r="B25" s="343"/>
      <c r="C25" s="343"/>
      <c r="D25" s="343"/>
      <c r="E25" s="343"/>
      <c r="F25" s="343"/>
      <c r="G25" s="343"/>
      <c r="H25" s="343"/>
      <c r="I25" s="343"/>
      <c r="J25" s="343"/>
      <c r="K25" s="323"/>
    </row>
    <row r="26" spans="1:26" ht="16.5" thickBot="1" x14ac:dyDescent="0.3">
      <c r="A26" s="356" t="s">
        <v>27</v>
      </c>
      <c r="B26" s="356"/>
      <c r="C26" s="356"/>
      <c r="D26" s="356"/>
      <c r="E26" s="356"/>
      <c r="F26" s="356"/>
      <c r="G26" s="356"/>
      <c r="H26" s="356"/>
      <c r="I26" s="356"/>
      <c r="J26" s="356"/>
      <c r="K26" s="322"/>
    </row>
    <row r="27" spans="1:26" ht="15.75" thickBot="1" x14ac:dyDescent="0.3">
      <c r="A27" s="406" t="s">
        <v>288</v>
      </c>
      <c r="B27" s="407"/>
      <c r="C27" s="407"/>
      <c r="D27" s="407"/>
      <c r="E27" s="407"/>
      <c r="F27" s="407"/>
      <c r="G27" s="407"/>
      <c r="H27" s="407"/>
      <c r="I27" s="407"/>
      <c r="J27" s="408"/>
      <c r="K27" s="324"/>
    </row>
    <row r="28" spans="1:26" ht="15" customHeight="1" x14ac:dyDescent="0.25">
      <c r="A28" s="343"/>
      <c r="B28" s="343"/>
      <c r="C28" s="343"/>
      <c r="D28" s="343"/>
      <c r="E28" s="343"/>
      <c r="F28" s="343"/>
      <c r="G28" s="343"/>
      <c r="H28" s="343"/>
      <c r="I28" s="343"/>
      <c r="J28" s="343"/>
      <c r="K28" s="323"/>
    </row>
    <row r="29" spans="1:26" s="177" customFormat="1" ht="48.6" customHeight="1" thickBot="1" x14ac:dyDescent="0.3">
      <c r="A29" s="344" t="s">
        <v>213</v>
      </c>
      <c r="B29" s="344"/>
      <c r="C29" s="344"/>
      <c r="D29" s="344"/>
      <c r="E29" s="344"/>
      <c r="F29" s="344"/>
      <c r="G29" s="344"/>
      <c r="H29" s="344"/>
      <c r="I29" s="344"/>
      <c r="J29" s="344"/>
      <c r="K29" s="313"/>
      <c r="L29" s="151"/>
      <c r="M29" s="151"/>
      <c r="N29" s="151"/>
      <c r="O29" s="151"/>
      <c r="P29" s="151"/>
      <c r="Q29" s="151"/>
      <c r="R29" s="151"/>
      <c r="S29" s="151"/>
      <c r="T29" s="151"/>
      <c r="U29" s="151"/>
      <c r="V29" s="151"/>
      <c r="W29" s="151"/>
      <c r="X29" s="151"/>
      <c r="Y29" s="151"/>
      <c r="Z29" s="151"/>
    </row>
    <row r="30" spans="1:26" ht="15" customHeight="1" x14ac:dyDescent="0.25">
      <c r="A30" s="380" t="s">
        <v>275</v>
      </c>
      <c r="B30" s="398"/>
      <c r="C30" s="398"/>
      <c r="D30" s="398"/>
      <c r="E30" s="398"/>
      <c r="F30" s="398"/>
      <c r="G30" s="398"/>
      <c r="H30" s="398"/>
      <c r="I30" s="398"/>
      <c r="J30" s="399"/>
      <c r="K30" s="317"/>
    </row>
    <row r="31" spans="1:26" ht="15" customHeight="1" x14ac:dyDescent="0.25">
      <c r="A31" s="400"/>
      <c r="B31" s="401"/>
      <c r="C31" s="401"/>
      <c r="D31" s="401"/>
      <c r="E31" s="401"/>
      <c r="F31" s="401"/>
      <c r="G31" s="401"/>
      <c r="H31" s="401"/>
      <c r="I31" s="401"/>
      <c r="J31" s="402"/>
      <c r="K31" s="317"/>
    </row>
    <row r="32" spans="1:26" ht="15" customHeight="1" x14ac:dyDescent="0.25">
      <c r="A32" s="400"/>
      <c r="B32" s="401"/>
      <c r="C32" s="401"/>
      <c r="D32" s="401"/>
      <c r="E32" s="401"/>
      <c r="F32" s="401"/>
      <c r="G32" s="401"/>
      <c r="H32" s="401"/>
      <c r="I32" s="401"/>
      <c r="J32" s="402"/>
      <c r="K32" s="317"/>
    </row>
    <row r="33" spans="1:11" ht="136.5" customHeight="1" x14ac:dyDescent="0.25">
      <c r="A33" s="400"/>
      <c r="B33" s="401"/>
      <c r="C33" s="401"/>
      <c r="D33" s="401"/>
      <c r="E33" s="401"/>
      <c r="F33" s="401"/>
      <c r="G33" s="401"/>
      <c r="H33" s="401"/>
      <c r="I33" s="401"/>
      <c r="J33" s="402"/>
      <c r="K33" s="317"/>
    </row>
    <row r="34" spans="1:11" ht="15" customHeight="1" x14ac:dyDescent="0.25">
      <c r="A34" s="400"/>
      <c r="B34" s="401"/>
      <c r="C34" s="401"/>
      <c r="D34" s="401"/>
      <c r="E34" s="401"/>
      <c r="F34" s="401"/>
      <c r="G34" s="401"/>
      <c r="H34" s="401"/>
      <c r="I34" s="401"/>
      <c r="J34" s="402"/>
      <c r="K34" s="317"/>
    </row>
    <row r="35" spans="1:11" ht="102.75" customHeight="1" x14ac:dyDescent="0.25">
      <c r="A35" s="400"/>
      <c r="B35" s="401"/>
      <c r="C35" s="401"/>
      <c r="D35" s="401"/>
      <c r="E35" s="401"/>
      <c r="F35" s="401"/>
      <c r="G35" s="401"/>
      <c r="H35" s="401"/>
      <c r="I35" s="401"/>
      <c r="J35" s="402"/>
      <c r="K35" s="317"/>
    </row>
    <row r="36" spans="1:11" ht="15" customHeight="1" x14ac:dyDescent="0.25">
      <c r="A36" s="400"/>
      <c r="B36" s="401"/>
      <c r="C36" s="401"/>
      <c r="D36" s="401"/>
      <c r="E36" s="401"/>
      <c r="F36" s="401"/>
      <c r="G36" s="401"/>
      <c r="H36" s="401"/>
      <c r="I36" s="401"/>
      <c r="J36" s="402"/>
      <c r="K36" s="317"/>
    </row>
    <row r="37" spans="1:11" ht="15.75" x14ac:dyDescent="0.25">
      <c r="A37" s="400"/>
      <c r="B37" s="401"/>
      <c r="C37" s="401"/>
      <c r="D37" s="401"/>
      <c r="E37" s="401"/>
      <c r="F37" s="401"/>
      <c r="G37" s="401"/>
      <c r="H37" s="401"/>
      <c r="I37" s="401"/>
      <c r="J37" s="402"/>
      <c r="K37" s="317"/>
    </row>
    <row r="38" spans="1:11" ht="15.75" x14ac:dyDescent="0.25">
      <c r="A38" s="400"/>
      <c r="B38" s="401"/>
      <c r="C38" s="401"/>
      <c r="D38" s="401"/>
      <c r="E38" s="401"/>
      <c r="F38" s="401"/>
      <c r="G38" s="401"/>
      <c r="H38" s="401"/>
      <c r="I38" s="401"/>
      <c r="J38" s="402"/>
      <c r="K38" s="317"/>
    </row>
    <row r="39" spans="1:11" ht="15.75" x14ac:dyDescent="0.25">
      <c r="A39" s="400"/>
      <c r="B39" s="401"/>
      <c r="C39" s="401"/>
      <c r="D39" s="401"/>
      <c r="E39" s="401"/>
      <c r="F39" s="401"/>
      <c r="G39" s="401"/>
      <c r="H39" s="401"/>
      <c r="I39" s="401"/>
      <c r="J39" s="402"/>
      <c r="K39" s="317"/>
    </row>
    <row r="40" spans="1:11" ht="5.25" customHeight="1" thickBot="1" x14ac:dyDescent="0.3">
      <c r="A40" s="400"/>
      <c r="B40" s="401"/>
      <c r="C40" s="401"/>
      <c r="D40" s="401"/>
      <c r="E40" s="401"/>
      <c r="F40" s="401"/>
      <c r="G40" s="401"/>
      <c r="H40" s="401"/>
      <c r="I40" s="401"/>
      <c r="J40" s="402"/>
      <c r="K40" s="317"/>
    </row>
    <row r="41" spans="1:11" ht="16.5" hidden="1" thickBot="1" x14ac:dyDescent="0.3">
      <c r="A41" s="403"/>
      <c r="B41" s="404"/>
      <c r="C41" s="404"/>
      <c r="D41" s="404"/>
      <c r="E41" s="404"/>
      <c r="F41" s="404"/>
      <c r="G41" s="404"/>
      <c r="H41" s="404"/>
      <c r="I41" s="404"/>
      <c r="J41" s="405"/>
      <c r="K41" s="317"/>
    </row>
    <row r="42" spans="1:11" ht="15.75" thickBot="1" x14ac:dyDescent="0.3">
      <c r="A42" s="353"/>
      <c r="B42" s="354"/>
      <c r="C42" s="354"/>
      <c r="D42" s="354"/>
      <c r="E42" s="354"/>
      <c r="F42" s="354"/>
      <c r="G42" s="354"/>
      <c r="H42" s="354"/>
      <c r="I42" s="354"/>
      <c r="J42" s="355"/>
      <c r="K42" s="325"/>
    </row>
    <row r="43" spans="1:11" ht="18.75" x14ac:dyDescent="0.3">
      <c r="A43" s="374" t="s">
        <v>165</v>
      </c>
      <c r="B43" s="374"/>
      <c r="C43" s="374"/>
      <c r="D43" s="374"/>
      <c r="E43" s="374"/>
      <c r="F43" s="374"/>
      <c r="G43" s="374"/>
      <c r="H43" s="374"/>
      <c r="I43" s="374"/>
      <c r="J43" s="374"/>
      <c r="K43" s="315"/>
    </row>
    <row r="44" spans="1:11" ht="15.75" thickBot="1" x14ac:dyDescent="0.3">
      <c r="A44" s="375"/>
      <c r="B44" s="375"/>
      <c r="C44" s="375"/>
      <c r="D44" s="375"/>
      <c r="E44" s="375"/>
      <c r="F44" s="375"/>
      <c r="G44" s="375"/>
      <c r="H44" s="375"/>
      <c r="I44" s="375"/>
      <c r="J44" s="375"/>
      <c r="K44" s="316"/>
    </row>
    <row r="45" spans="1:11" ht="16.5" thickBot="1" x14ac:dyDescent="0.3">
      <c r="A45" s="376" t="s">
        <v>162</v>
      </c>
      <c r="B45" s="376"/>
      <c r="C45" s="377" t="s">
        <v>254</v>
      </c>
      <c r="D45" s="378"/>
      <c r="E45" s="378"/>
      <c r="F45" s="378"/>
      <c r="G45" s="378"/>
      <c r="H45" s="378"/>
      <c r="I45" s="378"/>
      <c r="J45" s="379"/>
      <c r="K45" s="321"/>
    </row>
    <row r="46" spans="1:11" ht="15.75" thickBot="1" x14ac:dyDescent="0.3">
      <c r="A46" s="373"/>
      <c r="B46" s="373"/>
      <c r="C46" s="373"/>
      <c r="D46" s="373"/>
      <c r="E46" s="373"/>
      <c r="F46" s="373"/>
      <c r="G46" s="373"/>
      <c r="H46" s="373"/>
      <c r="I46" s="373"/>
      <c r="J46" s="373"/>
      <c r="K46" s="314"/>
    </row>
    <row r="47" spans="1:11" ht="15.75" thickBot="1" x14ac:dyDescent="0.3">
      <c r="A47" s="369" t="s">
        <v>68</v>
      </c>
      <c r="B47" s="369"/>
      <c r="C47" s="370"/>
      <c r="D47" s="176" t="s">
        <v>46</v>
      </c>
      <c r="F47" s="371" t="s">
        <v>69</v>
      </c>
      <c r="G47" s="371"/>
      <c r="H47" s="372"/>
      <c r="I47" s="176" t="s">
        <v>49</v>
      </c>
    </row>
    <row r="48" spans="1:11" x14ac:dyDescent="0.25">
      <c r="A48" s="373"/>
      <c r="B48" s="373"/>
      <c r="C48" s="373"/>
      <c r="D48" s="373"/>
      <c r="E48" s="373"/>
      <c r="F48" s="373"/>
      <c r="G48" s="373"/>
      <c r="H48" s="373"/>
      <c r="I48" s="373"/>
      <c r="J48" s="373"/>
      <c r="K48" s="314"/>
    </row>
    <row r="49" spans="1:11" ht="16.5" thickBot="1" x14ac:dyDescent="0.3">
      <c r="A49" s="356" t="s">
        <v>163</v>
      </c>
      <c r="B49" s="356"/>
      <c r="C49" s="356"/>
      <c r="D49" s="356"/>
      <c r="E49" s="356"/>
      <c r="F49" s="356"/>
      <c r="G49" s="356"/>
      <c r="H49" s="356"/>
      <c r="I49" s="356"/>
      <c r="J49" s="356"/>
      <c r="K49" s="322"/>
    </row>
    <row r="50" spans="1:11" x14ac:dyDescent="0.25">
      <c r="A50" s="357" t="s">
        <v>299</v>
      </c>
      <c r="B50" s="358"/>
      <c r="C50" s="358"/>
      <c r="D50" s="358"/>
      <c r="E50" s="358"/>
      <c r="F50" s="358"/>
      <c r="G50" s="358"/>
      <c r="H50" s="358"/>
      <c r="I50" s="358"/>
      <c r="J50" s="359"/>
      <c r="K50" s="312"/>
    </row>
    <row r="51" spans="1:11" x14ac:dyDescent="0.25">
      <c r="A51" s="360"/>
      <c r="B51" s="361"/>
      <c r="C51" s="361"/>
      <c r="D51" s="361"/>
      <c r="E51" s="361"/>
      <c r="F51" s="361"/>
      <c r="G51" s="361"/>
      <c r="H51" s="361"/>
      <c r="I51" s="361"/>
      <c r="J51" s="362"/>
      <c r="K51" s="312"/>
    </row>
    <row r="52" spans="1:11" x14ac:dyDescent="0.25">
      <c r="A52" s="360"/>
      <c r="B52" s="361"/>
      <c r="C52" s="361"/>
      <c r="D52" s="361"/>
      <c r="E52" s="361"/>
      <c r="F52" s="361"/>
      <c r="G52" s="361"/>
      <c r="H52" s="361"/>
      <c r="I52" s="361"/>
      <c r="J52" s="362"/>
      <c r="K52" s="312"/>
    </row>
    <row r="53" spans="1:11" x14ac:dyDescent="0.25">
      <c r="A53" s="360"/>
      <c r="B53" s="361"/>
      <c r="C53" s="361"/>
      <c r="D53" s="361"/>
      <c r="E53" s="361"/>
      <c r="F53" s="361"/>
      <c r="G53" s="361"/>
      <c r="H53" s="361"/>
      <c r="I53" s="361"/>
      <c r="J53" s="362"/>
      <c r="K53" s="312"/>
    </row>
    <row r="54" spans="1:11" x14ac:dyDescent="0.25">
      <c r="A54" s="360"/>
      <c r="B54" s="361"/>
      <c r="C54" s="361"/>
      <c r="D54" s="361"/>
      <c r="E54" s="361"/>
      <c r="F54" s="361"/>
      <c r="G54" s="361"/>
      <c r="H54" s="361"/>
      <c r="I54" s="361"/>
      <c r="J54" s="362"/>
      <c r="K54" s="312"/>
    </row>
    <row r="55" spans="1:11" x14ac:dyDescent="0.25">
      <c r="A55" s="360"/>
      <c r="B55" s="361"/>
      <c r="C55" s="361"/>
      <c r="D55" s="361"/>
      <c r="E55" s="361"/>
      <c r="F55" s="361"/>
      <c r="G55" s="361"/>
      <c r="H55" s="361"/>
      <c r="I55" s="361"/>
      <c r="J55" s="362"/>
      <c r="K55" s="312"/>
    </row>
    <row r="56" spans="1:11" x14ac:dyDescent="0.25">
      <c r="A56" s="360"/>
      <c r="B56" s="361"/>
      <c r="C56" s="361"/>
      <c r="D56" s="361"/>
      <c r="E56" s="361"/>
      <c r="F56" s="361"/>
      <c r="G56" s="361"/>
      <c r="H56" s="361"/>
      <c r="I56" s="361"/>
      <c r="J56" s="362"/>
      <c r="K56" s="312"/>
    </row>
    <row r="57" spans="1:11" x14ac:dyDescent="0.25">
      <c r="A57" s="360"/>
      <c r="B57" s="361"/>
      <c r="C57" s="361"/>
      <c r="D57" s="361"/>
      <c r="E57" s="361"/>
      <c r="F57" s="361"/>
      <c r="G57" s="361"/>
      <c r="H57" s="361"/>
      <c r="I57" s="361"/>
      <c r="J57" s="362"/>
      <c r="K57" s="312"/>
    </row>
    <row r="58" spans="1:11" x14ac:dyDescent="0.25">
      <c r="A58" s="360"/>
      <c r="B58" s="361"/>
      <c r="C58" s="361"/>
      <c r="D58" s="361"/>
      <c r="E58" s="361"/>
      <c r="F58" s="361"/>
      <c r="G58" s="361"/>
      <c r="H58" s="361"/>
      <c r="I58" s="361"/>
      <c r="J58" s="362"/>
      <c r="K58" s="312"/>
    </row>
    <row r="59" spans="1:11" ht="15.75" thickBot="1" x14ac:dyDescent="0.3">
      <c r="A59" s="363"/>
      <c r="B59" s="364"/>
      <c r="C59" s="364"/>
      <c r="D59" s="364"/>
      <c r="E59" s="364"/>
      <c r="F59" s="364"/>
      <c r="G59" s="364"/>
      <c r="H59" s="364"/>
      <c r="I59" s="364"/>
      <c r="J59" s="365"/>
      <c r="K59" s="312"/>
    </row>
    <row r="60" spans="1:11" x14ac:dyDescent="0.25">
      <c r="A60" s="343"/>
      <c r="B60" s="343"/>
      <c r="C60" s="343"/>
      <c r="D60" s="343"/>
      <c r="E60" s="343"/>
      <c r="F60" s="343"/>
      <c r="G60" s="343"/>
      <c r="H60" s="343"/>
      <c r="I60" s="343"/>
      <c r="J60" s="343"/>
      <c r="K60" s="323"/>
    </row>
    <row r="61" spans="1:11" ht="16.5" thickBot="1" x14ac:dyDescent="0.3">
      <c r="A61" s="356" t="s">
        <v>29</v>
      </c>
      <c r="B61" s="356"/>
      <c r="C61" s="356"/>
      <c r="D61" s="356"/>
      <c r="E61" s="356"/>
      <c r="F61" s="356"/>
      <c r="G61" s="356"/>
      <c r="H61" s="356"/>
      <c r="I61" s="356"/>
      <c r="J61" s="356"/>
      <c r="K61" s="322"/>
    </row>
    <row r="62" spans="1:11" x14ac:dyDescent="0.25">
      <c r="A62" s="357" t="s">
        <v>278</v>
      </c>
      <c r="B62" s="358"/>
      <c r="C62" s="358"/>
      <c r="D62" s="358"/>
      <c r="E62" s="358"/>
      <c r="F62" s="358"/>
      <c r="G62" s="358"/>
      <c r="H62" s="358"/>
      <c r="I62" s="358"/>
      <c r="J62" s="359"/>
      <c r="K62" s="312"/>
    </row>
    <row r="63" spans="1:11" x14ac:dyDescent="0.25">
      <c r="A63" s="360"/>
      <c r="B63" s="361"/>
      <c r="C63" s="361"/>
      <c r="D63" s="361"/>
      <c r="E63" s="361"/>
      <c r="F63" s="361"/>
      <c r="G63" s="361"/>
      <c r="H63" s="361"/>
      <c r="I63" s="361"/>
      <c r="J63" s="362"/>
      <c r="K63" s="312"/>
    </row>
    <row r="64" spans="1:11" x14ac:dyDescent="0.25">
      <c r="A64" s="360"/>
      <c r="B64" s="361"/>
      <c r="C64" s="361"/>
      <c r="D64" s="361"/>
      <c r="E64" s="361"/>
      <c r="F64" s="361"/>
      <c r="G64" s="361"/>
      <c r="H64" s="361"/>
      <c r="I64" s="361"/>
      <c r="J64" s="362"/>
      <c r="K64" s="312"/>
    </row>
    <row r="65" spans="1:11" x14ac:dyDescent="0.25">
      <c r="A65" s="360"/>
      <c r="B65" s="361"/>
      <c r="C65" s="361"/>
      <c r="D65" s="361"/>
      <c r="E65" s="361"/>
      <c r="F65" s="361"/>
      <c r="G65" s="361"/>
      <c r="H65" s="361"/>
      <c r="I65" s="361"/>
      <c r="J65" s="362"/>
      <c r="K65" s="312"/>
    </row>
    <row r="66" spans="1:11" ht="15.75" thickBot="1" x14ac:dyDescent="0.3">
      <c r="A66" s="363"/>
      <c r="B66" s="364"/>
      <c r="C66" s="364"/>
      <c r="D66" s="364"/>
      <c r="E66" s="364"/>
      <c r="F66" s="364"/>
      <c r="G66" s="364"/>
      <c r="H66" s="364"/>
      <c r="I66" s="364"/>
      <c r="J66" s="365"/>
      <c r="K66" s="312"/>
    </row>
    <row r="67" spans="1:11" x14ac:dyDescent="0.25">
      <c r="A67" s="343"/>
      <c r="B67" s="343"/>
      <c r="C67" s="343"/>
      <c r="D67" s="343"/>
      <c r="E67" s="343"/>
      <c r="F67" s="343"/>
      <c r="G67" s="343"/>
      <c r="H67" s="343"/>
      <c r="I67" s="343"/>
      <c r="J67" s="343"/>
      <c r="K67" s="323"/>
    </row>
    <row r="68" spans="1:11" ht="16.5" thickBot="1" x14ac:dyDescent="0.3">
      <c r="A68" s="356" t="s">
        <v>27</v>
      </c>
      <c r="B68" s="356"/>
      <c r="C68" s="356"/>
      <c r="D68" s="356"/>
      <c r="E68" s="356"/>
      <c r="F68" s="356"/>
      <c r="G68" s="356"/>
      <c r="H68" s="356"/>
      <c r="I68" s="356"/>
      <c r="J68" s="356"/>
      <c r="K68" s="322"/>
    </row>
    <row r="69" spans="1:11" ht="15.75" thickBot="1" x14ac:dyDescent="0.3">
      <c r="A69" s="366" t="s">
        <v>277</v>
      </c>
      <c r="B69" s="367"/>
      <c r="C69" s="367"/>
      <c r="D69" s="367"/>
      <c r="E69" s="367"/>
      <c r="F69" s="367"/>
      <c r="G69" s="367"/>
      <c r="H69" s="367"/>
      <c r="I69" s="367"/>
      <c r="J69" s="368"/>
      <c r="K69" s="326"/>
    </row>
    <row r="70" spans="1:11" x14ac:dyDescent="0.25">
      <c r="A70" s="343"/>
      <c r="B70" s="343"/>
      <c r="C70" s="343"/>
      <c r="D70" s="343"/>
      <c r="E70" s="343"/>
      <c r="F70" s="343"/>
      <c r="G70" s="343"/>
      <c r="H70" s="343"/>
      <c r="I70" s="343"/>
      <c r="J70" s="343"/>
      <c r="K70" s="323"/>
    </row>
    <row r="71" spans="1:11" ht="47.45" customHeight="1" thickBot="1" x14ac:dyDescent="0.3">
      <c r="A71" s="344" t="s">
        <v>213</v>
      </c>
      <c r="B71" s="344"/>
      <c r="C71" s="344"/>
      <c r="D71" s="344"/>
      <c r="E71" s="344"/>
      <c r="F71" s="344"/>
      <c r="G71" s="344"/>
      <c r="H71" s="344"/>
      <c r="I71" s="344"/>
      <c r="J71" s="344"/>
      <c r="K71" s="313"/>
    </row>
    <row r="72" spans="1:11" ht="15.75" x14ac:dyDescent="0.25">
      <c r="A72" s="380" t="s">
        <v>279</v>
      </c>
      <c r="B72" s="398"/>
      <c r="C72" s="398"/>
      <c r="D72" s="398"/>
      <c r="E72" s="398"/>
      <c r="F72" s="398"/>
      <c r="G72" s="398"/>
      <c r="H72" s="398"/>
      <c r="I72" s="398"/>
      <c r="J72" s="399"/>
      <c r="K72" s="317"/>
    </row>
    <row r="73" spans="1:11" ht="15.75" x14ac:dyDescent="0.25">
      <c r="A73" s="400"/>
      <c r="B73" s="401"/>
      <c r="C73" s="401"/>
      <c r="D73" s="401"/>
      <c r="E73" s="401"/>
      <c r="F73" s="401"/>
      <c r="G73" s="401"/>
      <c r="H73" s="401"/>
      <c r="I73" s="401"/>
      <c r="J73" s="402"/>
      <c r="K73" s="317"/>
    </row>
    <row r="74" spans="1:11" ht="15.75" x14ac:dyDescent="0.25">
      <c r="A74" s="400"/>
      <c r="B74" s="401"/>
      <c r="C74" s="401"/>
      <c r="D74" s="401"/>
      <c r="E74" s="401"/>
      <c r="F74" s="401"/>
      <c r="G74" s="401"/>
      <c r="H74" s="401"/>
      <c r="I74" s="401"/>
      <c r="J74" s="402"/>
      <c r="K74" s="317"/>
    </row>
    <row r="75" spans="1:11" ht="15.75" x14ac:dyDescent="0.25">
      <c r="A75" s="400"/>
      <c r="B75" s="401"/>
      <c r="C75" s="401"/>
      <c r="D75" s="401"/>
      <c r="E75" s="401"/>
      <c r="F75" s="401"/>
      <c r="G75" s="401"/>
      <c r="H75" s="401"/>
      <c r="I75" s="401"/>
      <c r="J75" s="402"/>
      <c r="K75" s="317"/>
    </row>
    <row r="76" spans="1:11" ht="15.75" x14ac:dyDescent="0.25">
      <c r="A76" s="400"/>
      <c r="B76" s="401"/>
      <c r="C76" s="401"/>
      <c r="D76" s="401"/>
      <c r="E76" s="401"/>
      <c r="F76" s="401"/>
      <c r="G76" s="401"/>
      <c r="H76" s="401"/>
      <c r="I76" s="401"/>
      <c r="J76" s="402"/>
      <c r="K76" s="317"/>
    </row>
    <row r="77" spans="1:11" ht="15.75" x14ac:dyDescent="0.25">
      <c r="A77" s="400"/>
      <c r="B77" s="401"/>
      <c r="C77" s="401"/>
      <c r="D77" s="401"/>
      <c r="E77" s="401"/>
      <c r="F77" s="401"/>
      <c r="G77" s="401"/>
      <c r="H77" s="401"/>
      <c r="I77" s="401"/>
      <c r="J77" s="402"/>
      <c r="K77" s="317"/>
    </row>
    <row r="78" spans="1:11" ht="15.75" x14ac:dyDescent="0.25">
      <c r="A78" s="400"/>
      <c r="B78" s="401"/>
      <c r="C78" s="401"/>
      <c r="D78" s="401"/>
      <c r="E78" s="401"/>
      <c r="F78" s="401"/>
      <c r="G78" s="401"/>
      <c r="H78" s="401"/>
      <c r="I78" s="401"/>
      <c r="J78" s="402"/>
      <c r="K78" s="317"/>
    </row>
    <row r="79" spans="1:11" ht="15.75" x14ac:dyDescent="0.25">
      <c r="A79" s="400"/>
      <c r="B79" s="401"/>
      <c r="C79" s="401"/>
      <c r="D79" s="401"/>
      <c r="E79" s="401"/>
      <c r="F79" s="401"/>
      <c r="G79" s="401"/>
      <c r="H79" s="401"/>
      <c r="I79" s="401"/>
      <c r="J79" s="402"/>
      <c r="K79" s="317"/>
    </row>
    <row r="80" spans="1:11" ht="15.75" x14ac:dyDescent="0.25">
      <c r="A80" s="400"/>
      <c r="B80" s="401"/>
      <c r="C80" s="401"/>
      <c r="D80" s="401"/>
      <c r="E80" s="401"/>
      <c r="F80" s="401"/>
      <c r="G80" s="401"/>
      <c r="H80" s="401"/>
      <c r="I80" s="401"/>
      <c r="J80" s="402"/>
      <c r="K80" s="317"/>
    </row>
    <row r="81" spans="1:11" ht="15.75" x14ac:dyDescent="0.25">
      <c r="A81" s="400"/>
      <c r="B81" s="401"/>
      <c r="C81" s="401"/>
      <c r="D81" s="401"/>
      <c r="E81" s="401"/>
      <c r="F81" s="401"/>
      <c r="G81" s="401"/>
      <c r="H81" s="401"/>
      <c r="I81" s="401"/>
      <c r="J81" s="402"/>
      <c r="K81" s="317"/>
    </row>
    <row r="82" spans="1:11" ht="15.75" x14ac:dyDescent="0.25">
      <c r="A82" s="400"/>
      <c r="B82" s="401"/>
      <c r="C82" s="401"/>
      <c r="D82" s="401"/>
      <c r="E82" s="401"/>
      <c r="F82" s="401"/>
      <c r="G82" s="401"/>
      <c r="H82" s="401"/>
      <c r="I82" s="401"/>
      <c r="J82" s="402"/>
      <c r="K82" s="317"/>
    </row>
    <row r="83" spans="1:11" ht="16.5" thickBot="1" x14ac:dyDescent="0.3">
      <c r="A83" s="403"/>
      <c r="B83" s="404"/>
      <c r="C83" s="404"/>
      <c r="D83" s="404"/>
      <c r="E83" s="404"/>
      <c r="F83" s="404"/>
      <c r="G83" s="404"/>
      <c r="H83" s="404"/>
      <c r="I83" s="404"/>
      <c r="J83" s="405"/>
      <c r="K83" s="317"/>
    </row>
    <row r="84" spans="1:11" ht="15.75" thickBot="1" x14ac:dyDescent="0.3">
      <c r="A84" s="353"/>
      <c r="B84" s="354"/>
      <c r="C84" s="354"/>
      <c r="D84" s="354"/>
      <c r="E84" s="354"/>
      <c r="F84" s="354"/>
      <c r="G84" s="354"/>
      <c r="H84" s="354"/>
      <c r="I84" s="354"/>
      <c r="J84" s="355"/>
      <c r="K84" s="325"/>
    </row>
    <row r="85" spans="1:11" ht="18.75" x14ac:dyDescent="0.3">
      <c r="A85" s="374" t="s">
        <v>169</v>
      </c>
      <c r="B85" s="374"/>
      <c r="C85" s="374"/>
      <c r="D85" s="374"/>
      <c r="E85" s="374"/>
      <c r="F85" s="374"/>
      <c r="G85" s="374"/>
      <c r="H85" s="374"/>
      <c r="I85" s="374"/>
      <c r="J85" s="374"/>
      <c r="K85" s="315"/>
    </row>
    <row r="86" spans="1:11" ht="15.75" thickBot="1" x14ac:dyDescent="0.3">
      <c r="A86" s="375"/>
      <c r="B86" s="375"/>
      <c r="C86" s="375"/>
      <c r="D86" s="375"/>
      <c r="E86" s="375"/>
      <c r="F86" s="375"/>
      <c r="G86" s="375"/>
      <c r="H86" s="375"/>
      <c r="I86" s="375"/>
      <c r="J86" s="375"/>
      <c r="K86" s="316"/>
    </row>
    <row r="87" spans="1:11" ht="16.5" thickBot="1" x14ac:dyDescent="0.3">
      <c r="A87" s="376" t="s">
        <v>162</v>
      </c>
      <c r="B87" s="376"/>
      <c r="C87" s="377" t="s">
        <v>258</v>
      </c>
      <c r="D87" s="378"/>
      <c r="E87" s="378"/>
      <c r="F87" s="378"/>
      <c r="G87" s="378"/>
      <c r="H87" s="378"/>
      <c r="I87" s="378"/>
      <c r="J87" s="379"/>
      <c r="K87" s="321"/>
    </row>
    <row r="88" spans="1:11" ht="15.75" thickBot="1" x14ac:dyDescent="0.3">
      <c r="A88" s="373"/>
      <c r="B88" s="373"/>
      <c r="C88" s="373"/>
      <c r="D88" s="373"/>
      <c r="E88" s="373"/>
      <c r="F88" s="373"/>
      <c r="G88" s="373"/>
      <c r="H88" s="373"/>
      <c r="I88" s="373"/>
      <c r="J88" s="373"/>
      <c r="K88" s="314"/>
    </row>
    <row r="89" spans="1:11" ht="15.75" thickBot="1" x14ac:dyDescent="0.3">
      <c r="A89" s="369" t="s">
        <v>68</v>
      </c>
      <c r="B89" s="369"/>
      <c r="C89" s="370"/>
      <c r="D89" s="176" t="s">
        <v>46</v>
      </c>
      <c r="F89" s="371" t="s">
        <v>69</v>
      </c>
      <c r="G89" s="371"/>
      <c r="H89" s="372"/>
      <c r="I89" s="176" t="s">
        <v>49</v>
      </c>
    </row>
    <row r="90" spans="1:11" x14ac:dyDescent="0.25">
      <c r="A90" s="373"/>
      <c r="B90" s="373"/>
      <c r="C90" s="373"/>
      <c r="D90" s="373"/>
      <c r="E90" s="373"/>
      <c r="F90" s="373"/>
      <c r="G90" s="373"/>
      <c r="H90" s="373"/>
      <c r="I90" s="373"/>
      <c r="J90" s="373"/>
      <c r="K90" s="314"/>
    </row>
    <row r="91" spans="1:11" ht="16.5" thickBot="1" x14ac:dyDescent="0.3">
      <c r="A91" s="356" t="s">
        <v>163</v>
      </c>
      <c r="B91" s="356"/>
      <c r="C91" s="356"/>
      <c r="D91" s="356"/>
      <c r="E91" s="356"/>
      <c r="F91" s="356"/>
      <c r="G91" s="356"/>
      <c r="H91" s="356"/>
      <c r="I91" s="356"/>
      <c r="J91" s="356"/>
      <c r="K91" s="322"/>
    </row>
    <row r="92" spans="1:11" x14ac:dyDescent="0.25">
      <c r="A92" s="357" t="s">
        <v>300</v>
      </c>
      <c r="B92" s="358"/>
      <c r="C92" s="358"/>
      <c r="D92" s="358"/>
      <c r="E92" s="358"/>
      <c r="F92" s="358"/>
      <c r="G92" s="358"/>
      <c r="H92" s="358"/>
      <c r="I92" s="358"/>
      <c r="J92" s="359"/>
      <c r="K92" s="312"/>
    </row>
    <row r="93" spans="1:11" x14ac:dyDescent="0.25">
      <c r="A93" s="360"/>
      <c r="B93" s="361"/>
      <c r="C93" s="361"/>
      <c r="D93" s="361"/>
      <c r="E93" s="361"/>
      <c r="F93" s="361"/>
      <c r="G93" s="361"/>
      <c r="H93" s="361"/>
      <c r="I93" s="361"/>
      <c r="J93" s="362"/>
      <c r="K93" s="312"/>
    </row>
    <row r="94" spans="1:11" x14ac:dyDescent="0.25">
      <c r="A94" s="360"/>
      <c r="B94" s="361"/>
      <c r="C94" s="361"/>
      <c r="D94" s="361"/>
      <c r="E94" s="361"/>
      <c r="F94" s="361"/>
      <c r="G94" s="361"/>
      <c r="H94" s="361"/>
      <c r="I94" s="361"/>
      <c r="J94" s="362"/>
      <c r="K94" s="312"/>
    </row>
    <row r="95" spans="1:11" x14ac:dyDescent="0.25">
      <c r="A95" s="360"/>
      <c r="B95" s="361"/>
      <c r="C95" s="361"/>
      <c r="D95" s="361"/>
      <c r="E95" s="361"/>
      <c r="F95" s="361"/>
      <c r="G95" s="361"/>
      <c r="H95" s="361"/>
      <c r="I95" s="361"/>
      <c r="J95" s="362"/>
      <c r="K95" s="312"/>
    </row>
    <row r="96" spans="1:11" x14ac:dyDescent="0.25">
      <c r="A96" s="360"/>
      <c r="B96" s="361"/>
      <c r="C96" s="361"/>
      <c r="D96" s="361"/>
      <c r="E96" s="361"/>
      <c r="F96" s="361"/>
      <c r="G96" s="361"/>
      <c r="H96" s="361"/>
      <c r="I96" s="361"/>
      <c r="J96" s="362"/>
      <c r="K96" s="312"/>
    </row>
    <row r="97" spans="1:11" x14ac:dyDescent="0.25">
      <c r="A97" s="360"/>
      <c r="B97" s="361"/>
      <c r="C97" s="361"/>
      <c r="D97" s="361"/>
      <c r="E97" s="361"/>
      <c r="F97" s="361"/>
      <c r="G97" s="361"/>
      <c r="H97" s="361"/>
      <c r="I97" s="361"/>
      <c r="J97" s="362"/>
      <c r="K97" s="312"/>
    </row>
    <row r="98" spans="1:11" x14ac:dyDescent="0.25">
      <c r="A98" s="360"/>
      <c r="B98" s="361"/>
      <c r="C98" s="361"/>
      <c r="D98" s="361"/>
      <c r="E98" s="361"/>
      <c r="F98" s="361"/>
      <c r="G98" s="361"/>
      <c r="H98" s="361"/>
      <c r="I98" s="361"/>
      <c r="J98" s="362"/>
      <c r="K98" s="312"/>
    </row>
    <row r="99" spans="1:11" x14ac:dyDescent="0.25">
      <c r="A99" s="360"/>
      <c r="B99" s="361"/>
      <c r="C99" s="361"/>
      <c r="D99" s="361"/>
      <c r="E99" s="361"/>
      <c r="F99" s="361"/>
      <c r="G99" s="361"/>
      <c r="H99" s="361"/>
      <c r="I99" s="361"/>
      <c r="J99" s="362"/>
      <c r="K99" s="312"/>
    </row>
    <row r="100" spans="1:11" x14ac:dyDescent="0.25">
      <c r="A100" s="360"/>
      <c r="B100" s="361"/>
      <c r="C100" s="361"/>
      <c r="D100" s="361"/>
      <c r="E100" s="361"/>
      <c r="F100" s="361"/>
      <c r="G100" s="361"/>
      <c r="H100" s="361"/>
      <c r="I100" s="361"/>
      <c r="J100" s="362"/>
      <c r="K100" s="312"/>
    </row>
    <row r="101" spans="1:11" ht="15.75" thickBot="1" x14ac:dyDescent="0.3">
      <c r="A101" s="363"/>
      <c r="B101" s="364"/>
      <c r="C101" s="364"/>
      <c r="D101" s="364"/>
      <c r="E101" s="364"/>
      <c r="F101" s="364"/>
      <c r="G101" s="364"/>
      <c r="H101" s="364"/>
      <c r="I101" s="364"/>
      <c r="J101" s="365"/>
      <c r="K101" s="312"/>
    </row>
    <row r="102" spans="1:11" x14ac:dyDescent="0.25">
      <c r="A102" s="343"/>
      <c r="B102" s="343"/>
      <c r="C102" s="343"/>
      <c r="D102" s="343"/>
      <c r="E102" s="343"/>
      <c r="F102" s="343"/>
      <c r="G102" s="343"/>
      <c r="H102" s="343"/>
      <c r="I102" s="343"/>
      <c r="J102" s="343"/>
      <c r="K102" s="323"/>
    </row>
    <row r="103" spans="1:11" ht="16.5" thickBot="1" x14ac:dyDescent="0.3">
      <c r="A103" s="356" t="s">
        <v>29</v>
      </c>
      <c r="B103" s="356"/>
      <c r="C103" s="356"/>
      <c r="D103" s="356"/>
      <c r="E103" s="356"/>
      <c r="F103" s="356"/>
      <c r="G103" s="356"/>
      <c r="H103" s="356"/>
      <c r="I103" s="356"/>
      <c r="J103" s="356"/>
      <c r="K103" s="322"/>
    </row>
    <row r="104" spans="1:11" x14ac:dyDescent="0.25">
      <c r="A104" s="357" t="s">
        <v>280</v>
      </c>
      <c r="B104" s="358"/>
      <c r="C104" s="358"/>
      <c r="D104" s="358"/>
      <c r="E104" s="358"/>
      <c r="F104" s="358"/>
      <c r="G104" s="358"/>
      <c r="H104" s="358"/>
      <c r="I104" s="358"/>
      <c r="J104" s="359"/>
      <c r="K104" s="312"/>
    </row>
    <row r="105" spans="1:11" x14ac:dyDescent="0.25">
      <c r="A105" s="360"/>
      <c r="B105" s="361"/>
      <c r="C105" s="361"/>
      <c r="D105" s="361"/>
      <c r="E105" s="361"/>
      <c r="F105" s="361"/>
      <c r="G105" s="361"/>
      <c r="H105" s="361"/>
      <c r="I105" s="361"/>
      <c r="J105" s="362"/>
      <c r="K105" s="312"/>
    </row>
    <row r="106" spans="1:11" x14ac:dyDescent="0.25">
      <c r="A106" s="360"/>
      <c r="B106" s="361"/>
      <c r="C106" s="361"/>
      <c r="D106" s="361"/>
      <c r="E106" s="361"/>
      <c r="F106" s="361"/>
      <c r="G106" s="361"/>
      <c r="H106" s="361"/>
      <c r="I106" s="361"/>
      <c r="J106" s="362"/>
      <c r="K106" s="312"/>
    </row>
    <row r="107" spans="1:11" x14ac:dyDescent="0.25">
      <c r="A107" s="360"/>
      <c r="B107" s="361"/>
      <c r="C107" s="361"/>
      <c r="D107" s="361"/>
      <c r="E107" s="361"/>
      <c r="F107" s="361"/>
      <c r="G107" s="361"/>
      <c r="H107" s="361"/>
      <c r="I107" s="361"/>
      <c r="J107" s="362"/>
      <c r="K107" s="312"/>
    </row>
    <row r="108" spans="1:11" ht="15.75" thickBot="1" x14ac:dyDescent="0.3">
      <c r="A108" s="363"/>
      <c r="B108" s="364"/>
      <c r="C108" s="364"/>
      <c r="D108" s="364"/>
      <c r="E108" s="364"/>
      <c r="F108" s="364"/>
      <c r="G108" s="364"/>
      <c r="H108" s="364"/>
      <c r="I108" s="364"/>
      <c r="J108" s="365"/>
      <c r="K108" s="312"/>
    </row>
    <row r="109" spans="1:11" x14ac:dyDescent="0.25">
      <c r="A109" s="343"/>
      <c r="B109" s="343"/>
      <c r="C109" s="343"/>
      <c r="D109" s="343"/>
      <c r="E109" s="343"/>
      <c r="F109" s="343"/>
      <c r="G109" s="343"/>
      <c r="H109" s="343"/>
      <c r="I109" s="343"/>
      <c r="J109" s="343"/>
      <c r="K109" s="323"/>
    </row>
    <row r="110" spans="1:11" ht="16.5" thickBot="1" x14ac:dyDescent="0.3">
      <c r="A110" s="356" t="s">
        <v>27</v>
      </c>
      <c r="B110" s="356"/>
      <c r="C110" s="356"/>
      <c r="D110" s="356"/>
      <c r="E110" s="356"/>
      <c r="F110" s="356"/>
      <c r="G110" s="356"/>
      <c r="H110" s="356"/>
      <c r="I110" s="356"/>
      <c r="J110" s="356"/>
      <c r="K110" s="322"/>
    </row>
    <row r="111" spans="1:11" ht="15.75" thickBot="1" x14ac:dyDescent="0.3">
      <c r="A111" s="366" t="s">
        <v>289</v>
      </c>
      <c r="B111" s="367"/>
      <c r="C111" s="367"/>
      <c r="D111" s="367"/>
      <c r="E111" s="367"/>
      <c r="F111" s="367"/>
      <c r="G111" s="367"/>
      <c r="H111" s="367"/>
      <c r="I111" s="367"/>
      <c r="J111" s="368"/>
      <c r="K111" s="326"/>
    </row>
    <row r="112" spans="1:11" x14ac:dyDescent="0.25">
      <c r="A112" s="343"/>
      <c r="B112" s="343"/>
      <c r="C112" s="343"/>
      <c r="D112" s="343"/>
      <c r="E112" s="343"/>
      <c r="F112" s="343"/>
      <c r="G112" s="343"/>
      <c r="H112" s="343"/>
      <c r="I112" s="343"/>
      <c r="J112" s="343"/>
      <c r="K112" s="323"/>
    </row>
    <row r="113" spans="1:11" ht="60" customHeight="1" thickBot="1" x14ac:dyDescent="0.3">
      <c r="A113" s="344" t="s">
        <v>213</v>
      </c>
      <c r="B113" s="344"/>
      <c r="C113" s="344"/>
      <c r="D113" s="344"/>
      <c r="E113" s="344"/>
      <c r="F113" s="344"/>
      <c r="G113" s="344"/>
      <c r="H113" s="344"/>
      <c r="I113" s="344"/>
      <c r="J113" s="344"/>
      <c r="K113" s="313"/>
    </row>
    <row r="114" spans="1:11" ht="15.75" x14ac:dyDescent="0.25">
      <c r="A114" s="380" t="s">
        <v>281</v>
      </c>
      <c r="B114" s="398"/>
      <c r="C114" s="398"/>
      <c r="D114" s="398"/>
      <c r="E114" s="398"/>
      <c r="F114" s="398"/>
      <c r="G114" s="398"/>
      <c r="H114" s="398"/>
      <c r="I114" s="398"/>
      <c r="J114" s="399"/>
      <c r="K114" s="317"/>
    </row>
    <row r="115" spans="1:11" ht="15.75" x14ac:dyDescent="0.25">
      <c r="A115" s="400"/>
      <c r="B115" s="401"/>
      <c r="C115" s="401"/>
      <c r="D115" s="401"/>
      <c r="E115" s="401"/>
      <c r="F115" s="401"/>
      <c r="G115" s="401"/>
      <c r="H115" s="401"/>
      <c r="I115" s="401"/>
      <c r="J115" s="402"/>
      <c r="K115" s="317"/>
    </row>
    <row r="116" spans="1:11" ht="15.75" x14ac:dyDescent="0.25">
      <c r="A116" s="400"/>
      <c r="B116" s="401"/>
      <c r="C116" s="401"/>
      <c r="D116" s="401"/>
      <c r="E116" s="401"/>
      <c r="F116" s="401"/>
      <c r="G116" s="401"/>
      <c r="H116" s="401"/>
      <c r="I116" s="401"/>
      <c r="J116" s="402"/>
      <c r="K116" s="317"/>
    </row>
    <row r="117" spans="1:11" ht="15.75" x14ac:dyDescent="0.25">
      <c r="A117" s="400"/>
      <c r="B117" s="401"/>
      <c r="C117" s="401"/>
      <c r="D117" s="401"/>
      <c r="E117" s="401"/>
      <c r="F117" s="401"/>
      <c r="G117" s="401"/>
      <c r="H117" s="401"/>
      <c r="I117" s="401"/>
      <c r="J117" s="402"/>
      <c r="K117" s="317"/>
    </row>
    <row r="118" spans="1:11" ht="15.75" x14ac:dyDescent="0.25">
      <c r="A118" s="400"/>
      <c r="B118" s="401"/>
      <c r="C118" s="401"/>
      <c r="D118" s="401"/>
      <c r="E118" s="401"/>
      <c r="F118" s="401"/>
      <c r="G118" s="401"/>
      <c r="H118" s="401"/>
      <c r="I118" s="401"/>
      <c r="J118" s="402"/>
      <c r="K118" s="317"/>
    </row>
    <row r="119" spans="1:11" ht="15.75" x14ac:dyDescent="0.25">
      <c r="A119" s="400"/>
      <c r="B119" s="401"/>
      <c r="C119" s="401"/>
      <c r="D119" s="401"/>
      <c r="E119" s="401"/>
      <c r="F119" s="401"/>
      <c r="G119" s="401"/>
      <c r="H119" s="401"/>
      <c r="I119" s="401"/>
      <c r="J119" s="402"/>
      <c r="K119" s="317"/>
    </row>
    <row r="120" spans="1:11" ht="15.75" x14ac:dyDescent="0.25">
      <c r="A120" s="400"/>
      <c r="B120" s="401"/>
      <c r="C120" s="401"/>
      <c r="D120" s="401"/>
      <c r="E120" s="401"/>
      <c r="F120" s="401"/>
      <c r="G120" s="401"/>
      <c r="H120" s="401"/>
      <c r="I120" s="401"/>
      <c r="J120" s="402"/>
      <c r="K120" s="317"/>
    </row>
    <row r="121" spans="1:11" ht="15.75" x14ac:dyDescent="0.25">
      <c r="A121" s="400"/>
      <c r="B121" s="401"/>
      <c r="C121" s="401"/>
      <c r="D121" s="401"/>
      <c r="E121" s="401"/>
      <c r="F121" s="401"/>
      <c r="G121" s="401"/>
      <c r="H121" s="401"/>
      <c r="I121" s="401"/>
      <c r="J121" s="402"/>
      <c r="K121" s="317"/>
    </row>
    <row r="122" spans="1:11" ht="7.5" customHeight="1" thickBot="1" x14ac:dyDescent="0.3">
      <c r="A122" s="400"/>
      <c r="B122" s="401"/>
      <c r="C122" s="401"/>
      <c r="D122" s="401"/>
      <c r="E122" s="401"/>
      <c r="F122" s="401"/>
      <c r="G122" s="401"/>
      <c r="H122" s="401"/>
      <c r="I122" s="401"/>
      <c r="J122" s="402"/>
      <c r="K122" s="317"/>
    </row>
    <row r="123" spans="1:11" ht="16.5" hidden="1" thickBot="1" x14ac:dyDescent="0.3">
      <c r="A123" s="400"/>
      <c r="B123" s="401"/>
      <c r="C123" s="401"/>
      <c r="D123" s="401"/>
      <c r="E123" s="401"/>
      <c r="F123" s="401"/>
      <c r="G123" s="401"/>
      <c r="H123" s="401"/>
      <c r="I123" s="401"/>
      <c r="J123" s="402"/>
      <c r="K123" s="317"/>
    </row>
    <row r="124" spans="1:11" ht="8.25" hidden="1" customHeight="1" thickBot="1" x14ac:dyDescent="0.3">
      <c r="A124" s="400"/>
      <c r="B124" s="401"/>
      <c r="C124" s="401"/>
      <c r="D124" s="401"/>
      <c r="E124" s="401"/>
      <c r="F124" s="401"/>
      <c r="G124" s="401"/>
      <c r="H124" s="401"/>
      <c r="I124" s="401"/>
      <c r="J124" s="402"/>
      <c r="K124" s="317"/>
    </row>
    <row r="125" spans="1:11" ht="16.5" hidden="1" thickBot="1" x14ac:dyDescent="0.3">
      <c r="A125" s="403"/>
      <c r="B125" s="404"/>
      <c r="C125" s="404"/>
      <c r="D125" s="404"/>
      <c r="E125" s="404"/>
      <c r="F125" s="404"/>
      <c r="G125" s="404"/>
      <c r="H125" s="404"/>
      <c r="I125" s="404"/>
      <c r="J125" s="405"/>
      <c r="K125" s="317"/>
    </row>
    <row r="126" spans="1:11" ht="15.75" thickBot="1" x14ac:dyDescent="0.3">
      <c r="A126" s="353"/>
      <c r="B126" s="354"/>
      <c r="C126" s="354"/>
      <c r="D126" s="354"/>
      <c r="E126" s="354"/>
      <c r="F126" s="354"/>
      <c r="G126" s="354"/>
      <c r="H126" s="354"/>
      <c r="I126" s="354"/>
      <c r="J126" s="355"/>
      <c r="K126" s="325"/>
    </row>
    <row r="127" spans="1:11" ht="18.75" x14ac:dyDescent="0.3">
      <c r="A127" s="374" t="s">
        <v>168</v>
      </c>
      <c r="B127" s="374"/>
      <c r="C127" s="374"/>
      <c r="D127" s="374"/>
      <c r="E127" s="374"/>
      <c r="F127" s="374"/>
      <c r="G127" s="374"/>
      <c r="H127" s="374"/>
      <c r="I127" s="374"/>
      <c r="J127" s="374"/>
      <c r="K127" s="315"/>
    </row>
    <row r="128" spans="1:11" ht="15.75" thickBot="1" x14ac:dyDescent="0.3">
      <c r="A128" s="375"/>
      <c r="B128" s="375"/>
      <c r="C128" s="375"/>
      <c r="D128" s="375"/>
      <c r="E128" s="375"/>
      <c r="F128" s="375"/>
      <c r="G128" s="375"/>
      <c r="H128" s="375"/>
      <c r="I128" s="375"/>
      <c r="J128" s="375"/>
      <c r="K128" s="316"/>
    </row>
    <row r="129" spans="1:11" ht="16.5" thickBot="1" x14ac:dyDescent="0.3">
      <c r="A129" s="376" t="s">
        <v>162</v>
      </c>
      <c r="B129" s="376"/>
      <c r="C129" s="377" t="s">
        <v>261</v>
      </c>
      <c r="D129" s="378"/>
      <c r="E129" s="378"/>
      <c r="F129" s="378"/>
      <c r="G129" s="378"/>
      <c r="H129" s="378"/>
      <c r="I129" s="378"/>
      <c r="J129" s="379"/>
      <c r="K129" s="321"/>
    </row>
    <row r="130" spans="1:11" ht="15.75" thickBot="1" x14ac:dyDescent="0.3">
      <c r="A130" s="373"/>
      <c r="B130" s="373"/>
      <c r="C130" s="373"/>
      <c r="D130" s="373"/>
      <c r="E130" s="373"/>
      <c r="F130" s="373"/>
      <c r="G130" s="373"/>
      <c r="H130" s="373"/>
      <c r="I130" s="373"/>
      <c r="J130" s="373"/>
      <c r="K130" s="314"/>
    </row>
    <row r="131" spans="1:11" ht="15.75" thickBot="1" x14ac:dyDescent="0.3">
      <c r="A131" s="369" t="s">
        <v>68</v>
      </c>
      <c r="B131" s="369"/>
      <c r="C131" s="370"/>
      <c r="D131" s="176" t="s">
        <v>46</v>
      </c>
      <c r="F131" s="371" t="s">
        <v>69</v>
      </c>
      <c r="G131" s="371"/>
      <c r="H131" s="372"/>
      <c r="I131" s="176" t="s">
        <v>49</v>
      </c>
    </row>
    <row r="132" spans="1:11" x14ac:dyDescent="0.25">
      <c r="A132" s="373"/>
      <c r="B132" s="373"/>
      <c r="C132" s="373"/>
      <c r="D132" s="373"/>
      <c r="E132" s="373"/>
      <c r="F132" s="373"/>
      <c r="G132" s="373"/>
      <c r="H132" s="373"/>
      <c r="I132" s="373"/>
      <c r="J132" s="373"/>
      <c r="K132" s="314"/>
    </row>
    <row r="133" spans="1:11" ht="16.5" thickBot="1" x14ac:dyDescent="0.3">
      <c r="A133" s="356" t="s">
        <v>163</v>
      </c>
      <c r="B133" s="356"/>
      <c r="C133" s="356"/>
      <c r="D133" s="356"/>
      <c r="E133" s="356"/>
      <c r="F133" s="356"/>
      <c r="G133" s="356"/>
      <c r="H133" s="356"/>
      <c r="I133" s="356"/>
      <c r="J133" s="356"/>
      <c r="K133" s="322"/>
    </row>
    <row r="134" spans="1:11" x14ac:dyDescent="0.25">
      <c r="A134" s="357" t="s">
        <v>310</v>
      </c>
      <c r="B134" s="358"/>
      <c r="C134" s="358"/>
      <c r="D134" s="358"/>
      <c r="E134" s="358"/>
      <c r="F134" s="358"/>
      <c r="G134" s="358"/>
      <c r="H134" s="358"/>
      <c r="I134" s="358"/>
      <c r="J134" s="359"/>
      <c r="K134" s="312"/>
    </row>
    <row r="135" spans="1:11" x14ac:dyDescent="0.25">
      <c r="A135" s="360"/>
      <c r="B135" s="361"/>
      <c r="C135" s="361"/>
      <c r="D135" s="361"/>
      <c r="E135" s="361"/>
      <c r="F135" s="361"/>
      <c r="G135" s="361"/>
      <c r="H135" s="361"/>
      <c r="I135" s="361"/>
      <c r="J135" s="362"/>
      <c r="K135" s="312"/>
    </row>
    <row r="136" spans="1:11" x14ac:dyDescent="0.25">
      <c r="A136" s="360"/>
      <c r="B136" s="361"/>
      <c r="C136" s="361"/>
      <c r="D136" s="361"/>
      <c r="E136" s="361"/>
      <c r="F136" s="361"/>
      <c r="G136" s="361"/>
      <c r="H136" s="361"/>
      <c r="I136" s="361"/>
      <c r="J136" s="362"/>
      <c r="K136" s="312"/>
    </row>
    <row r="137" spans="1:11" x14ac:dyDescent="0.25">
      <c r="A137" s="360"/>
      <c r="B137" s="361"/>
      <c r="C137" s="361"/>
      <c r="D137" s="361"/>
      <c r="E137" s="361"/>
      <c r="F137" s="361"/>
      <c r="G137" s="361"/>
      <c r="H137" s="361"/>
      <c r="I137" s="361"/>
      <c r="J137" s="362"/>
      <c r="K137" s="312"/>
    </row>
    <row r="138" spans="1:11" x14ac:dyDescent="0.25">
      <c r="A138" s="360"/>
      <c r="B138" s="361"/>
      <c r="C138" s="361"/>
      <c r="D138" s="361"/>
      <c r="E138" s="361"/>
      <c r="F138" s="361"/>
      <c r="G138" s="361"/>
      <c r="H138" s="361"/>
      <c r="I138" s="361"/>
      <c r="J138" s="362"/>
      <c r="K138" s="312"/>
    </row>
    <row r="139" spans="1:11" x14ac:dyDescent="0.25">
      <c r="A139" s="360"/>
      <c r="B139" s="361"/>
      <c r="C139" s="361"/>
      <c r="D139" s="361"/>
      <c r="E139" s="361"/>
      <c r="F139" s="361"/>
      <c r="G139" s="361"/>
      <c r="H139" s="361"/>
      <c r="I139" s="361"/>
      <c r="J139" s="362"/>
      <c r="K139" s="312"/>
    </row>
    <row r="140" spans="1:11" x14ac:dyDescent="0.25">
      <c r="A140" s="360"/>
      <c r="B140" s="361"/>
      <c r="C140" s="361"/>
      <c r="D140" s="361"/>
      <c r="E140" s="361"/>
      <c r="F140" s="361"/>
      <c r="G140" s="361"/>
      <c r="H140" s="361"/>
      <c r="I140" s="361"/>
      <c r="J140" s="362"/>
      <c r="K140" s="312"/>
    </row>
    <row r="141" spans="1:11" x14ac:dyDescent="0.25">
      <c r="A141" s="360"/>
      <c r="B141" s="361"/>
      <c r="C141" s="361"/>
      <c r="D141" s="361"/>
      <c r="E141" s="361"/>
      <c r="F141" s="361"/>
      <c r="G141" s="361"/>
      <c r="H141" s="361"/>
      <c r="I141" s="361"/>
      <c r="J141" s="362"/>
      <c r="K141" s="312"/>
    </row>
    <row r="142" spans="1:11" x14ac:dyDescent="0.25">
      <c r="A142" s="360"/>
      <c r="B142" s="361"/>
      <c r="C142" s="361"/>
      <c r="D142" s="361"/>
      <c r="E142" s="361"/>
      <c r="F142" s="361"/>
      <c r="G142" s="361"/>
      <c r="H142" s="361"/>
      <c r="I142" s="361"/>
      <c r="J142" s="362"/>
      <c r="K142" s="312"/>
    </row>
    <row r="143" spans="1:11" ht="15.75" thickBot="1" x14ac:dyDescent="0.3">
      <c r="A143" s="363"/>
      <c r="B143" s="364"/>
      <c r="C143" s="364"/>
      <c r="D143" s="364"/>
      <c r="E143" s="364"/>
      <c r="F143" s="364"/>
      <c r="G143" s="364"/>
      <c r="H143" s="364"/>
      <c r="I143" s="364"/>
      <c r="J143" s="365"/>
      <c r="K143" s="312"/>
    </row>
    <row r="144" spans="1:11" x14ac:dyDescent="0.25">
      <c r="A144" s="343"/>
      <c r="B144" s="343"/>
      <c r="C144" s="343"/>
      <c r="D144" s="343"/>
      <c r="E144" s="343"/>
      <c r="F144" s="343"/>
      <c r="G144" s="343"/>
      <c r="H144" s="343"/>
      <c r="I144" s="343"/>
      <c r="J144" s="343"/>
      <c r="K144" s="323"/>
    </row>
    <row r="145" spans="1:11" ht="16.5" thickBot="1" x14ac:dyDescent="0.3">
      <c r="A145" s="356" t="s">
        <v>29</v>
      </c>
      <c r="B145" s="356"/>
      <c r="C145" s="356"/>
      <c r="D145" s="356"/>
      <c r="E145" s="356"/>
      <c r="F145" s="356"/>
      <c r="G145" s="356"/>
      <c r="H145" s="356"/>
      <c r="I145" s="356"/>
      <c r="J145" s="356"/>
      <c r="K145" s="322"/>
    </row>
    <row r="146" spans="1:11" x14ac:dyDescent="0.25">
      <c r="A146" s="357" t="s">
        <v>282</v>
      </c>
      <c r="B146" s="358"/>
      <c r="C146" s="358"/>
      <c r="D146" s="358"/>
      <c r="E146" s="358"/>
      <c r="F146" s="358"/>
      <c r="G146" s="358"/>
      <c r="H146" s="358"/>
      <c r="I146" s="358"/>
      <c r="J146" s="359"/>
      <c r="K146" s="312"/>
    </row>
    <row r="147" spans="1:11" x14ac:dyDescent="0.25">
      <c r="A147" s="360"/>
      <c r="B147" s="361"/>
      <c r="C147" s="361"/>
      <c r="D147" s="361"/>
      <c r="E147" s="361"/>
      <c r="F147" s="361"/>
      <c r="G147" s="361"/>
      <c r="H147" s="361"/>
      <c r="I147" s="361"/>
      <c r="J147" s="362"/>
      <c r="K147" s="312"/>
    </row>
    <row r="148" spans="1:11" x14ac:dyDescent="0.25">
      <c r="A148" s="360"/>
      <c r="B148" s="361"/>
      <c r="C148" s="361"/>
      <c r="D148" s="361"/>
      <c r="E148" s="361"/>
      <c r="F148" s="361"/>
      <c r="G148" s="361"/>
      <c r="H148" s="361"/>
      <c r="I148" s="361"/>
      <c r="J148" s="362"/>
      <c r="K148" s="312"/>
    </row>
    <row r="149" spans="1:11" x14ac:dyDescent="0.25">
      <c r="A149" s="360"/>
      <c r="B149" s="361"/>
      <c r="C149" s="361"/>
      <c r="D149" s="361"/>
      <c r="E149" s="361"/>
      <c r="F149" s="361"/>
      <c r="G149" s="361"/>
      <c r="H149" s="361"/>
      <c r="I149" s="361"/>
      <c r="J149" s="362"/>
      <c r="K149" s="312"/>
    </row>
    <row r="150" spans="1:11" ht="15.75" thickBot="1" x14ac:dyDescent="0.3">
      <c r="A150" s="363"/>
      <c r="B150" s="364"/>
      <c r="C150" s="364"/>
      <c r="D150" s="364"/>
      <c r="E150" s="364"/>
      <c r="F150" s="364"/>
      <c r="G150" s="364"/>
      <c r="H150" s="364"/>
      <c r="I150" s="364"/>
      <c r="J150" s="365"/>
      <c r="K150" s="312"/>
    </row>
    <row r="151" spans="1:11" x14ac:dyDescent="0.25">
      <c r="A151" s="343"/>
      <c r="B151" s="343"/>
      <c r="C151" s="343"/>
      <c r="D151" s="343"/>
      <c r="E151" s="343"/>
      <c r="F151" s="343"/>
      <c r="G151" s="343"/>
      <c r="H151" s="343"/>
      <c r="I151" s="343"/>
      <c r="J151" s="343"/>
      <c r="K151" s="323"/>
    </row>
    <row r="152" spans="1:11" ht="16.5" thickBot="1" x14ac:dyDescent="0.3">
      <c r="A152" s="356" t="s">
        <v>27</v>
      </c>
      <c r="B152" s="356"/>
      <c r="C152" s="356"/>
      <c r="D152" s="356"/>
      <c r="E152" s="356"/>
      <c r="F152" s="356"/>
      <c r="G152" s="356"/>
      <c r="H152" s="356"/>
      <c r="I152" s="356"/>
      <c r="J152" s="356"/>
      <c r="K152" s="322"/>
    </row>
    <row r="153" spans="1:11" ht="15.75" thickBot="1" x14ac:dyDescent="0.3">
      <c r="A153" s="366" t="s">
        <v>283</v>
      </c>
      <c r="B153" s="367"/>
      <c r="C153" s="367"/>
      <c r="D153" s="367"/>
      <c r="E153" s="367"/>
      <c r="F153" s="367"/>
      <c r="G153" s="367"/>
      <c r="H153" s="367"/>
      <c r="I153" s="367"/>
      <c r="J153" s="368"/>
      <c r="K153" s="326"/>
    </row>
    <row r="154" spans="1:11" x14ac:dyDescent="0.25">
      <c r="A154" s="343"/>
      <c r="B154" s="343"/>
      <c r="C154" s="343"/>
      <c r="D154" s="343"/>
      <c r="E154" s="343"/>
      <c r="F154" s="343"/>
      <c r="G154" s="343"/>
      <c r="H154" s="343"/>
      <c r="I154" s="343"/>
      <c r="J154" s="343"/>
      <c r="K154" s="323"/>
    </row>
    <row r="155" spans="1:11" ht="45.6" customHeight="1" thickBot="1" x14ac:dyDescent="0.3">
      <c r="A155" s="344" t="s">
        <v>213</v>
      </c>
      <c r="B155" s="344"/>
      <c r="C155" s="344"/>
      <c r="D155" s="344"/>
      <c r="E155" s="344"/>
      <c r="F155" s="344"/>
      <c r="G155" s="344"/>
      <c r="H155" s="344"/>
      <c r="I155" s="344"/>
      <c r="J155" s="344"/>
      <c r="K155" s="313"/>
    </row>
    <row r="156" spans="1:11" ht="15.75" x14ac:dyDescent="0.25">
      <c r="A156" s="380" t="s">
        <v>301</v>
      </c>
      <c r="B156" s="398"/>
      <c r="C156" s="398"/>
      <c r="D156" s="398"/>
      <c r="E156" s="398"/>
      <c r="F156" s="398"/>
      <c r="G156" s="398"/>
      <c r="H156" s="398"/>
      <c r="I156" s="398"/>
      <c r="J156" s="399"/>
      <c r="K156" s="317"/>
    </row>
    <row r="157" spans="1:11" ht="15.75" x14ac:dyDescent="0.25">
      <c r="A157" s="400"/>
      <c r="B157" s="401"/>
      <c r="C157" s="401"/>
      <c r="D157" s="401"/>
      <c r="E157" s="401"/>
      <c r="F157" s="401"/>
      <c r="G157" s="401"/>
      <c r="H157" s="401"/>
      <c r="I157" s="401"/>
      <c r="J157" s="402"/>
      <c r="K157" s="317"/>
    </row>
    <row r="158" spans="1:11" ht="15.75" x14ac:dyDescent="0.25">
      <c r="A158" s="400"/>
      <c r="B158" s="401"/>
      <c r="C158" s="401"/>
      <c r="D158" s="401"/>
      <c r="E158" s="401"/>
      <c r="F158" s="401"/>
      <c r="G158" s="401"/>
      <c r="H158" s="401"/>
      <c r="I158" s="401"/>
      <c r="J158" s="402"/>
      <c r="K158" s="317"/>
    </row>
    <row r="159" spans="1:11" ht="15.75" x14ac:dyDescent="0.25">
      <c r="A159" s="400"/>
      <c r="B159" s="401"/>
      <c r="C159" s="401"/>
      <c r="D159" s="401"/>
      <c r="E159" s="401"/>
      <c r="F159" s="401"/>
      <c r="G159" s="401"/>
      <c r="H159" s="401"/>
      <c r="I159" s="401"/>
      <c r="J159" s="402"/>
      <c r="K159" s="317"/>
    </row>
    <row r="160" spans="1:11" ht="15.75" x14ac:dyDescent="0.25">
      <c r="A160" s="400"/>
      <c r="B160" s="401"/>
      <c r="C160" s="401"/>
      <c r="D160" s="401"/>
      <c r="E160" s="401"/>
      <c r="F160" s="401"/>
      <c r="G160" s="401"/>
      <c r="H160" s="401"/>
      <c r="I160" s="401"/>
      <c r="J160" s="402"/>
      <c r="K160" s="317"/>
    </row>
    <row r="161" spans="1:11" ht="15.75" x14ac:dyDescent="0.25">
      <c r="A161" s="400"/>
      <c r="B161" s="401"/>
      <c r="C161" s="401"/>
      <c r="D161" s="401"/>
      <c r="E161" s="401"/>
      <c r="F161" s="401"/>
      <c r="G161" s="401"/>
      <c r="H161" s="401"/>
      <c r="I161" s="401"/>
      <c r="J161" s="402"/>
      <c r="K161" s="317"/>
    </row>
    <row r="162" spans="1:11" ht="15.75" x14ac:dyDescent="0.25">
      <c r="A162" s="400"/>
      <c r="B162" s="401"/>
      <c r="C162" s="401"/>
      <c r="D162" s="401"/>
      <c r="E162" s="401"/>
      <c r="F162" s="401"/>
      <c r="G162" s="401"/>
      <c r="H162" s="401"/>
      <c r="I162" s="401"/>
      <c r="J162" s="402"/>
      <c r="K162" s="317"/>
    </row>
    <row r="163" spans="1:11" ht="15.75" x14ac:dyDescent="0.25">
      <c r="A163" s="400"/>
      <c r="B163" s="401"/>
      <c r="C163" s="401"/>
      <c r="D163" s="401"/>
      <c r="E163" s="401"/>
      <c r="F163" s="401"/>
      <c r="G163" s="401"/>
      <c r="H163" s="401"/>
      <c r="I163" s="401"/>
      <c r="J163" s="402"/>
      <c r="K163" s="317"/>
    </row>
    <row r="164" spans="1:11" ht="15.75" x14ac:dyDescent="0.25">
      <c r="A164" s="400"/>
      <c r="B164" s="401"/>
      <c r="C164" s="401"/>
      <c r="D164" s="401"/>
      <c r="E164" s="401"/>
      <c r="F164" s="401"/>
      <c r="G164" s="401"/>
      <c r="H164" s="401"/>
      <c r="I164" s="401"/>
      <c r="J164" s="402"/>
      <c r="K164" s="317"/>
    </row>
    <row r="165" spans="1:11" ht="15.75" x14ac:dyDescent="0.25">
      <c r="A165" s="400"/>
      <c r="B165" s="401"/>
      <c r="C165" s="401"/>
      <c r="D165" s="401"/>
      <c r="E165" s="401"/>
      <c r="F165" s="401"/>
      <c r="G165" s="401"/>
      <c r="H165" s="401"/>
      <c r="I165" s="401"/>
      <c r="J165" s="402"/>
      <c r="K165" s="317"/>
    </row>
    <row r="166" spans="1:11" ht="15.75" x14ac:dyDescent="0.25">
      <c r="A166" s="400"/>
      <c r="B166" s="401"/>
      <c r="C166" s="401"/>
      <c r="D166" s="401"/>
      <c r="E166" s="401"/>
      <c r="F166" s="401"/>
      <c r="G166" s="401"/>
      <c r="H166" s="401"/>
      <c r="I166" s="401"/>
      <c r="J166" s="402"/>
      <c r="K166" s="317"/>
    </row>
    <row r="167" spans="1:11" ht="35.25" customHeight="1" thickBot="1" x14ac:dyDescent="0.3">
      <c r="A167" s="403"/>
      <c r="B167" s="404"/>
      <c r="C167" s="404"/>
      <c r="D167" s="404"/>
      <c r="E167" s="404"/>
      <c r="F167" s="404"/>
      <c r="G167" s="404"/>
      <c r="H167" s="404"/>
      <c r="I167" s="404"/>
      <c r="J167" s="405"/>
      <c r="K167" s="317"/>
    </row>
    <row r="168" spans="1:11" ht="15.75" thickBot="1" x14ac:dyDescent="0.3">
      <c r="A168" s="353"/>
      <c r="B168" s="354"/>
      <c r="C168" s="354"/>
      <c r="D168" s="354"/>
      <c r="E168" s="354"/>
      <c r="F168" s="354"/>
      <c r="G168" s="354"/>
      <c r="H168" s="354"/>
      <c r="I168" s="354"/>
      <c r="J168" s="355"/>
      <c r="K168" s="325"/>
    </row>
    <row r="169" spans="1:11" ht="18.75" x14ac:dyDescent="0.3">
      <c r="A169" s="374" t="s">
        <v>167</v>
      </c>
      <c r="B169" s="374"/>
      <c r="C169" s="374"/>
      <c r="D169" s="374"/>
      <c r="E169" s="374"/>
      <c r="F169" s="374"/>
      <c r="G169" s="374"/>
      <c r="H169" s="374"/>
      <c r="I169" s="374"/>
      <c r="J169" s="374"/>
      <c r="K169" s="315"/>
    </row>
    <row r="170" spans="1:11" ht="15.75" thickBot="1" x14ac:dyDescent="0.3">
      <c r="A170" s="375"/>
      <c r="B170" s="375"/>
      <c r="C170" s="375"/>
      <c r="D170" s="375"/>
      <c r="E170" s="375"/>
      <c r="F170" s="375"/>
      <c r="G170" s="375"/>
      <c r="H170" s="375"/>
      <c r="I170" s="375"/>
      <c r="J170" s="375"/>
      <c r="K170" s="316"/>
    </row>
    <row r="171" spans="1:11" ht="16.5" thickBot="1" x14ac:dyDescent="0.3">
      <c r="A171" s="376" t="s">
        <v>162</v>
      </c>
      <c r="B171" s="376"/>
      <c r="C171" s="377" t="s">
        <v>259</v>
      </c>
      <c r="D171" s="378"/>
      <c r="E171" s="378"/>
      <c r="F171" s="378"/>
      <c r="G171" s="378"/>
      <c r="H171" s="378"/>
      <c r="I171" s="378"/>
      <c r="J171" s="379"/>
      <c r="K171" s="321"/>
    </row>
    <row r="172" spans="1:11" ht="15.75" thickBot="1" x14ac:dyDescent="0.3">
      <c r="A172" s="373"/>
      <c r="B172" s="373"/>
      <c r="C172" s="373"/>
      <c r="D172" s="373"/>
      <c r="E172" s="373"/>
      <c r="F172" s="373"/>
      <c r="G172" s="373"/>
      <c r="H172" s="373"/>
      <c r="I172" s="373"/>
      <c r="J172" s="373"/>
      <c r="K172" s="314"/>
    </row>
    <row r="173" spans="1:11" ht="15.75" thickBot="1" x14ac:dyDescent="0.3">
      <c r="A173" s="369" t="s">
        <v>68</v>
      </c>
      <c r="B173" s="369"/>
      <c r="C173" s="370"/>
      <c r="D173" s="176" t="s">
        <v>46</v>
      </c>
      <c r="F173" s="371" t="s">
        <v>69</v>
      </c>
      <c r="G173" s="371"/>
      <c r="H173" s="372"/>
      <c r="I173" s="176" t="s">
        <v>49</v>
      </c>
    </row>
    <row r="174" spans="1:11" x14ac:dyDescent="0.25">
      <c r="A174" s="373"/>
      <c r="B174" s="373"/>
      <c r="C174" s="373"/>
      <c r="D174" s="373"/>
      <c r="E174" s="373"/>
      <c r="F174" s="373"/>
      <c r="G174" s="373"/>
      <c r="H174" s="373"/>
      <c r="I174" s="373"/>
      <c r="J174" s="373"/>
      <c r="K174" s="314"/>
    </row>
    <row r="175" spans="1:11" ht="16.5" thickBot="1" x14ac:dyDescent="0.3">
      <c r="A175" s="356" t="s">
        <v>163</v>
      </c>
      <c r="B175" s="356"/>
      <c r="C175" s="356"/>
      <c r="D175" s="356"/>
      <c r="E175" s="356"/>
      <c r="F175" s="356"/>
      <c r="G175" s="356"/>
      <c r="H175" s="356"/>
      <c r="I175" s="356"/>
      <c r="J175" s="356"/>
      <c r="K175" s="322"/>
    </row>
    <row r="176" spans="1:11" x14ac:dyDescent="0.25">
      <c r="A176" s="357" t="s">
        <v>302</v>
      </c>
      <c r="B176" s="358"/>
      <c r="C176" s="358"/>
      <c r="D176" s="358"/>
      <c r="E176" s="358"/>
      <c r="F176" s="358"/>
      <c r="G176" s="358"/>
      <c r="H176" s="358"/>
      <c r="I176" s="358"/>
      <c r="J176" s="359"/>
      <c r="K176" s="312"/>
    </row>
    <row r="177" spans="1:11" x14ac:dyDescent="0.25">
      <c r="A177" s="360"/>
      <c r="B177" s="361"/>
      <c r="C177" s="361"/>
      <c r="D177" s="361"/>
      <c r="E177" s="361"/>
      <c r="F177" s="361"/>
      <c r="G177" s="361"/>
      <c r="H177" s="361"/>
      <c r="I177" s="361"/>
      <c r="J177" s="362"/>
      <c r="K177" s="312"/>
    </row>
    <row r="178" spans="1:11" x14ac:dyDescent="0.25">
      <c r="A178" s="360"/>
      <c r="B178" s="361"/>
      <c r="C178" s="361"/>
      <c r="D178" s="361"/>
      <c r="E178" s="361"/>
      <c r="F178" s="361"/>
      <c r="G178" s="361"/>
      <c r="H178" s="361"/>
      <c r="I178" s="361"/>
      <c r="J178" s="362"/>
      <c r="K178" s="312"/>
    </row>
    <row r="179" spans="1:11" x14ac:dyDescent="0.25">
      <c r="A179" s="360"/>
      <c r="B179" s="361"/>
      <c r="C179" s="361"/>
      <c r="D179" s="361"/>
      <c r="E179" s="361"/>
      <c r="F179" s="361"/>
      <c r="G179" s="361"/>
      <c r="H179" s="361"/>
      <c r="I179" s="361"/>
      <c r="J179" s="362"/>
      <c r="K179" s="312"/>
    </row>
    <row r="180" spans="1:11" x14ac:dyDescent="0.25">
      <c r="A180" s="360"/>
      <c r="B180" s="361"/>
      <c r="C180" s="361"/>
      <c r="D180" s="361"/>
      <c r="E180" s="361"/>
      <c r="F180" s="361"/>
      <c r="G180" s="361"/>
      <c r="H180" s="361"/>
      <c r="I180" s="361"/>
      <c r="J180" s="362"/>
      <c r="K180" s="312"/>
    </row>
    <row r="181" spans="1:11" x14ac:dyDescent="0.25">
      <c r="A181" s="360"/>
      <c r="B181" s="361"/>
      <c r="C181" s="361"/>
      <c r="D181" s="361"/>
      <c r="E181" s="361"/>
      <c r="F181" s="361"/>
      <c r="G181" s="361"/>
      <c r="H181" s="361"/>
      <c r="I181" s="361"/>
      <c r="J181" s="362"/>
      <c r="K181" s="312"/>
    </row>
    <row r="182" spans="1:11" x14ac:dyDescent="0.25">
      <c r="A182" s="360"/>
      <c r="B182" s="361"/>
      <c r="C182" s="361"/>
      <c r="D182" s="361"/>
      <c r="E182" s="361"/>
      <c r="F182" s="361"/>
      <c r="G182" s="361"/>
      <c r="H182" s="361"/>
      <c r="I182" s="361"/>
      <c r="J182" s="362"/>
      <c r="K182" s="312"/>
    </row>
    <row r="183" spans="1:11" x14ac:dyDescent="0.25">
      <c r="A183" s="360"/>
      <c r="B183" s="361"/>
      <c r="C183" s="361"/>
      <c r="D183" s="361"/>
      <c r="E183" s="361"/>
      <c r="F183" s="361"/>
      <c r="G183" s="361"/>
      <c r="H183" s="361"/>
      <c r="I183" s="361"/>
      <c r="J183" s="362"/>
      <c r="K183" s="312"/>
    </row>
    <row r="184" spans="1:11" x14ac:dyDescent="0.25">
      <c r="A184" s="360"/>
      <c r="B184" s="361"/>
      <c r="C184" s="361"/>
      <c r="D184" s="361"/>
      <c r="E184" s="361"/>
      <c r="F184" s="361"/>
      <c r="G184" s="361"/>
      <c r="H184" s="361"/>
      <c r="I184" s="361"/>
      <c r="J184" s="362"/>
      <c r="K184" s="312"/>
    </row>
    <row r="185" spans="1:11" ht="15.75" thickBot="1" x14ac:dyDescent="0.3">
      <c r="A185" s="363"/>
      <c r="B185" s="364"/>
      <c r="C185" s="364"/>
      <c r="D185" s="364"/>
      <c r="E185" s="364"/>
      <c r="F185" s="364"/>
      <c r="G185" s="364"/>
      <c r="H185" s="364"/>
      <c r="I185" s="364"/>
      <c r="J185" s="365"/>
      <c r="K185" s="312"/>
    </row>
    <row r="186" spans="1:11" x14ac:dyDescent="0.25">
      <c r="A186" s="343"/>
      <c r="B186" s="343"/>
      <c r="C186" s="343"/>
      <c r="D186" s="343"/>
      <c r="E186" s="343"/>
      <c r="F186" s="343"/>
      <c r="G186" s="343"/>
      <c r="H186" s="343"/>
      <c r="I186" s="343"/>
      <c r="J186" s="343"/>
      <c r="K186" s="323"/>
    </row>
    <row r="187" spans="1:11" ht="16.5" thickBot="1" x14ac:dyDescent="0.3">
      <c r="A187" s="356" t="s">
        <v>29</v>
      </c>
      <c r="B187" s="356"/>
      <c r="C187" s="356"/>
      <c r="D187" s="356"/>
      <c r="E187" s="356"/>
      <c r="F187" s="356"/>
      <c r="G187" s="356"/>
      <c r="H187" s="356"/>
      <c r="I187" s="356"/>
      <c r="J187" s="356"/>
      <c r="K187" s="322"/>
    </row>
    <row r="188" spans="1:11" x14ac:dyDescent="0.25">
      <c r="A188" s="357" t="s">
        <v>303</v>
      </c>
      <c r="B188" s="358"/>
      <c r="C188" s="358"/>
      <c r="D188" s="358"/>
      <c r="E188" s="358"/>
      <c r="F188" s="358"/>
      <c r="G188" s="358"/>
      <c r="H188" s="358"/>
      <c r="I188" s="358"/>
      <c r="J188" s="359"/>
      <c r="K188" s="312"/>
    </row>
    <row r="189" spans="1:11" x14ac:dyDescent="0.25">
      <c r="A189" s="360"/>
      <c r="B189" s="361"/>
      <c r="C189" s="361"/>
      <c r="D189" s="361"/>
      <c r="E189" s="361"/>
      <c r="F189" s="361"/>
      <c r="G189" s="361"/>
      <c r="H189" s="361"/>
      <c r="I189" s="361"/>
      <c r="J189" s="362"/>
      <c r="K189" s="312"/>
    </row>
    <row r="190" spans="1:11" x14ac:dyDescent="0.25">
      <c r="A190" s="360"/>
      <c r="B190" s="361"/>
      <c r="C190" s="361"/>
      <c r="D190" s="361"/>
      <c r="E190" s="361"/>
      <c r="F190" s="361"/>
      <c r="G190" s="361"/>
      <c r="H190" s="361"/>
      <c r="I190" s="361"/>
      <c r="J190" s="362"/>
      <c r="K190" s="312"/>
    </row>
    <row r="191" spans="1:11" x14ac:dyDescent="0.25">
      <c r="A191" s="360"/>
      <c r="B191" s="361"/>
      <c r="C191" s="361"/>
      <c r="D191" s="361"/>
      <c r="E191" s="361"/>
      <c r="F191" s="361"/>
      <c r="G191" s="361"/>
      <c r="H191" s="361"/>
      <c r="I191" s="361"/>
      <c r="J191" s="362"/>
      <c r="K191" s="312"/>
    </row>
    <row r="192" spans="1:11" ht="15.75" thickBot="1" x14ac:dyDescent="0.3">
      <c r="A192" s="363"/>
      <c r="B192" s="364"/>
      <c r="C192" s="364"/>
      <c r="D192" s="364"/>
      <c r="E192" s="364"/>
      <c r="F192" s="364"/>
      <c r="G192" s="364"/>
      <c r="H192" s="364"/>
      <c r="I192" s="364"/>
      <c r="J192" s="365"/>
      <c r="K192" s="312"/>
    </row>
    <row r="193" spans="1:11" x14ac:dyDescent="0.25">
      <c r="A193" s="343"/>
      <c r="B193" s="343"/>
      <c r="C193" s="343"/>
      <c r="D193" s="343"/>
      <c r="E193" s="343"/>
      <c r="F193" s="343"/>
      <c r="G193" s="343"/>
      <c r="H193" s="343"/>
      <c r="I193" s="343"/>
      <c r="J193" s="343"/>
      <c r="K193" s="323"/>
    </row>
    <row r="194" spans="1:11" ht="16.5" thickBot="1" x14ac:dyDescent="0.3">
      <c r="A194" s="356" t="s">
        <v>27</v>
      </c>
      <c r="B194" s="356"/>
      <c r="C194" s="356"/>
      <c r="D194" s="356"/>
      <c r="E194" s="356"/>
      <c r="F194" s="356"/>
      <c r="G194" s="356"/>
      <c r="H194" s="356"/>
      <c r="I194" s="356"/>
      <c r="J194" s="356"/>
      <c r="K194" s="322"/>
    </row>
    <row r="195" spans="1:11" ht="15.75" thickBot="1" x14ac:dyDescent="0.3">
      <c r="A195" s="366" t="s">
        <v>304</v>
      </c>
      <c r="B195" s="367"/>
      <c r="C195" s="367"/>
      <c r="D195" s="367"/>
      <c r="E195" s="367"/>
      <c r="F195" s="367"/>
      <c r="G195" s="367"/>
      <c r="H195" s="367"/>
      <c r="I195" s="367"/>
      <c r="J195" s="368"/>
      <c r="K195" s="326"/>
    </row>
    <row r="196" spans="1:11" x14ac:dyDescent="0.25">
      <c r="A196" s="343"/>
      <c r="B196" s="343"/>
      <c r="C196" s="343"/>
      <c r="D196" s="343"/>
      <c r="E196" s="343"/>
      <c r="F196" s="343"/>
      <c r="G196" s="343"/>
      <c r="H196" s="343"/>
      <c r="I196" s="343"/>
      <c r="J196" s="343"/>
      <c r="K196" s="323"/>
    </row>
    <row r="197" spans="1:11" ht="45.95" customHeight="1" thickBot="1" x14ac:dyDescent="0.3">
      <c r="A197" s="344" t="s">
        <v>213</v>
      </c>
      <c r="B197" s="344"/>
      <c r="C197" s="344"/>
      <c r="D197" s="344"/>
      <c r="E197" s="344"/>
      <c r="F197" s="344"/>
      <c r="G197" s="344"/>
      <c r="H197" s="344"/>
      <c r="I197" s="344"/>
      <c r="J197" s="344"/>
      <c r="K197" s="313"/>
    </row>
    <row r="198" spans="1:11" ht="15.75" x14ac:dyDescent="0.25">
      <c r="A198" s="380" t="s">
        <v>305</v>
      </c>
      <c r="B198" s="398"/>
      <c r="C198" s="398"/>
      <c r="D198" s="398"/>
      <c r="E198" s="398"/>
      <c r="F198" s="398"/>
      <c r="G198" s="398"/>
      <c r="H198" s="398"/>
      <c r="I198" s="398"/>
      <c r="J198" s="399"/>
      <c r="K198" s="317"/>
    </row>
    <row r="199" spans="1:11" ht="15.75" x14ac:dyDescent="0.25">
      <c r="A199" s="400"/>
      <c r="B199" s="401"/>
      <c r="C199" s="401"/>
      <c r="D199" s="401"/>
      <c r="E199" s="401"/>
      <c r="F199" s="401"/>
      <c r="G199" s="401"/>
      <c r="H199" s="401"/>
      <c r="I199" s="401"/>
      <c r="J199" s="402"/>
      <c r="K199" s="317"/>
    </row>
    <row r="200" spans="1:11" ht="15.75" x14ac:dyDescent="0.25">
      <c r="A200" s="400"/>
      <c r="B200" s="401"/>
      <c r="C200" s="401"/>
      <c r="D200" s="401"/>
      <c r="E200" s="401"/>
      <c r="F200" s="401"/>
      <c r="G200" s="401"/>
      <c r="H200" s="401"/>
      <c r="I200" s="401"/>
      <c r="J200" s="402"/>
      <c r="K200" s="317"/>
    </row>
    <row r="201" spans="1:11" ht="15.75" x14ac:dyDescent="0.25">
      <c r="A201" s="400"/>
      <c r="B201" s="401"/>
      <c r="C201" s="401"/>
      <c r="D201" s="401"/>
      <c r="E201" s="401"/>
      <c r="F201" s="401"/>
      <c r="G201" s="401"/>
      <c r="H201" s="401"/>
      <c r="I201" s="401"/>
      <c r="J201" s="402"/>
      <c r="K201" s="317"/>
    </row>
    <row r="202" spans="1:11" ht="15.75" x14ac:dyDescent="0.25">
      <c r="A202" s="400"/>
      <c r="B202" s="401"/>
      <c r="C202" s="401"/>
      <c r="D202" s="401"/>
      <c r="E202" s="401"/>
      <c r="F202" s="401"/>
      <c r="G202" s="401"/>
      <c r="H202" s="401"/>
      <c r="I202" s="401"/>
      <c r="J202" s="402"/>
      <c r="K202" s="317"/>
    </row>
    <row r="203" spans="1:11" ht="15.75" x14ac:dyDescent="0.25">
      <c r="A203" s="400"/>
      <c r="B203" s="401"/>
      <c r="C203" s="401"/>
      <c r="D203" s="401"/>
      <c r="E203" s="401"/>
      <c r="F203" s="401"/>
      <c r="G203" s="401"/>
      <c r="H203" s="401"/>
      <c r="I203" s="401"/>
      <c r="J203" s="402"/>
      <c r="K203" s="317"/>
    </row>
    <row r="204" spans="1:11" ht="15.75" x14ac:dyDescent="0.25">
      <c r="A204" s="400"/>
      <c r="B204" s="401"/>
      <c r="C204" s="401"/>
      <c r="D204" s="401"/>
      <c r="E204" s="401"/>
      <c r="F204" s="401"/>
      <c r="G204" s="401"/>
      <c r="H204" s="401"/>
      <c r="I204" s="401"/>
      <c r="J204" s="402"/>
      <c r="K204" s="317"/>
    </row>
    <row r="205" spans="1:11" ht="3" customHeight="1" thickBot="1" x14ac:dyDescent="0.3">
      <c r="A205" s="400"/>
      <c r="B205" s="401"/>
      <c r="C205" s="401"/>
      <c r="D205" s="401"/>
      <c r="E205" s="401"/>
      <c r="F205" s="401"/>
      <c r="G205" s="401"/>
      <c r="H205" s="401"/>
      <c r="I205" s="401"/>
      <c r="J205" s="402"/>
      <c r="K205" s="317"/>
    </row>
    <row r="206" spans="1:11" ht="16.5" hidden="1" thickBot="1" x14ac:dyDescent="0.3">
      <c r="A206" s="400"/>
      <c r="B206" s="401"/>
      <c r="C206" s="401"/>
      <c r="D206" s="401"/>
      <c r="E206" s="401"/>
      <c r="F206" s="401"/>
      <c r="G206" s="401"/>
      <c r="H206" s="401"/>
      <c r="I206" s="401"/>
      <c r="J206" s="402"/>
      <c r="K206" s="317"/>
    </row>
    <row r="207" spans="1:11" ht="16.5" hidden="1" thickBot="1" x14ac:dyDescent="0.3">
      <c r="A207" s="400"/>
      <c r="B207" s="401"/>
      <c r="C207" s="401"/>
      <c r="D207" s="401"/>
      <c r="E207" s="401"/>
      <c r="F207" s="401"/>
      <c r="G207" s="401"/>
      <c r="H207" s="401"/>
      <c r="I207" s="401"/>
      <c r="J207" s="402"/>
      <c r="K207" s="317"/>
    </row>
    <row r="208" spans="1:11" ht="16.5" hidden="1" thickBot="1" x14ac:dyDescent="0.3">
      <c r="A208" s="400"/>
      <c r="B208" s="401"/>
      <c r="C208" s="401"/>
      <c r="D208" s="401"/>
      <c r="E208" s="401"/>
      <c r="F208" s="401"/>
      <c r="G208" s="401"/>
      <c r="H208" s="401"/>
      <c r="I208" s="401"/>
      <c r="J208" s="402"/>
      <c r="K208" s="317"/>
    </row>
    <row r="209" spans="1:11" ht="16.5" hidden="1" thickBot="1" x14ac:dyDescent="0.3">
      <c r="A209" s="403"/>
      <c r="B209" s="404"/>
      <c r="C209" s="404"/>
      <c r="D209" s="404"/>
      <c r="E209" s="404"/>
      <c r="F209" s="404"/>
      <c r="G209" s="404"/>
      <c r="H209" s="404"/>
      <c r="I209" s="404"/>
      <c r="J209" s="405"/>
      <c r="K209" s="317"/>
    </row>
    <row r="210" spans="1:11" ht="15.75" thickBot="1" x14ac:dyDescent="0.3">
      <c r="A210" s="353"/>
      <c r="B210" s="354"/>
      <c r="C210" s="354"/>
      <c r="D210" s="354"/>
      <c r="E210" s="354"/>
      <c r="F210" s="354"/>
      <c r="G210" s="354"/>
      <c r="H210" s="354"/>
      <c r="I210" s="354"/>
      <c r="J210" s="355"/>
      <c r="K210" s="325"/>
    </row>
    <row r="211" spans="1:11" ht="18.75" x14ac:dyDescent="0.3">
      <c r="A211" s="374" t="s">
        <v>166</v>
      </c>
      <c r="B211" s="374"/>
      <c r="C211" s="374"/>
      <c r="D211" s="374"/>
      <c r="E211" s="374"/>
      <c r="F211" s="374"/>
      <c r="G211" s="374"/>
      <c r="H211" s="374"/>
      <c r="I211" s="374"/>
      <c r="J211" s="374"/>
      <c r="K211" s="315"/>
    </row>
    <row r="212" spans="1:11" ht="15.75" thickBot="1" x14ac:dyDescent="0.3">
      <c r="A212" s="375"/>
      <c r="B212" s="375"/>
      <c r="C212" s="375"/>
      <c r="D212" s="375"/>
      <c r="E212" s="375"/>
      <c r="F212" s="375"/>
      <c r="G212" s="375"/>
      <c r="H212" s="375"/>
      <c r="I212" s="375"/>
      <c r="J212" s="375"/>
      <c r="K212" s="316"/>
    </row>
    <row r="213" spans="1:11" ht="16.5" thickBot="1" x14ac:dyDescent="0.3">
      <c r="A213" s="376" t="s">
        <v>162</v>
      </c>
      <c r="B213" s="376"/>
      <c r="C213" s="377" t="s">
        <v>260</v>
      </c>
      <c r="D213" s="378"/>
      <c r="E213" s="378"/>
      <c r="F213" s="378"/>
      <c r="G213" s="378"/>
      <c r="H213" s="378"/>
      <c r="I213" s="378"/>
      <c r="J213" s="379"/>
      <c r="K213" s="321"/>
    </row>
    <row r="214" spans="1:11" ht="15.75" thickBot="1" x14ac:dyDescent="0.3">
      <c r="A214" s="373"/>
      <c r="B214" s="373"/>
      <c r="C214" s="373"/>
      <c r="D214" s="373"/>
      <c r="E214" s="373"/>
      <c r="F214" s="373"/>
      <c r="G214" s="373"/>
      <c r="H214" s="373"/>
      <c r="I214" s="373"/>
      <c r="J214" s="373"/>
      <c r="K214" s="314"/>
    </row>
    <row r="215" spans="1:11" ht="15.75" thickBot="1" x14ac:dyDescent="0.3">
      <c r="A215" s="369" t="s">
        <v>68</v>
      </c>
      <c r="B215" s="369"/>
      <c r="C215" s="370"/>
      <c r="D215" s="176" t="s">
        <v>46</v>
      </c>
      <c r="F215" s="371" t="s">
        <v>69</v>
      </c>
      <c r="G215" s="371"/>
      <c r="H215" s="372"/>
      <c r="I215" s="176" t="s">
        <v>49</v>
      </c>
    </row>
    <row r="216" spans="1:11" x14ac:dyDescent="0.25">
      <c r="A216" s="373"/>
      <c r="B216" s="373"/>
      <c r="C216" s="373"/>
      <c r="D216" s="373"/>
      <c r="E216" s="373"/>
      <c r="F216" s="373"/>
      <c r="G216" s="373"/>
      <c r="H216" s="373"/>
      <c r="I216" s="373"/>
      <c r="J216" s="373"/>
      <c r="K216" s="314"/>
    </row>
    <row r="217" spans="1:11" ht="16.5" thickBot="1" x14ac:dyDescent="0.3">
      <c r="A217" s="356" t="s">
        <v>163</v>
      </c>
      <c r="B217" s="356"/>
      <c r="C217" s="356"/>
      <c r="D217" s="356"/>
      <c r="E217" s="356"/>
      <c r="F217" s="356"/>
      <c r="G217" s="356"/>
      <c r="H217" s="356"/>
      <c r="I217" s="356"/>
      <c r="J217" s="356"/>
      <c r="K217" s="322"/>
    </row>
    <row r="218" spans="1:11" x14ac:dyDescent="0.25">
      <c r="A218" s="357" t="s">
        <v>306</v>
      </c>
      <c r="B218" s="358"/>
      <c r="C218" s="358"/>
      <c r="D218" s="358"/>
      <c r="E218" s="358"/>
      <c r="F218" s="358"/>
      <c r="G218" s="358"/>
      <c r="H218" s="358"/>
      <c r="I218" s="358"/>
      <c r="J218" s="359"/>
      <c r="K218" s="312"/>
    </row>
    <row r="219" spans="1:11" x14ac:dyDescent="0.25">
      <c r="A219" s="360"/>
      <c r="B219" s="361"/>
      <c r="C219" s="361"/>
      <c r="D219" s="361"/>
      <c r="E219" s="361"/>
      <c r="F219" s="361"/>
      <c r="G219" s="361"/>
      <c r="H219" s="361"/>
      <c r="I219" s="361"/>
      <c r="J219" s="362"/>
      <c r="K219" s="312"/>
    </row>
    <row r="220" spans="1:11" x14ac:dyDescent="0.25">
      <c r="A220" s="360"/>
      <c r="B220" s="361"/>
      <c r="C220" s="361"/>
      <c r="D220" s="361"/>
      <c r="E220" s="361"/>
      <c r="F220" s="361"/>
      <c r="G220" s="361"/>
      <c r="H220" s="361"/>
      <c r="I220" s="361"/>
      <c r="J220" s="362"/>
      <c r="K220" s="312"/>
    </row>
    <row r="221" spans="1:11" x14ac:dyDescent="0.25">
      <c r="A221" s="360"/>
      <c r="B221" s="361"/>
      <c r="C221" s="361"/>
      <c r="D221" s="361"/>
      <c r="E221" s="361"/>
      <c r="F221" s="361"/>
      <c r="G221" s="361"/>
      <c r="H221" s="361"/>
      <c r="I221" s="361"/>
      <c r="J221" s="362"/>
      <c r="K221" s="312"/>
    </row>
    <row r="222" spans="1:11" x14ac:dyDescent="0.25">
      <c r="A222" s="360"/>
      <c r="B222" s="361"/>
      <c r="C222" s="361"/>
      <c r="D222" s="361"/>
      <c r="E222" s="361"/>
      <c r="F222" s="361"/>
      <c r="G222" s="361"/>
      <c r="H222" s="361"/>
      <c r="I222" s="361"/>
      <c r="J222" s="362"/>
      <c r="K222" s="312"/>
    </row>
    <row r="223" spans="1:11" x14ac:dyDescent="0.25">
      <c r="A223" s="360"/>
      <c r="B223" s="361"/>
      <c r="C223" s="361"/>
      <c r="D223" s="361"/>
      <c r="E223" s="361"/>
      <c r="F223" s="361"/>
      <c r="G223" s="361"/>
      <c r="H223" s="361"/>
      <c r="I223" s="361"/>
      <c r="J223" s="362"/>
      <c r="K223" s="312"/>
    </row>
    <row r="224" spans="1:11" x14ac:dyDescent="0.25">
      <c r="A224" s="360"/>
      <c r="B224" s="361"/>
      <c r="C224" s="361"/>
      <c r="D224" s="361"/>
      <c r="E224" s="361"/>
      <c r="F224" s="361"/>
      <c r="G224" s="361"/>
      <c r="H224" s="361"/>
      <c r="I224" s="361"/>
      <c r="J224" s="362"/>
      <c r="K224" s="312"/>
    </row>
    <row r="225" spans="1:11" x14ac:dyDescent="0.25">
      <c r="A225" s="360"/>
      <c r="B225" s="361"/>
      <c r="C225" s="361"/>
      <c r="D225" s="361"/>
      <c r="E225" s="361"/>
      <c r="F225" s="361"/>
      <c r="G225" s="361"/>
      <c r="H225" s="361"/>
      <c r="I225" s="361"/>
      <c r="J225" s="362"/>
      <c r="K225" s="312"/>
    </row>
    <row r="226" spans="1:11" x14ac:dyDescent="0.25">
      <c r="A226" s="360"/>
      <c r="B226" s="361"/>
      <c r="C226" s="361"/>
      <c r="D226" s="361"/>
      <c r="E226" s="361"/>
      <c r="F226" s="361"/>
      <c r="G226" s="361"/>
      <c r="H226" s="361"/>
      <c r="I226" s="361"/>
      <c r="J226" s="362"/>
      <c r="K226" s="312"/>
    </row>
    <row r="227" spans="1:11" ht="15.75" thickBot="1" x14ac:dyDescent="0.3">
      <c r="A227" s="363"/>
      <c r="B227" s="364"/>
      <c r="C227" s="364"/>
      <c r="D227" s="364"/>
      <c r="E227" s="364"/>
      <c r="F227" s="364"/>
      <c r="G227" s="364"/>
      <c r="H227" s="364"/>
      <c r="I227" s="364"/>
      <c r="J227" s="365"/>
      <c r="K227" s="312"/>
    </row>
    <row r="228" spans="1:11" x14ac:dyDescent="0.25">
      <c r="A228" s="343"/>
      <c r="B228" s="343"/>
      <c r="C228" s="343"/>
      <c r="D228" s="343"/>
      <c r="E228" s="343"/>
      <c r="F228" s="343"/>
      <c r="G228" s="343"/>
      <c r="H228" s="343"/>
      <c r="I228" s="343"/>
      <c r="J228" s="343"/>
      <c r="K228" s="323"/>
    </row>
    <row r="229" spans="1:11" ht="16.5" thickBot="1" x14ac:dyDescent="0.3">
      <c r="A229" s="356" t="s">
        <v>29</v>
      </c>
      <c r="B229" s="356"/>
      <c r="C229" s="356"/>
      <c r="D229" s="356"/>
      <c r="E229" s="356"/>
      <c r="F229" s="356"/>
      <c r="G229" s="356"/>
      <c r="H229" s="356"/>
      <c r="I229" s="356"/>
      <c r="J229" s="356"/>
      <c r="K229" s="322"/>
    </row>
    <row r="230" spans="1:11" x14ac:dyDescent="0.25">
      <c r="A230" s="357" t="s">
        <v>319</v>
      </c>
      <c r="B230" s="358"/>
      <c r="C230" s="358"/>
      <c r="D230" s="358"/>
      <c r="E230" s="358"/>
      <c r="F230" s="358"/>
      <c r="G230" s="358"/>
      <c r="H230" s="358"/>
      <c r="I230" s="358"/>
      <c r="J230" s="359"/>
      <c r="K230" s="312"/>
    </row>
    <row r="231" spans="1:11" ht="26.1" customHeight="1" x14ac:dyDescent="0.25">
      <c r="A231" s="360"/>
      <c r="B231" s="361"/>
      <c r="C231" s="361"/>
      <c r="D231" s="361"/>
      <c r="E231" s="361"/>
      <c r="F231" s="361"/>
      <c r="G231" s="361"/>
      <c r="H231" s="361"/>
      <c r="I231" s="361"/>
      <c r="J231" s="362"/>
      <c r="K231" s="312"/>
    </row>
    <row r="232" spans="1:11" ht="30" customHeight="1" x14ac:dyDescent="0.25">
      <c r="A232" s="360"/>
      <c r="B232" s="361"/>
      <c r="C232" s="361"/>
      <c r="D232" s="361"/>
      <c r="E232" s="361"/>
      <c r="F232" s="361"/>
      <c r="G232" s="361"/>
      <c r="H232" s="361"/>
      <c r="I232" s="361"/>
      <c r="J232" s="362"/>
      <c r="K232" s="327" t="s">
        <v>313</v>
      </c>
    </row>
    <row r="233" spans="1:11" x14ac:dyDescent="0.25">
      <c r="A233" s="360"/>
      <c r="B233" s="361"/>
      <c r="C233" s="361"/>
      <c r="D233" s="361"/>
      <c r="E233" s="361"/>
      <c r="F233" s="361"/>
      <c r="G233" s="361"/>
      <c r="H233" s="361"/>
      <c r="I233" s="361"/>
      <c r="J233" s="362"/>
      <c r="K233" s="312"/>
    </row>
    <row r="234" spans="1:11" ht="15.75" thickBot="1" x14ac:dyDescent="0.3">
      <c r="A234" s="363"/>
      <c r="B234" s="364"/>
      <c r="C234" s="364"/>
      <c r="D234" s="364"/>
      <c r="E234" s="364"/>
      <c r="F234" s="364"/>
      <c r="G234" s="364"/>
      <c r="H234" s="364"/>
      <c r="I234" s="364"/>
      <c r="J234" s="365"/>
      <c r="K234" s="312"/>
    </row>
    <row r="235" spans="1:11" x14ac:dyDescent="0.25">
      <c r="A235" s="343"/>
      <c r="B235" s="343"/>
      <c r="C235" s="343"/>
      <c r="D235" s="343"/>
      <c r="E235" s="343"/>
      <c r="F235" s="343"/>
      <c r="G235" s="343"/>
      <c r="H235" s="343"/>
      <c r="I235" s="343"/>
      <c r="J235" s="343"/>
      <c r="K235" s="323"/>
    </row>
    <row r="236" spans="1:11" ht="16.5" thickBot="1" x14ac:dyDescent="0.3">
      <c r="A236" s="356" t="s">
        <v>27</v>
      </c>
      <c r="B236" s="356"/>
      <c r="C236" s="356"/>
      <c r="D236" s="356"/>
      <c r="E236" s="356"/>
      <c r="F236" s="356"/>
      <c r="G236" s="356"/>
      <c r="H236" s="356"/>
      <c r="I236" s="356"/>
      <c r="J236" s="356"/>
      <c r="K236" s="322"/>
    </row>
    <row r="237" spans="1:11" ht="15.75" thickBot="1" x14ac:dyDescent="0.3">
      <c r="A237" s="366" t="s">
        <v>284</v>
      </c>
      <c r="B237" s="367"/>
      <c r="C237" s="367"/>
      <c r="D237" s="367"/>
      <c r="E237" s="367"/>
      <c r="F237" s="367"/>
      <c r="G237" s="367"/>
      <c r="H237" s="367"/>
      <c r="I237" s="367"/>
      <c r="J237" s="368"/>
      <c r="K237" s="326"/>
    </row>
    <row r="238" spans="1:11" x14ac:dyDescent="0.25">
      <c r="A238" s="343"/>
      <c r="B238" s="343"/>
      <c r="C238" s="343"/>
      <c r="D238" s="343"/>
      <c r="E238" s="343"/>
      <c r="F238" s="343"/>
      <c r="G238" s="343"/>
      <c r="H238" s="343"/>
      <c r="I238" s="343"/>
      <c r="J238" s="343"/>
      <c r="K238" s="323"/>
    </row>
    <row r="239" spans="1:11" ht="48.6" customHeight="1" thickBot="1" x14ac:dyDescent="0.3">
      <c r="A239" s="344" t="s">
        <v>213</v>
      </c>
      <c r="B239" s="344"/>
      <c r="C239" s="344"/>
      <c r="D239" s="344"/>
      <c r="E239" s="344"/>
      <c r="F239" s="344"/>
      <c r="G239" s="344"/>
      <c r="H239" s="344"/>
      <c r="I239" s="344"/>
      <c r="J239" s="344"/>
      <c r="K239" s="313"/>
    </row>
    <row r="240" spans="1:11" ht="15.75" x14ac:dyDescent="0.25">
      <c r="A240" s="380" t="s">
        <v>285</v>
      </c>
      <c r="B240" s="381"/>
      <c r="C240" s="381"/>
      <c r="D240" s="381"/>
      <c r="E240" s="381"/>
      <c r="F240" s="381"/>
      <c r="G240" s="381"/>
      <c r="H240" s="381"/>
      <c r="I240" s="381"/>
      <c r="J240" s="382"/>
      <c r="K240" s="318"/>
    </row>
    <row r="241" spans="1:11" ht="15.75" x14ac:dyDescent="0.25">
      <c r="A241" s="383"/>
      <c r="B241" s="384"/>
      <c r="C241" s="384"/>
      <c r="D241" s="384"/>
      <c r="E241" s="384"/>
      <c r="F241" s="384"/>
      <c r="G241" s="384"/>
      <c r="H241" s="384"/>
      <c r="I241" s="384"/>
      <c r="J241" s="385"/>
      <c r="K241" s="318"/>
    </row>
    <row r="242" spans="1:11" ht="15.75" x14ac:dyDescent="0.25">
      <c r="A242" s="383"/>
      <c r="B242" s="384"/>
      <c r="C242" s="384"/>
      <c r="D242" s="384"/>
      <c r="E242" s="384"/>
      <c r="F242" s="384"/>
      <c r="G242" s="384"/>
      <c r="H242" s="384"/>
      <c r="I242" s="384"/>
      <c r="J242" s="385"/>
      <c r="K242" s="318"/>
    </row>
    <row r="243" spans="1:11" ht="15.75" x14ac:dyDescent="0.25">
      <c r="A243" s="383"/>
      <c r="B243" s="384"/>
      <c r="C243" s="384"/>
      <c r="D243" s="384"/>
      <c r="E243" s="384"/>
      <c r="F243" s="384"/>
      <c r="G243" s="384"/>
      <c r="H243" s="384"/>
      <c r="I243" s="384"/>
      <c r="J243" s="385"/>
      <c r="K243" s="318"/>
    </row>
    <row r="244" spans="1:11" ht="15.75" x14ac:dyDescent="0.25">
      <c r="A244" s="383"/>
      <c r="B244" s="384"/>
      <c r="C244" s="384"/>
      <c r="D244" s="384"/>
      <c r="E244" s="384"/>
      <c r="F244" s="384"/>
      <c r="G244" s="384"/>
      <c r="H244" s="384"/>
      <c r="I244" s="384"/>
      <c r="J244" s="385"/>
      <c r="K244" s="318"/>
    </row>
    <row r="245" spans="1:11" ht="15.75" x14ac:dyDescent="0.25">
      <c r="A245" s="383"/>
      <c r="B245" s="384"/>
      <c r="C245" s="384"/>
      <c r="D245" s="384"/>
      <c r="E245" s="384"/>
      <c r="F245" s="384"/>
      <c r="G245" s="384"/>
      <c r="H245" s="384"/>
      <c r="I245" s="384"/>
      <c r="J245" s="385"/>
      <c r="K245" s="318"/>
    </row>
    <row r="246" spans="1:11" ht="9" customHeight="1" thickBot="1" x14ac:dyDescent="0.3">
      <c r="A246" s="383"/>
      <c r="B246" s="384"/>
      <c r="C246" s="384"/>
      <c r="D246" s="384"/>
      <c r="E246" s="384"/>
      <c r="F246" s="384"/>
      <c r="G246" s="384"/>
      <c r="H246" s="384"/>
      <c r="I246" s="384"/>
      <c r="J246" s="385"/>
      <c r="K246" s="318"/>
    </row>
    <row r="247" spans="1:11" ht="16.5" hidden="1" thickBot="1" x14ac:dyDescent="0.3">
      <c r="A247" s="383"/>
      <c r="B247" s="384"/>
      <c r="C247" s="384"/>
      <c r="D247" s="384"/>
      <c r="E247" s="384"/>
      <c r="F247" s="384"/>
      <c r="G247" s="384"/>
      <c r="H247" s="384"/>
      <c r="I247" s="384"/>
      <c r="J247" s="385"/>
      <c r="K247" s="318"/>
    </row>
    <row r="248" spans="1:11" ht="16.5" hidden="1" thickBot="1" x14ac:dyDescent="0.3">
      <c r="A248" s="383"/>
      <c r="B248" s="384"/>
      <c r="C248" s="384"/>
      <c r="D248" s="384"/>
      <c r="E248" s="384"/>
      <c r="F248" s="384"/>
      <c r="G248" s="384"/>
      <c r="H248" s="384"/>
      <c r="I248" s="384"/>
      <c r="J248" s="385"/>
      <c r="K248" s="318"/>
    </row>
    <row r="249" spans="1:11" ht="16.5" hidden="1" thickBot="1" x14ac:dyDescent="0.3">
      <c r="A249" s="383"/>
      <c r="B249" s="384"/>
      <c r="C249" s="384"/>
      <c r="D249" s="384"/>
      <c r="E249" s="384"/>
      <c r="F249" s="384"/>
      <c r="G249" s="384"/>
      <c r="H249" s="384"/>
      <c r="I249" s="384"/>
      <c r="J249" s="385"/>
      <c r="K249" s="318"/>
    </row>
    <row r="250" spans="1:11" ht="16.5" hidden="1" thickBot="1" x14ac:dyDescent="0.3">
      <c r="A250" s="383"/>
      <c r="B250" s="384"/>
      <c r="C250" s="384"/>
      <c r="D250" s="384"/>
      <c r="E250" s="384"/>
      <c r="F250" s="384"/>
      <c r="G250" s="384"/>
      <c r="H250" s="384"/>
      <c r="I250" s="384"/>
      <c r="J250" s="385"/>
      <c r="K250" s="318"/>
    </row>
    <row r="251" spans="1:11" ht="16.5" hidden="1" thickBot="1" x14ac:dyDescent="0.3">
      <c r="A251" s="386"/>
      <c r="B251" s="387"/>
      <c r="C251" s="387"/>
      <c r="D251" s="387"/>
      <c r="E251" s="387"/>
      <c r="F251" s="387"/>
      <c r="G251" s="387"/>
      <c r="H251" s="387"/>
      <c r="I251" s="387"/>
      <c r="J251" s="388"/>
      <c r="K251" s="318"/>
    </row>
    <row r="252" spans="1:11" ht="15.75" thickBot="1" x14ac:dyDescent="0.3">
      <c r="A252" s="353"/>
      <c r="B252" s="354"/>
      <c r="C252" s="354"/>
      <c r="D252" s="354"/>
      <c r="E252" s="354"/>
      <c r="F252" s="354"/>
      <c r="G252" s="354"/>
      <c r="H252" s="354"/>
      <c r="I252" s="354"/>
      <c r="J252" s="355"/>
      <c r="K252" s="325"/>
    </row>
    <row r="253" spans="1:11" ht="18.75" x14ac:dyDescent="0.3">
      <c r="A253" s="374" t="s">
        <v>170</v>
      </c>
      <c r="B253" s="374"/>
      <c r="C253" s="374"/>
      <c r="D253" s="374"/>
      <c r="E253" s="374"/>
      <c r="F253" s="374"/>
      <c r="G253" s="374"/>
      <c r="H253" s="374"/>
      <c r="I253" s="374"/>
      <c r="J253" s="374"/>
      <c r="K253" s="315"/>
    </row>
    <row r="254" spans="1:11" ht="15.75" thickBot="1" x14ac:dyDescent="0.3">
      <c r="A254" s="375"/>
      <c r="B254" s="375"/>
      <c r="C254" s="375"/>
      <c r="D254" s="375"/>
      <c r="E254" s="375"/>
      <c r="F254" s="375"/>
      <c r="G254" s="375"/>
      <c r="H254" s="375"/>
      <c r="I254" s="375"/>
      <c r="J254" s="375"/>
      <c r="K254" s="316"/>
    </row>
    <row r="255" spans="1:11" ht="16.5" thickBot="1" x14ac:dyDescent="0.3">
      <c r="A255" s="376" t="s">
        <v>162</v>
      </c>
      <c r="B255" s="376"/>
      <c r="C255" s="377" t="s">
        <v>266</v>
      </c>
      <c r="D255" s="378"/>
      <c r="E255" s="378"/>
      <c r="F255" s="378"/>
      <c r="G255" s="378"/>
      <c r="H255" s="378"/>
      <c r="I255" s="378"/>
      <c r="J255" s="379"/>
      <c r="K255" s="321"/>
    </row>
    <row r="256" spans="1:11" ht="15.75" thickBot="1" x14ac:dyDescent="0.3">
      <c r="A256" s="373"/>
      <c r="B256" s="373"/>
      <c r="C256" s="373"/>
      <c r="D256" s="373"/>
      <c r="E256" s="373"/>
      <c r="F256" s="373"/>
      <c r="G256" s="373"/>
      <c r="H256" s="373"/>
      <c r="I256" s="373"/>
      <c r="J256" s="373"/>
      <c r="K256" s="314"/>
    </row>
    <row r="257" spans="1:11" ht="15.75" thickBot="1" x14ac:dyDescent="0.3">
      <c r="A257" s="369" t="s">
        <v>68</v>
      </c>
      <c r="B257" s="369"/>
      <c r="C257" s="370"/>
      <c r="D257" s="176" t="s">
        <v>46</v>
      </c>
      <c r="F257" s="371" t="s">
        <v>69</v>
      </c>
      <c r="G257" s="371"/>
      <c r="H257" s="372"/>
      <c r="I257" s="176" t="s">
        <v>49</v>
      </c>
    </row>
    <row r="258" spans="1:11" x14ac:dyDescent="0.25">
      <c r="A258" s="373"/>
      <c r="B258" s="373"/>
      <c r="C258" s="373"/>
      <c r="D258" s="373"/>
      <c r="E258" s="373"/>
      <c r="F258" s="373"/>
      <c r="G258" s="373"/>
      <c r="H258" s="373"/>
      <c r="I258" s="373"/>
      <c r="J258" s="373"/>
      <c r="K258" s="314"/>
    </row>
    <row r="259" spans="1:11" ht="16.5" thickBot="1" x14ac:dyDescent="0.3">
      <c r="A259" s="356" t="s">
        <v>163</v>
      </c>
      <c r="B259" s="356"/>
      <c r="C259" s="356"/>
      <c r="D259" s="356"/>
      <c r="E259" s="356"/>
      <c r="F259" s="356"/>
      <c r="G259" s="356"/>
      <c r="H259" s="356"/>
      <c r="I259" s="356"/>
      <c r="J259" s="356"/>
      <c r="K259" s="322"/>
    </row>
    <row r="260" spans="1:11" x14ac:dyDescent="0.25">
      <c r="A260" s="357" t="s">
        <v>307</v>
      </c>
      <c r="B260" s="358"/>
      <c r="C260" s="358"/>
      <c r="D260" s="358"/>
      <c r="E260" s="358"/>
      <c r="F260" s="358"/>
      <c r="G260" s="358"/>
      <c r="H260" s="358"/>
      <c r="I260" s="358"/>
      <c r="J260" s="359"/>
      <c r="K260" s="312"/>
    </row>
    <row r="261" spans="1:11" x14ac:dyDescent="0.25">
      <c r="A261" s="360"/>
      <c r="B261" s="361"/>
      <c r="C261" s="361"/>
      <c r="D261" s="361"/>
      <c r="E261" s="361"/>
      <c r="F261" s="361"/>
      <c r="G261" s="361"/>
      <c r="H261" s="361"/>
      <c r="I261" s="361"/>
      <c r="J261" s="362"/>
      <c r="K261" s="312"/>
    </row>
    <row r="262" spans="1:11" x14ac:dyDescent="0.25">
      <c r="A262" s="360"/>
      <c r="B262" s="361"/>
      <c r="C262" s="361"/>
      <c r="D262" s="361"/>
      <c r="E262" s="361"/>
      <c r="F262" s="361"/>
      <c r="G262" s="361"/>
      <c r="H262" s="361"/>
      <c r="I262" s="361"/>
      <c r="J262" s="362"/>
      <c r="K262" s="312"/>
    </row>
    <row r="263" spans="1:11" x14ac:dyDescent="0.25">
      <c r="A263" s="360"/>
      <c r="B263" s="361"/>
      <c r="C263" s="361"/>
      <c r="D263" s="361"/>
      <c r="E263" s="361"/>
      <c r="F263" s="361"/>
      <c r="G263" s="361"/>
      <c r="H263" s="361"/>
      <c r="I263" s="361"/>
      <c r="J263" s="362"/>
      <c r="K263" s="312"/>
    </row>
    <row r="264" spans="1:11" x14ac:dyDescent="0.25">
      <c r="A264" s="360"/>
      <c r="B264" s="361"/>
      <c r="C264" s="361"/>
      <c r="D264" s="361"/>
      <c r="E264" s="361"/>
      <c r="F264" s="361"/>
      <c r="G264" s="361"/>
      <c r="H264" s="361"/>
      <c r="I264" s="361"/>
      <c r="J264" s="362"/>
      <c r="K264" s="312"/>
    </row>
    <row r="265" spans="1:11" x14ac:dyDescent="0.25">
      <c r="A265" s="360"/>
      <c r="B265" s="361"/>
      <c r="C265" s="361"/>
      <c r="D265" s="361"/>
      <c r="E265" s="361"/>
      <c r="F265" s="361"/>
      <c r="G265" s="361"/>
      <c r="H265" s="361"/>
      <c r="I265" s="361"/>
      <c r="J265" s="362"/>
      <c r="K265" s="312"/>
    </row>
    <row r="266" spans="1:11" x14ac:dyDescent="0.25">
      <c r="A266" s="360"/>
      <c r="B266" s="361"/>
      <c r="C266" s="361"/>
      <c r="D266" s="361"/>
      <c r="E266" s="361"/>
      <c r="F266" s="361"/>
      <c r="G266" s="361"/>
      <c r="H266" s="361"/>
      <c r="I266" s="361"/>
      <c r="J266" s="362"/>
      <c r="K266" s="312"/>
    </row>
    <row r="267" spans="1:11" x14ac:dyDescent="0.25">
      <c r="A267" s="360"/>
      <c r="B267" s="361"/>
      <c r="C267" s="361"/>
      <c r="D267" s="361"/>
      <c r="E267" s="361"/>
      <c r="F267" s="361"/>
      <c r="G267" s="361"/>
      <c r="H267" s="361"/>
      <c r="I267" s="361"/>
      <c r="J267" s="362"/>
      <c r="K267" s="312"/>
    </row>
    <row r="268" spans="1:11" x14ac:dyDescent="0.25">
      <c r="A268" s="360"/>
      <c r="B268" s="361"/>
      <c r="C268" s="361"/>
      <c r="D268" s="361"/>
      <c r="E268" s="361"/>
      <c r="F268" s="361"/>
      <c r="G268" s="361"/>
      <c r="H268" s="361"/>
      <c r="I268" s="361"/>
      <c r="J268" s="362"/>
      <c r="K268" s="312"/>
    </row>
    <row r="269" spans="1:11" ht="15.75" thickBot="1" x14ac:dyDescent="0.3">
      <c r="A269" s="363"/>
      <c r="B269" s="364"/>
      <c r="C269" s="364"/>
      <c r="D269" s="364"/>
      <c r="E269" s="364"/>
      <c r="F269" s="364"/>
      <c r="G269" s="364"/>
      <c r="H269" s="364"/>
      <c r="I269" s="364"/>
      <c r="J269" s="365"/>
      <c r="K269" s="312"/>
    </row>
    <row r="270" spans="1:11" x14ac:dyDescent="0.25">
      <c r="A270" s="343"/>
      <c r="B270" s="343"/>
      <c r="C270" s="343"/>
      <c r="D270" s="343"/>
      <c r="E270" s="343"/>
      <c r="F270" s="343"/>
      <c r="G270" s="343"/>
      <c r="H270" s="343"/>
      <c r="I270" s="343"/>
      <c r="J270" s="343"/>
      <c r="K270" s="323"/>
    </row>
    <row r="271" spans="1:11" ht="16.5" thickBot="1" x14ac:dyDescent="0.3">
      <c r="A271" s="356" t="s">
        <v>29</v>
      </c>
      <c r="B271" s="356"/>
      <c r="C271" s="356"/>
      <c r="D271" s="356"/>
      <c r="E271" s="356"/>
      <c r="F271" s="356"/>
      <c r="G271" s="356"/>
      <c r="H271" s="356"/>
      <c r="I271" s="356"/>
      <c r="J271" s="356"/>
      <c r="K271" s="322"/>
    </row>
    <row r="272" spans="1:11" x14ac:dyDescent="0.25">
      <c r="A272" s="357" t="s">
        <v>267</v>
      </c>
      <c r="B272" s="358"/>
      <c r="C272" s="358"/>
      <c r="D272" s="358"/>
      <c r="E272" s="358"/>
      <c r="F272" s="358"/>
      <c r="G272" s="358"/>
      <c r="H272" s="358"/>
      <c r="I272" s="358"/>
      <c r="J272" s="359"/>
      <c r="K272" s="312"/>
    </row>
    <row r="273" spans="1:26" ht="13.5" customHeight="1" x14ac:dyDescent="0.25">
      <c r="A273" s="360"/>
      <c r="B273" s="361"/>
      <c r="C273" s="361"/>
      <c r="D273" s="361"/>
      <c r="E273" s="361"/>
      <c r="F273" s="361"/>
      <c r="G273" s="361"/>
      <c r="H273" s="361"/>
      <c r="I273" s="361"/>
      <c r="J273" s="362"/>
      <c r="K273" s="312"/>
    </row>
    <row r="274" spans="1:26" x14ac:dyDescent="0.25">
      <c r="A274" s="360"/>
      <c r="B274" s="361"/>
      <c r="C274" s="361"/>
      <c r="D274" s="361"/>
      <c r="E274" s="361"/>
      <c r="F274" s="361"/>
      <c r="G274" s="361"/>
      <c r="H274" s="361"/>
      <c r="I274" s="361"/>
      <c r="J274" s="362"/>
      <c r="K274" s="312"/>
    </row>
    <row r="275" spans="1:26" x14ac:dyDescent="0.25">
      <c r="A275" s="360"/>
      <c r="B275" s="361"/>
      <c r="C275" s="361"/>
      <c r="D275" s="361"/>
      <c r="E275" s="361"/>
      <c r="F275" s="361"/>
      <c r="G275" s="361"/>
      <c r="H275" s="361"/>
      <c r="I275" s="361"/>
      <c r="J275" s="362"/>
      <c r="K275" s="312"/>
    </row>
    <row r="276" spans="1:26" ht="15.75" thickBot="1" x14ac:dyDescent="0.3">
      <c r="A276" s="363"/>
      <c r="B276" s="364"/>
      <c r="C276" s="364"/>
      <c r="D276" s="364"/>
      <c r="E276" s="364"/>
      <c r="F276" s="364"/>
      <c r="G276" s="364"/>
      <c r="H276" s="364"/>
      <c r="I276" s="364"/>
      <c r="J276" s="365"/>
      <c r="K276" s="312"/>
    </row>
    <row r="277" spans="1:26" x14ac:dyDescent="0.25">
      <c r="A277" s="343"/>
      <c r="B277" s="343"/>
      <c r="C277" s="343"/>
      <c r="D277" s="343"/>
      <c r="E277" s="343"/>
      <c r="F277" s="343"/>
      <c r="G277" s="343"/>
      <c r="H277" s="343"/>
      <c r="I277" s="343"/>
      <c r="J277" s="343"/>
      <c r="K277" s="323"/>
    </row>
    <row r="278" spans="1:26" ht="16.5" thickBot="1" x14ac:dyDescent="0.3">
      <c r="A278" s="356" t="s">
        <v>27</v>
      </c>
      <c r="B278" s="356"/>
      <c r="C278" s="356"/>
      <c r="D278" s="356"/>
      <c r="E278" s="356"/>
      <c r="F278" s="356"/>
      <c r="G278" s="356"/>
      <c r="H278" s="356"/>
      <c r="I278" s="356"/>
      <c r="J278" s="356"/>
      <c r="K278" s="322"/>
    </row>
    <row r="279" spans="1:26" ht="15.75" thickBot="1" x14ac:dyDescent="0.3">
      <c r="A279" s="366" t="s">
        <v>268</v>
      </c>
      <c r="B279" s="367"/>
      <c r="C279" s="367"/>
      <c r="D279" s="367"/>
      <c r="E279" s="367"/>
      <c r="F279" s="367"/>
      <c r="G279" s="367"/>
      <c r="H279" s="367"/>
      <c r="I279" s="367"/>
      <c r="J279" s="368"/>
      <c r="K279" s="326"/>
    </row>
    <row r="280" spans="1:26" x14ac:dyDescent="0.25">
      <c r="A280" s="343"/>
      <c r="B280" s="343"/>
      <c r="C280" s="343"/>
      <c r="D280" s="343"/>
      <c r="E280" s="343"/>
      <c r="F280" s="343"/>
      <c r="G280" s="343"/>
      <c r="H280" s="343"/>
      <c r="I280" s="343"/>
      <c r="J280" s="343"/>
      <c r="K280" s="323"/>
    </row>
    <row r="281" spans="1:26" s="177" customFormat="1" ht="48.6" customHeight="1" thickBot="1" x14ac:dyDescent="0.3">
      <c r="A281" s="344" t="s">
        <v>213</v>
      </c>
      <c r="B281" s="344"/>
      <c r="C281" s="344"/>
      <c r="D281" s="344"/>
      <c r="E281" s="344"/>
      <c r="F281" s="344"/>
      <c r="G281" s="344"/>
      <c r="H281" s="344"/>
      <c r="I281" s="344"/>
      <c r="J281" s="344"/>
      <c r="K281" s="313"/>
      <c r="L281" s="151"/>
      <c r="M281" s="151"/>
      <c r="N281" s="151"/>
      <c r="O281" s="151"/>
      <c r="P281" s="151"/>
      <c r="Q281" s="151"/>
      <c r="R281" s="151"/>
      <c r="S281" s="151"/>
      <c r="T281" s="151"/>
      <c r="U281" s="151"/>
      <c r="V281" s="151"/>
      <c r="W281" s="151"/>
      <c r="X281" s="151"/>
      <c r="Y281" s="151"/>
      <c r="Z281" s="151"/>
    </row>
    <row r="282" spans="1:26" ht="15" customHeight="1" x14ac:dyDescent="0.25">
      <c r="A282" s="389" t="s">
        <v>316</v>
      </c>
      <c r="B282" s="390"/>
      <c r="C282" s="390"/>
      <c r="D282" s="390"/>
      <c r="E282" s="390"/>
      <c r="F282" s="390"/>
      <c r="G282" s="390"/>
      <c r="H282" s="390"/>
      <c r="I282" s="390"/>
      <c r="J282" s="391"/>
      <c r="K282" s="313"/>
    </row>
    <row r="283" spans="1:26" ht="15" customHeight="1" x14ac:dyDescent="0.25">
      <c r="A283" s="392"/>
      <c r="B283" s="393"/>
      <c r="C283" s="393"/>
      <c r="D283" s="393"/>
      <c r="E283" s="393"/>
      <c r="F283" s="393"/>
      <c r="G283" s="393"/>
      <c r="H283" s="393"/>
      <c r="I283" s="393"/>
      <c r="J283" s="394"/>
      <c r="K283" s="313"/>
    </row>
    <row r="284" spans="1:26" ht="15" customHeight="1" x14ac:dyDescent="0.25">
      <c r="A284" s="392"/>
      <c r="B284" s="393"/>
      <c r="C284" s="393"/>
      <c r="D284" s="393"/>
      <c r="E284" s="393"/>
      <c r="F284" s="393"/>
      <c r="G284" s="393"/>
      <c r="H284" s="393"/>
      <c r="I284" s="393"/>
      <c r="J284" s="394"/>
      <c r="K284" s="313"/>
    </row>
    <row r="285" spans="1:26" ht="15" customHeight="1" x14ac:dyDescent="0.25">
      <c r="A285" s="392"/>
      <c r="B285" s="393"/>
      <c r="C285" s="393"/>
      <c r="D285" s="393"/>
      <c r="E285" s="393"/>
      <c r="F285" s="393"/>
      <c r="G285" s="393"/>
      <c r="H285" s="393"/>
      <c r="I285" s="393"/>
      <c r="J285" s="394"/>
      <c r="K285" s="313"/>
    </row>
    <row r="286" spans="1:26" ht="15" customHeight="1" x14ac:dyDescent="0.25">
      <c r="A286" s="392"/>
      <c r="B286" s="393"/>
      <c r="C286" s="393"/>
      <c r="D286" s="393"/>
      <c r="E286" s="393"/>
      <c r="F286" s="393"/>
      <c r="G286" s="393"/>
      <c r="H286" s="393"/>
      <c r="I286" s="393"/>
      <c r="J286" s="394"/>
      <c r="K286" s="313"/>
    </row>
    <row r="287" spans="1:26" ht="15" customHeight="1" x14ac:dyDescent="0.25">
      <c r="A287" s="392"/>
      <c r="B287" s="393"/>
      <c r="C287" s="393"/>
      <c r="D287" s="393"/>
      <c r="E287" s="393"/>
      <c r="F287" s="393"/>
      <c r="G287" s="393"/>
      <c r="H287" s="393"/>
      <c r="I287" s="393"/>
      <c r="J287" s="394"/>
      <c r="K287" s="313"/>
    </row>
    <row r="288" spans="1:26" ht="15" customHeight="1" x14ac:dyDescent="0.25">
      <c r="A288" s="392"/>
      <c r="B288" s="393"/>
      <c r="C288" s="393"/>
      <c r="D288" s="393"/>
      <c r="E288" s="393"/>
      <c r="F288" s="393"/>
      <c r="G288" s="393"/>
      <c r="H288" s="393"/>
      <c r="I288" s="393"/>
      <c r="J288" s="394"/>
      <c r="K288" s="329" t="s">
        <v>314</v>
      </c>
    </row>
    <row r="289" spans="1:11" ht="15.75" x14ac:dyDescent="0.25">
      <c r="A289" s="392"/>
      <c r="B289" s="393"/>
      <c r="C289" s="393"/>
      <c r="D289" s="393"/>
      <c r="E289" s="393"/>
      <c r="F289" s="393"/>
      <c r="G289" s="393"/>
      <c r="H289" s="393"/>
      <c r="I289" s="393"/>
      <c r="J289" s="394"/>
      <c r="K289" s="313"/>
    </row>
    <row r="290" spans="1:11" ht="15.75" x14ac:dyDescent="0.25">
      <c r="A290" s="392"/>
      <c r="B290" s="393"/>
      <c r="C290" s="393"/>
      <c r="D290" s="393"/>
      <c r="E290" s="393"/>
      <c r="F290" s="393"/>
      <c r="G290" s="393"/>
      <c r="H290" s="393"/>
      <c r="I290" s="393"/>
      <c r="J290" s="394"/>
      <c r="K290" s="313"/>
    </row>
    <row r="291" spans="1:11" ht="6" customHeight="1" thickBot="1" x14ac:dyDescent="0.3">
      <c r="A291" s="392"/>
      <c r="B291" s="393"/>
      <c r="C291" s="393"/>
      <c r="D291" s="393"/>
      <c r="E291" s="393"/>
      <c r="F291" s="393"/>
      <c r="G291" s="393"/>
      <c r="H291" s="393"/>
      <c r="I291" s="393"/>
      <c r="J291" s="394"/>
      <c r="K291" s="313"/>
    </row>
    <row r="292" spans="1:11" ht="16.5" hidden="1" thickBot="1" x14ac:dyDescent="0.3">
      <c r="A292" s="392"/>
      <c r="B292" s="393"/>
      <c r="C292" s="393"/>
      <c r="D292" s="393"/>
      <c r="E292" s="393"/>
      <c r="F292" s="393"/>
      <c r="G292" s="393"/>
      <c r="H292" s="393"/>
      <c r="I292" s="393"/>
      <c r="J292" s="394"/>
      <c r="K292" s="313"/>
    </row>
    <row r="293" spans="1:11" ht="16.5" hidden="1" thickBot="1" x14ac:dyDescent="0.3">
      <c r="A293" s="395"/>
      <c r="B293" s="396"/>
      <c r="C293" s="396"/>
      <c r="D293" s="396"/>
      <c r="E293" s="396"/>
      <c r="F293" s="396"/>
      <c r="G293" s="396"/>
      <c r="H293" s="396"/>
      <c r="I293" s="396"/>
      <c r="J293" s="397"/>
      <c r="K293" s="313"/>
    </row>
    <row r="294" spans="1:11" ht="15.75" thickBot="1" x14ac:dyDescent="0.3">
      <c r="A294" s="353"/>
      <c r="B294" s="354"/>
      <c r="C294" s="354"/>
      <c r="D294" s="354"/>
      <c r="E294" s="354"/>
      <c r="F294" s="354"/>
      <c r="G294" s="354"/>
      <c r="H294" s="354"/>
      <c r="I294" s="354"/>
      <c r="J294" s="355"/>
      <c r="K294" s="325"/>
    </row>
    <row r="295" spans="1:11" ht="18.75" x14ac:dyDescent="0.3">
      <c r="A295" s="374" t="s">
        <v>171</v>
      </c>
      <c r="B295" s="374"/>
      <c r="C295" s="374"/>
      <c r="D295" s="374"/>
      <c r="E295" s="374"/>
      <c r="F295" s="374"/>
      <c r="G295" s="374"/>
      <c r="H295" s="374"/>
      <c r="I295" s="374"/>
      <c r="J295" s="374"/>
      <c r="K295" s="315"/>
    </row>
    <row r="296" spans="1:11" ht="15.75" thickBot="1" x14ac:dyDescent="0.3">
      <c r="A296" s="375"/>
      <c r="B296" s="375"/>
      <c r="C296" s="375"/>
      <c r="D296" s="375"/>
      <c r="E296" s="375"/>
      <c r="F296" s="375"/>
      <c r="G296" s="375"/>
      <c r="H296" s="375"/>
      <c r="I296" s="375"/>
      <c r="J296" s="375"/>
      <c r="K296" s="316"/>
    </row>
    <row r="297" spans="1:11" ht="16.5" thickBot="1" x14ac:dyDescent="0.3">
      <c r="A297" s="376" t="s">
        <v>162</v>
      </c>
      <c r="B297" s="376"/>
      <c r="C297" s="377" t="s">
        <v>265</v>
      </c>
      <c r="D297" s="378"/>
      <c r="E297" s="378"/>
      <c r="F297" s="378"/>
      <c r="G297" s="378"/>
      <c r="H297" s="378"/>
      <c r="I297" s="378"/>
      <c r="J297" s="379"/>
      <c r="K297" s="321"/>
    </row>
    <row r="298" spans="1:11" ht="15.75" thickBot="1" x14ac:dyDescent="0.3">
      <c r="A298" s="373"/>
      <c r="B298" s="373"/>
      <c r="C298" s="373"/>
      <c r="D298" s="373"/>
      <c r="E298" s="373"/>
      <c r="F298" s="373"/>
      <c r="G298" s="373"/>
      <c r="H298" s="373"/>
      <c r="I298" s="373"/>
      <c r="J298" s="373"/>
      <c r="K298" s="314"/>
    </row>
    <row r="299" spans="1:11" ht="15.75" thickBot="1" x14ac:dyDescent="0.3">
      <c r="A299" s="369" t="s">
        <v>68</v>
      </c>
      <c r="B299" s="369"/>
      <c r="C299" s="370"/>
      <c r="D299" s="176" t="s">
        <v>46</v>
      </c>
      <c r="F299" s="371" t="s">
        <v>69</v>
      </c>
      <c r="G299" s="371"/>
      <c r="H299" s="372"/>
      <c r="I299" s="176" t="s">
        <v>47</v>
      </c>
    </row>
    <row r="300" spans="1:11" x14ac:dyDescent="0.25">
      <c r="A300" s="373"/>
      <c r="B300" s="373"/>
      <c r="C300" s="373"/>
      <c r="D300" s="373"/>
      <c r="E300" s="373"/>
      <c r="F300" s="373"/>
      <c r="G300" s="373"/>
      <c r="H300" s="373"/>
      <c r="I300" s="373"/>
      <c r="J300" s="373"/>
      <c r="K300" s="314"/>
    </row>
    <row r="301" spans="1:11" ht="16.5" thickBot="1" x14ac:dyDescent="0.3">
      <c r="A301" s="356" t="s">
        <v>163</v>
      </c>
      <c r="B301" s="356"/>
      <c r="C301" s="356"/>
      <c r="D301" s="356"/>
      <c r="E301" s="356"/>
      <c r="F301" s="356"/>
      <c r="G301" s="356"/>
      <c r="H301" s="356"/>
      <c r="I301" s="356"/>
      <c r="J301" s="356"/>
      <c r="K301" s="322"/>
    </row>
    <row r="302" spans="1:11" x14ac:dyDescent="0.25">
      <c r="A302" s="357" t="s">
        <v>308</v>
      </c>
      <c r="B302" s="358"/>
      <c r="C302" s="358"/>
      <c r="D302" s="358"/>
      <c r="E302" s="358"/>
      <c r="F302" s="358"/>
      <c r="G302" s="358"/>
      <c r="H302" s="358"/>
      <c r="I302" s="358"/>
      <c r="J302" s="359"/>
      <c r="K302" s="312"/>
    </row>
    <row r="303" spans="1:11" x14ac:dyDescent="0.25">
      <c r="A303" s="360"/>
      <c r="B303" s="361"/>
      <c r="C303" s="361"/>
      <c r="D303" s="361"/>
      <c r="E303" s="361"/>
      <c r="F303" s="361"/>
      <c r="G303" s="361"/>
      <c r="H303" s="361"/>
      <c r="I303" s="361"/>
      <c r="J303" s="362"/>
      <c r="K303" s="312"/>
    </row>
    <row r="304" spans="1:11" x14ac:dyDescent="0.25">
      <c r="A304" s="360"/>
      <c r="B304" s="361"/>
      <c r="C304" s="361"/>
      <c r="D304" s="361"/>
      <c r="E304" s="361"/>
      <c r="F304" s="361"/>
      <c r="G304" s="361"/>
      <c r="H304" s="361"/>
      <c r="I304" s="361"/>
      <c r="J304" s="362"/>
      <c r="K304" s="312"/>
    </row>
    <row r="305" spans="1:11" x14ac:dyDescent="0.25">
      <c r="A305" s="360"/>
      <c r="B305" s="361"/>
      <c r="C305" s="361"/>
      <c r="D305" s="361"/>
      <c r="E305" s="361"/>
      <c r="F305" s="361"/>
      <c r="G305" s="361"/>
      <c r="H305" s="361"/>
      <c r="I305" s="361"/>
      <c r="J305" s="362"/>
      <c r="K305" s="312"/>
    </row>
    <row r="306" spans="1:11" x14ac:dyDescent="0.25">
      <c r="A306" s="360"/>
      <c r="B306" s="361"/>
      <c r="C306" s="361"/>
      <c r="D306" s="361"/>
      <c r="E306" s="361"/>
      <c r="F306" s="361"/>
      <c r="G306" s="361"/>
      <c r="H306" s="361"/>
      <c r="I306" s="361"/>
      <c r="J306" s="362"/>
      <c r="K306" s="312"/>
    </row>
    <row r="307" spans="1:11" x14ac:dyDescent="0.25">
      <c r="A307" s="360"/>
      <c r="B307" s="361"/>
      <c r="C307" s="361"/>
      <c r="D307" s="361"/>
      <c r="E307" s="361"/>
      <c r="F307" s="361"/>
      <c r="G307" s="361"/>
      <c r="H307" s="361"/>
      <c r="I307" s="361"/>
      <c r="J307" s="362"/>
      <c r="K307" s="312"/>
    </row>
    <row r="308" spans="1:11" x14ac:dyDescent="0.25">
      <c r="A308" s="360"/>
      <c r="B308" s="361"/>
      <c r="C308" s="361"/>
      <c r="D308" s="361"/>
      <c r="E308" s="361"/>
      <c r="F308" s="361"/>
      <c r="G308" s="361"/>
      <c r="H308" s="361"/>
      <c r="I308" s="361"/>
      <c r="J308" s="362"/>
      <c r="K308" s="312"/>
    </row>
    <row r="309" spans="1:11" x14ac:dyDescent="0.25">
      <c r="A309" s="360"/>
      <c r="B309" s="361"/>
      <c r="C309" s="361"/>
      <c r="D309" s="361"/>
      <c r="E309" s="361"/>
      <c r="F309" s="361"/>
      <c r="G309" s="361"/>
      <c r="H309" s="361"/>
      <c r="I309" s="361"/>
      <c r="J309" s="362"/>
      <c r="K309" s="312"/>
    </row>
    <row r="310" spans="1:11" x14ac:dyDescent="0.25">
      <c r="A310" s="360"/>
      <c r="B310" s="361"/>
      <c r="C310" s="361"/>
      <c r="D310" s="361"/>
      <c r="E310" s="361"/>
      <c r="F310" s="361"/>
      <c r="G310" s="361"/>
      <c r="H310" s="361"/>
      <c r="I310" s="361"/>
      <c r="J310" s="362"/>
      <c r="K310" s="312"/>
    </row>
    <row r="311" spans="1:11" ht="15.75" thickBot="1" x14ac:dyDescent="0.3">
      <c r="A311" s="363"/>
      <c r="B311" s="364"/>
      <c r="C311" s="364"/>
      <c r="D311" s="364"/>
      <c r="E311" s="364"/>
      <c r="F311" s="364"/>
      <c r="G311" s="364"/>
      <c r="H311" s="364"/>
      <c r="I311" s="364"/>
      <c r="J311" s="365"/>
      <c r="K311" s="312"/>
    </row>
    <row r="312" spans="1:11" x14ac:dyDescent="0.25">
      <c r="A312" s="343"/>
      <c r="B312" s="343"/>
      <c r="C312" s="343"/>
      <c r="D312" s="343"/>
      <c r="E312" s="343"/>
      <c r="F312" s="343"/>
      <c r="G312" s="343"/>
      <c r="H312" s="343"/>
      <c r="I312" s="343"/>
      <c r="J312" s="343"/>
      <c r="K312" s="323"/>
    </row>
    <row r="313" spans="1:11" ht="16.5" thickBot="1" x14ac:dyDescent="0.3">
      <c r="A313" s="356" t="s">
        <v>29</v>
      </c>
      <c r="B313" s="356"/>
      <c r="C313" s="356"/>
      <c r="D313" s="356"/>
      <c r="E313" s="356"/>
      <c r="F313" s="356"/>
      <c r="G313" s="356"/>
      <c r="H313" s="356"/>
      <c r="I313" s="356"/>
      <c r="J313" s="356"/>
      <c r="K313" s="322"/>
    </row>
    <row r="314" spans="1:11" x14ac:dyDescent="0.25">
      <c r="A314" s="357" t="s">
        <v>290</v>
      </c>
      <c r="B314" s="358"/>
      <c r="C314" s="358"/>
      <c r="D314" s="358"/>
      <c r="E314" s="358"/>
      <c r="F314" s="358"/>
      <c r="G314" s="358"/>
      <c r="H314" s="358"/>
      <c r="I314" s="358"/>
      <c r="J314" s="359"/>
      <c r="K314" s="312"/>
    </row>
    <row r="315" spans="1:11" x14ac:dyDescent="0.25">
      <c r="A315" s="360"/>
      <c r="B315" s="361"/>
      <c r="C315" s="361"/>
      <c r="D315" s="361"/>
      <c r="E315" s="361"/>
      <c r="F315" s="361"/>
      <c r="G315" s="361"/>
      <c r="H315" s="361"/>
      <c r="I315" s="361"/>
      <c r="J315" s="362"/>
      <c r="K315" s="312"/>
    </row>
    <row r="316" spans="1:11" x14ac:dyDescent="0.25">
      <c r="A316" s="360"/>
      <c r="B316" s="361"/>
      <c r="C316" s="361"/>
      <c r="D316" s="361"/>
      <c r="E316" s="361"/>
      <c r="F316" s="361"/>
      <c r="G316" s="361"/>
      <c r="H316" s="361"/>
      <c r="I316" s="361"/>
      <c r="J316" s="362"/>
      <c r="K316" s="312"/>
    </row>
    <row r="317" spans="1:11" x14ac:dyDescent="0.25">
      <c r="A317" s="360"/>
      <c r="B317" s="361"/>
      <c r="C317" s="361"/>
      <c r="D317" s="361"/>
      <c r="E317" s="361"/>
      <c r="F317" s="361"/>
      <c r="G317" s="361"/>
      <c r="H317" s="361"/>
      <c r="I317" s="361"/>
      <c r="J317" s="362"/>
      <c r="K317" s="312"/>
    </row>
    <row r="318" spans="1:11" ht="15.75" thickBot="1" x14ac:dyDescent="0.3">
      <c r="A318" s="363"/>
      <c r="B318" s="364"/>
      <c r="C318" s="364"/>
      <c r="D318" s="364"/>
      <c r="E318" s="364"/>
      <c r="F318" s="364"/>
      <c r="G318" s="364"/>
      <c r="H318" s="364"/>
      <c r="I318" s="364"/>
      <c r="J318" s="365"/>
      <c r="K318" s="312"/>
    </row>
    <row r="319" spans="1:11" x14ac:dyDescent="0.25">
      <c r="A319" s="343"/>
      <c r="B319" s="343"/>
      <c r="C319" s="343"/>
      <c r="D319" s="343"/>
      <c r="E319" s="343"/>
      <c r="F319" s="343"/>
      <c r="G319" s="343"/>
      <c r="H319" s="343"/>
      <c r="I319" s="343"/>
      <c r="J319" s="343"/>
      <c r="K319" s="323"/>
    </row>
    <row r="320" spans="1:11" ht="16.5" thickBot="1" x14ac:dyDescent="0.3">
      <c r="A320" s="356" t="s">
        <v>27</v>
      </c>
      <c r="B320" s="356"/>
      <c r="C320" s="356"/>
      <c r="D320" s="356"/>
      <c r="E320" s="356"/>
      <c r="F320" s="356"/>
      <c r="G320" s="356"/>
      <c r="H320" s="356"/>
      <c r="I320" s="356"/>
      <c r="J320" s="356"/>
      <c r="K320" s="322"/>
    </row>
    <row r="321" spans="1:11" ht="15.75" thickBot="1" x14ac:dyDescent="0.3">
      <c r="A321" s="366" t="s">
        <v>269</v>
      </c>
      <c r="B321" s="367"/>
      <c r="C321" s="367"/>
      <c r="D321" s="367"/>
      <c r="E321" s="367"/>
      <c r="F321" s="367"/>
      <c r="G321" s="367"/>
      <c r="H321" s="367"/>
      <c r="I321" s="367"/>
      <c r="J321" s="368"/>
      <c r="K321" s="326"/>
    </row>
    <row r="322" spans="1:11" x14ac:dyDescent="0.25">
      <c r="A322" s="343"/>
      <c r="B322" s="343"/>
      <c r="C322" s="343"/>
      <c r="D322" s="343"/>
      <c r="E322" s="343"/>
      <c r="F322" s="343"/>
      <c r="G322" s="343"/>
      <c r="H322" s="343"/>
      <c r="I322" s="343"/>
      <c r="J322" s="343"/>
      <c r="K322" s="323"/>
    </row>
    <row r="323" spans="1:11" ht="45.6" customHeight="1" thickBot="1" x14ac:dyDescent="0.3">
      <c r="A323" s="344" t="s">
        <v>213</v>
      </c>
      <c r="B323" s="344"/>
      <c r="C323" s="344"/>
      <c r="D323" s="344"/>
      <c r="E323" s="344"/>
      <c r="F323" s="344"/>
      <c r="G323" s="344"/>
      <c r="H323" s="344"/>
      <c r="I323" s="344"/>
      <c r="J323" s="344"/>
      <c r="K323" s="313"/>
    </row>
    <row r="324" spans="1:11" ht="15.75" x14ac:dyDescent="0.25">
      <c r="A324" s="380" t="s">
        <v>291</v>
      </c>
      <c r="B324" s="381"/>
      <c r="C324" s="381"/>
      <c r="D324" s="381"/>
      <c r="E324" s="381"/>
      <c r="F324" s="381"/>
      <c r="G324" s="381"/>
      <c r="H324" s="381"/>
      <c r="I324" s="381"/>
      <c r="J324" s="382"/>
      <c r="K324" s="318"/>
    </row>
    <row r="325" spans="1:11" ht="15.75" x14ac:dyDescent="0.25">
      <c r="A325" s="383"/>
      <c r="B325" s="384"/>
      <c r="C325" s="384"/>
      <c r="D325" s="384"/>
      <c r="E325" s="384"/>
      <c r="F325" s="384"/>
      <c r="G325" s="384"/>
      <c r="H325" s="384"/>
      <c r="I325" s="384"/>
      <c r="J325" s="385"/>
      <c r="K325" s="318"/>
    </row>
    <row r="326" spans="1:11" ht="15.75" x14ac:dyDescent="0.25">
      <c r="A326" s="383"/>
      <c r="B326" s="384"/>
      <c r="C326" s="384"/>
      <c r="D326" s="384"/>
      <c r="E326" s="384"/>
      <c r="F326" s="384"/>
      <c r="G326" s="384"/>
      <c r="H326" s="384"/>
      <c r="I326" s="384"/>
      <c r="J326" s="385"/>
      <c r="K326" s="318"/>
    </row>
    <row r="327" spans="1:11" ht="15.75" x14ac:dyDescent="0.25">
      <c r="A327" s="383"/>
      <c r="B327" s="384"/>
      <c r="C327" s="384"/>
      <c r="D327" s="384"/>
      <c r="E327" s="384"/>
      <c r="F327" s="384"/>
      <c r="G327" s="384"/>
      <c r="H327" s="384"/>
      <c r="I327" s="384"/>
      <c r="J327" s="385"/>
      <c r="K327" s="318"/>
    </row>
    <row r="328" spans="1:11" ht="15.75" x14ac:dyDescent="0.25">
      <c r="A328" s="383"/>
      <c r="B328" s="384"/>
      <c r="C328" s="384"/>
      <c r="D328" s="384"/>
      <c r="E328" s="384"/>
      <c r="F328" s="384"/>
      <c r="G328" s="384"/>
      <c r="H328" s="384"/>
      <c r="I328" s="384"/>
      <c r="J328" s="385"/>
      <c r="K328" s="318"/>
    </row>
    <row r="329" spans="1:11" ht="6.75" customHeight="1" thickBot="1" x14ac:dyDescent="0.3">
      <c r="A329" s="383"/>
      <c r="B329" s="384"/>
      <c r="C329" s="384"/>
      <c r="D329" s="384"/>
      <c r="E329" s="384"/>
      <c r="F329" s="384"/>
      <c r="G329" s="384"/>
      <c r="H329" s="384"/>
      <c r="I329" s="384"/>
      <c r="J329" s="385"/>
      <c r="K329" s="318"/>
    </row>
    <row r="330" spans="1:11" ht="15.75" hidden="1" customHeight="1" thickBot="1" x14ac:dyDescent="0.3">
      <c r="A330" s="383"/>
      <c r="B330" s="384"/>
      <c r="C330" s="384"/>
      <c r="D330" s="384"/>
      <c r="E330" s="384"/>
      <c r="F330" s="384"/>
      <c r="G330" s="384"/>
      <c r="H330" s="384"/>
      <c r="I330" s="384"/>
      <c r="J330" s="385"/>
      <c r="K330" s="318"/>
    </row>
    <row r="331" spans="1:11" ht="15.75" hidden="1" customHeight="1" thickBot="1" x14ac:dyDescent="0.3">
      <c r="A331" s="383"/>
      <c r="B331" s="384"/>
      <c r="C331" s="384"/>
      <c r="D331" s="384"/>
      <c r="E331" s="384"/>
      <c r="F331" s="384"/>
      <c r="G331" s="384"/>
      <c r="H331" s="384"/>
      <c r="I331" s="384"/>
      <c r="J331" s="385"/>
      <c r="K331" s="318"/>
    </row>
    <row r="332" spans="1:11" ht="7.5" hidden="1" customHeight="1" thickBot="1" x14ac:dyDescent="0.3">
      <c r="A332" s="383"/>
      <c r="B332" s="384"/>
      <c r="C332" s="384"/>
      <c r="D332" s="384"/>
      <c r="E332" s="384"/>
      <c r="F332" s="384"/>
      <c r="G332" s="384"/>
      <c r="H332" s="384"/>
      <c r="I332" s="384"/>
      <c r="J332" s="385"/>
      <c r="K332" s="318"/>
    </row>
    <row r="333" spans="1:11" ht="15.75" hidden="1" customHeight="1" thickBot="1" x14ac:dyDescent="0.3">
      <c r="A333" s="383"/>
      <c r="B333" s="384"/>
      <c r="C333" s="384"/>
      <c r="D333" s="384"/>
      <c r="E333" s="384"/>
      <c r="F333" s="384"/>
      <c r="G333" s="384"/>
      <c r="H333" s="384"/>
      <c r="I333" s="384"/>
      <c r="J333" s="385"/>
      <c r="K333" s="318"/>
    </row>
    <row r="334" spans="1:11" ht="15.75" hidden="1" customHeight="1" thickBot="1" x14ac:dyDescent="0.3">
      <c r="A334" s="383"/>
      <c r="B334" s="384"/>
      <c r="C334" s="384"/>
      <c r="D334" s="384"/>
      <c r="E334" s="384"/>
      <c r="F334" s="384"/>
      <c r="G334" s="384"/>
      <c r="H334" s="384"/>
      <c r="I334" s="384"/>
      <c r="J334" s="385"/>
      <c r="K334" s="318"/>
    </row>
    <row r="335" spans="1:11" ht="15.75" hidden="1" customHeight="1" thickBot="1" x14ac:dyDescent="0.3">
      <c r="A335" s="386"/>
      <c r="B335" s="387"/>
      <c r="C335" s="387"/>
      <c r="D335" s="387"/>
      <c r="E335" s="387"/>
      <c r="F335" s="387"/>
      <c r="G335" s="387"/>
      <c r="H335" s="387"/>
      <c r="I335" s="387"/>
      <c r="J335" s="388"/>
      <c r="K335" s="318"/>
    </row>
    <row r="336" spans="1:11" ht="15.75" thickBot="1" x14ac:dyDescent="0.3">
      <c r="A336" s="353"/>
      <c r="B336" s="354"/>
      <c r="C336" s="354"/>
      <c r="D336" s="354"/>
      <c r="E336" s="354"/>
      <c r="F336" s="354"/>
      <c r="G336" s="354"/>
      <c r="H336" s="354"/>
      <c r="I336" s="354"/>
      <c r="J336" s="355"/>
      <c r="K336" s="325"/>
    </row>
    <row r="337" spans="1:11" ht="18.75" x14ac:dyDescent="0.3">
      <c r="A337" s="374" t="s">
        <v>172</v>
      </c>
      <c r="B337" s="374"/>
      <c r="C337" s="374"/>
      <c r="D337" s="374"/>
      <c r="E337" s="374"/>
      <c r="F337" s="374"/>
      <c r="G337" s="374"/>
      <c r="H337" s="374"/>
      <c r="I337" s="374"/>
      <c r="J337" s="374"/>
      <c r="K337" s="315"/>
    </row>
    <row r="338" spans="1:11" ht="15.75" thickBot="1" x14ac:dyDescent="0.3">
      <c r="A338" s="375"/>
      <c r="B338" s="375"/>
      <c r="C338" s="375"/>
      <c r="D338" s="375"/>
      <c r="E338" s="375"/>
      <c r="F338" s="375"/>
      <c r="G338" s="375"/>
      <c r="H338" s="375"/>
      <c r="I338" s="375"/>
      <c r="J338" s="375"/>
      <c r="K338" s="316"/>
    </row>
    <row r="339" spans="1:11" ht="16.5" thickBot="1" x14ac:dyDescent="0.3">
      <c r="A339" s="376" t="s">
        <v>162</v>
      </c>
      <c r="B339" s="376"/>
      <c r="C339" s="377"/>
      <c r="D339" s="378"/>
      <c r="E339" s="378"/>
      <c r="F339" s="378"/>
      <c r="G339" s="378"/>
      <c r="H339" s="378"/>
      <c r="I339" s="378"/>
      <c r="J339" s="379"/>
      <c r="K339" s="321"/>
    </row>
    <row r="340" spans="1:11" ht="15.75" thickBot="1" x14ac:dyDescent="0.3">
      <c r="A340" s="373"/>
      <c r="B340" s="373"/>
      <c r="C340" s="373"/>
      <c r="D340" s="373"/>
      <c r="E340" s="373"/>
      <c r="F340" s="373"/>
      <c r="G340" s="373"/>
      <c r="H340" s="373"/>
      <c r="I340" s="373"/>
      <c r="J340" s="373"/>
      <c r="K340" s="314"/>
    </row>
    <row r="341" spans="1:11" ht="15.75" thickBot="1" x14ac:dyDescent="0.3">
      <c r="A341" s="369" t="s">
        <v>68</v>
      </c>
      <c r="B341" s="369"/>
      <c r="C341" s="370"/>
      <c r="D341" s="176"/>
      <c r="F341" s="371" t="s">
        <v>69</v>
      </c>
      <c r="G341" s="371"/>
      <c r="H341" s="372"/>
      <c r="I341" s="176"/>
    </row>
    <row r="342" spans="1:11" x14ac:dyDescent="0.25">
      <c r="A342" s="373"/>
      <c r="B342" s="373"/>
      <c r="C342" s="373"/>
      <c r="D342" s="373"/>
      <c r="E342" s="373"/>
      <c r="F342" s="373"/>
      <c r="G342" s="373"/>
      <c r="H342" s="373"/>
      <c r="I342" s="373"/>
      <c r="J342" s="373"/>
      <c r="K342" s="314"/>
    </row>
    <row r="343" spans="1:11" ht="16.5" thickBot="1" x14ac:dyDescent="0.3">
      <c r="A343" s="356" t="s">
        <v>163</v>
      </c>
      <c r="B343" s="356"/>
      <c r="C343" s="356"/>
      <c r="D343" s="356"/>
      <c r="E343" s="356"/>
      <c r="F343" s="356"/>
      <c r="G343" s="356"/>
      <c r="H343" s="356"/>
      <c r="I343" s="356"/>
      <c r="J343" s="356"/>
      <c r="K343" s="322"/>
    </row>
    <row r="344" spans="1:11" x14ac:dyDescent="0.25">
      <c r="A344" s="357"/>
      <c r="B344" s="358"/>
      <c r="C344" s="358"/>
      <c r="D344" s="358"/>
      <c r="E344" s="358"/>
      <c r="F344" s="358"/>
      <c r="G344" s="358"/>
      <c r="H344" s="358"/>
      <c r="I344" s="358"/>
      <c r="J344" s="359"/>
      <c r="K344" s="312"/>
    </row>
    <row r="345" spans="1:11" x14ac:dyDescent="0.25">
      <c r="A345" s="360"/>
      <c r="B345" s="361"/>
      <c r="C345" s="361"/>
      <c r="D345" s="361"/>
      <c r="E345" s="361"/>
      <c r="F345" s="361"/>
      <c r="G345" s="361"/>
      <c r="H345" s="361"/>
      <c r="I345" s="361"/>
      <c r="J345" s="362"/>
      <c r="K345" s="312"/>
    </row>
    <row r="346" spans="1:11" x14ac:dyDescent="0.25">
      <c r="A346" s="360"/>
      <c r="B346" s="361"/>
      <c r="C346" s="361"/>
      <c r="D346" s="361"/>
      <c r="E346" s="361"/>
      <c r="F346" s="361"/>
      <c r="G346" s="361"/>
      <c r="H346" s="361"/>
      <c r="I346" s="361"/>
      <c r="J346" s="362"/>
      <c r="K346" s="312"/>
    </row>
    <row r="347" spans="1:11" x14ac:dyDescent="0.25">
      <c r="A347" s="360"/>
      <c r="B347" s="361"/>
      <c r="C347" s="361"/>
      <c r="D347" s="361"/>
      <c r="E347" s="361"/>
      <c r="F347" s="361"/>
      <c r="G347" s="361"/>
      <c r="H347" s="361"/>
      <c r="I347" s="361"/>
      <c r="J347" s="362"/>
      <c r="K347" s="312"/>
    </row>
    <row r="348" spans="1:11" x14ac:dyDescent="0.25">
      <c r="A348" s="360"/>
      <c r="B348" s="361"/>
      <c r="C348" s="361"/>
      <c r="D348" s="361"/>
      <c r="E348" s="361"/>
      <c r="F348" s="361"/>
      <c r="G348" s="361"/>
      <c r="H348" s="361"/>
      <c r="I348" s="361"/>
      <c r="J348" s="362"/>
      <c r="K348" s="312"/>
    </row>
    <row r="349" spans="1:11" x14ac:dyDescent="0.25">
      <c r="A349" s="360"/>
      <c r="B349" s="361"/>
      <c r="C349" s="361"/>
      <c r="D349" s="361"/>
      <c r="E349" s="361"/>
      <c r="F349" s="361"/>
      <c r="G349" s="361"/>
      <c r="H349" s="361"/>
      <c r="I349" s="361"/>
      <c r="J349" s="362"/>
      <c r="K349" s="312"/>
    </row>
    <row r="350" spans="1:11" x14ac:dyDescent="0.25">
      <c r="A350" s="360"/>
      <c r="B350" s="361"/>
      <c r="C350" s="361"/>
      <c r="D350" s="361"/>
      <c r="E350" s="361"/>
      <c r="F350" s="361"/>
      <c r="G350" s="361"/>
      <c r="H350" s="361"/>
      <c r="I350" s="361"/>
      <c r="J350" s="362"/>
      <c r="K350" s="312"/>
    </row>
    <row r="351" spans="1:11" x14ac:dyDescent="0.25">
      <c r="A351" s="360"/>
      <c r="B351" s="361"/>
      <c r="C351" s="361"/>
      <c r="D351" s="361"/>
      <c r="E351" s="361"/>
      <c r="F351" s="361"/>
      <c r="G351" s="361"/>
      <c r="H351" s="361"/>
      <c r="I351" s="361"/>
      <c r="J351" s="362"/>
      <c r="K351" s="312"/>
    </row>
    <row r="352" spans="1:11" x14ac:dyDescent="0.25">
      <c r="A352" s="360"/>
      <c r="B352" s="361"/>
      <c r="C352" s="361"/>
      <c r="D352" s="361"/>
      <c r="E352" s="361"/>
      <c r="F352" s="361"/>
      <c r="G352" s="361"/>
      <c r="H352" s="361"/>
      <c r="I352" s="361"/>
      <c r="J352" s="362"/>
      <c r="K352" s="312"/>
    </row>
    <row r="353" spans="1:11" ht="15.75" thickBot="1" x14ac:dyDescent="0.3">
      <c r="A353" s="363"/>
      <c r="B353" s="364"/>
      <c r="C353" s="364"/>
      <c r="D353" s="364"/>
      <c r="E353" s="364"/>
      <c r="F353" s="364"/>
      <c r="G353" s="364"/>
      <c r="H353" s="364"/>
      <c r="I353" s="364"/>
      <c r="J353" s="365"/>
      <c r="K353" s="312"/>
    </row>
    <row r="354" spans="1:11" x14ac:dyDescent="0.25">
      <c r="A354" s="343"/>
      <c r="B354" s="343"/>
      <c r="C354" s="343"/>
      <c r="D354" s="343"/>
      <c r="E354" s="343"/>
      <c r="F354" s="343"/>
      <c r="G354" s="343"/>
      <c r="H354" s="343"/>
      <c r="I354" s="343"/>
      <c r="J354" s="343"/>
      <c r="K354" s="323"/>
    </row>
    <row r="355" spans="1:11" ht="16.5" thickBot="1" x14ac:dyDescent="0.3">
      <c r="A355" s="356" t="s">
        <v>29</v>
      </c>
      <c r="B355" s="356"/>
      <c r="C355" s="356"/>
      <c r="D355" s="356"/>
      <c r="E355" s="356"/>
      <c r="F355" s="356"/>
      <c r="G355" s="356"/>
      <c r="H355" s="356"/>
      <c r="I355" s="356"/>
      <c r="J355" s="356"/>
      <c r="K355" s="322"/>
    </row>
    <row r="356" spans="1:11" x14ac:dyDescent="0.25">
      <c r="A356" s="357"/>
      <c r="B356" s="358"/>
      <c r="C356" s="358"/>
      <c r="D356" s="358"/>
      <c r="E356" s="358"/>
      <c r="F356" s="358"/>
      <c r="G356" s="358"/>
      <c r="H356" s="358"/>
      <c r="I356" s="358"/>
      <c r="J356" s="359"/>
      <c r="K356" s="312"/>
    </row>
    <row r="357" spans="1:11" x14ac:dyDescent="0.25">
      <c r="A357" s="360"/>
      <c r="B357" s="361"/>
      <c r="C357" s="361"/>
      <c r="D357" s="361"/>
      <c r="E357" s="361"/>
      <c r="F357" s="361"/>
      <c r="G357" s="361"/>
      <c r="H357" s="361"/>
      <c r="I357" s="361"/>
      <c r="J357" s="362"/>
      <c r="K357" s="312"/>
    </row>
    <row r="358" spans="1:11" x14ac:dyDescent="0.25">
      <c r="A358" s="360"/>
      <c r="B358" s="361"/>
      <c r="C358" s="361"/>
      <c r="D358" s="361"/>
      <c r="E358" s="361"/>
      <c r="F358" s="361"/>
      <c r="G358" s="361"/>
      <c r="H358" s="361"/>
      <c r="I358" s="361"/>
      <c r="J358" s="362"/>
      <c r="K358" s="312"/>
    </row>
    <row r="359" spans="1:11" x14ac:dyDescent="0.25">
      <c r="A359" s="360"/>
      <c r="B359" s="361"/>
      <c r="C359" s="361"/>
      <c r="D359" s="361"/>
      <c r="E359" s="361"/>
      <c r="F359" s="361"/>
      <c r="G359" s="361"/>
      <c r="H359" s="361"/>
      <c r="I359" s="361"/>
      <c r="J359" s="362"/>
      <c r="K359" s="312"/>
    </row>
    <row r="360" spans="1:11" ht="15.75" thickBot="1" x14ac:dyDescent="0.3">
      <c r="A360" s="363"/>
      <c r="B360" s="364"/>
      <c r="C360" s="364"/>
      <c r="D360" s="364"/>
      <c r="E360" s="364"/>
      <c r="F360" s="364"/>
      <c r="G360" s="364"/>
      <c r="H360" s="364"/>
      <c r="I360" s="364"/>
      <c r="J360" s="365"/>
      <c r="K360" s="312"/>
    </row>
    <row r="361" spans="1:11" x14ac:dyDescent="0.25">
      <c r="A361" s="343"/>
      <c r="B361" s="343"/>
      <c r="C361" s="343"/>
      <c r="D361" s="343"/>
      <c r="E361" s="343"/>
      <c r="F361" s="343"/>
      <c r="G361" s="343"/>
      <c r="H361" s="343"/>
      <c r="I361" s="343"/>
      <c r="J361" s="343"/>
      <c r="K361" s="323"/>
    </row>
    <row r="362" spans="1:11" ht="16.5" thickBot="1" x14ac:dyDescent="0.3">
      <c r="A362" s="356" t="s">
        <v>27</v>
      </c>
      <c r="B362" s="356"/>
      <c r="C362" s="356"/>
      <c r="D362" s="356"/>
      <c r="E362" s="356"/>
      <c r="F362" s="356"/>
      <c r="G362" s="356"/>
      <c r="H362" s="356"/>
      <c r="I362" s="356"/>
      <c r="J362" s="356"/>
      <c r="K362" s="322"/>
    </row>
    <row r="363" spans="1:11" ht="15.75" thickBot="1" x14ac:dyDescent="0.3">
      <c r="A363" s="366"/>
      <c r="B363" s="367"/>
      <c r="C363" s="367"/>
      <c r="D363" s="367"/>
      <c r="E363" s="367"/>
      <c r="F363" s="367"/>
      <c r="G363" s="367"/>
      <c r="H363" s="367"/>
      <c r="I363" s="367"/>
      <c r="J363" s="368"/>
      <c r="K363" s="326"/>
    </row>
    <row r="364" spans="1:11" x14ac:dyDescent="0.25">
      <c r="A364" s="343"/>
      <c r="B364" s="343"/>
      <c r="C364" s="343"/>
      <c r="D364" s="343"/>
      <c r="E364" s="343"/>
      <c r="F364" s="343"/>
      <c r="G364" s="343"/>
      <c r="H364" s="343"/>
      <c r="I364" s="343"/>
      <c r="J364" s="343"/>
      <c r="K364" s="323"/>
    </row>
    <row r="365" spans="1:11" ht="49.5" customHeight="1" thickBot="1" x14ac:dyDescent="0.3">
      <c r="A365" s="344" t="s">
        <v>213</v>
      </c>
      <c r="B365" s="344"/>
      <c r="C365" s="344"/>
      <c r="D365" s="344"/>
      <c r="E365" s="344"/>
      <c r="F365" s="344"/>
      <c r="G365" s="344"/>
      <c r="H365" s="344"/>
      <c r="I365" s="344"/>
      <c r="J365" s="344"/>
      <c r="K365" s="313"/>
    </row>
    <row r="366" spans="1:11" ht="15.75" x14ac:dyDescent="0.25">
      <c r="A366" s="345"/>
      <c r="B366" s="346"/>
      <c r="C366" s="346"/>
      <c r="D366" s="346"/>
      <c r="E366" s="346"/>
      <c r="F366" s="346"/>
      <c r="G366" s="346"/>
      <c r="H366" s="346"/>
      <c r="I366" s="346"/>
      <c r="J366" s="347"/>
      <c r="K366" s="313"/>
    </row>
    <row r="367" spans="1:11" ht="15.75" x14ac:dyDescent="0.25">
      <c r="A367" s="348"/>
      <c r="B367" s="349"/>
      <c r="C367" s="349"/>
      <c r="D367" s="349"/>
      <c r="E367" s="349"/>
      <c r="F367" s="349"/>
      <c r="G367" s="349"/>
      <c r="H367" s="349"/>
      <c r="I367" s="349"/>
      <c r="J367" s="350"/>
      <c r="K367" s="313"/>
    </row>
    <row r="368" spans="1:11" ht="15.75" x14ac:dyDescent="0.25">
      <c r="A368" s="348"/>
      <c r="B368" s="349"/>
      <c r="C368" s="349"/>
      <c r="D368" s="349"/>
      <c r="E368" s="349"/>
      <c r="F368" s="349"/>
      <c r="G368" s="349"/>
      <c r="H368" s="349"/>
      <c r="I368" s="349"/>
      <c r="J368" s="350"/>
      <c r="K368" s="313"/>
    </row>
    <row r="369" spans="1:11" ht="15.75" x14ac:dyDescent="0.25">
      <c r="A369" s="348"/>
      <c r="B369" s="349"/>
      <c r="C369" s="349"/>
      <c r="D369" s="349"/>
      <c r="E369" s="349"/>
      <c r="F369" s="349"/>
      <c r="G369" s="349"/>
      <c r="H369" s="349"/>
      <c r="I369" s="349"/>
      <c r="J369" s="350"/>
      <c r="K369" s="313"/>
    </row>
    <row r="370" spans="1:11" ht="15.75" x14ac:dyDescent="0.25">
      <c r="A370" s="348"/>
      <c r="B370" s="349"/>
      <c r="C370" s="349"/>
      <c r="D370" s="349"/>
      <c r="E370" s="349"/>
      <c r="F370" s="349"/>
      <c r="G370" s="349"/>
      <c r="H370" s="349"/>
      <c r="I370" s="349"/>
      <c r="J370" s="350"/>
      <c r="K370" s="313"/>
    </row>
    <row r="371" spans="1:11" ht="15.75" x14ac:dyDescent="0.25">
      <c r="A371" s="348"/>
      <c r="B371" s="349"/>
      <c r="C371" s="349"/>
      <c r="D371" s="349"/>
      <c r="E371" s="349"/>
      <c r="F371" s="349"/>
      <c r="G371" s="349"/>
      <c r="H371" s="349"/>
      <c r="I371" s="349"/>
      <c r="J371" s="350"/>
      <c r="K371" s="313"/>
    </row>
    <row r="372" spans="1:11" ht="15.75" x14ac:dyDescent="0.25">
      <c r="A372" s="348"/>
      <c r="B372" s="349"/>
      <c r="C372" s="349"/>
      <c r="D372" s="349"/>
      <c r="E372" s="349"/>
      <c r="F372" s="349"/>
      <c r="G372" s="349"/>
      <c r="H372" s="349"/>
      <c r="I372" s="349"/>
      <c r="J372" s="350"/>
      <c r="K372" s="313"/>
    </row>
    <row r="373" spans="1:11" ht="15.75" x14ac:dyDescent="0.25">
      <c r="A373" s="348"/>
      <c r="B373" s="349"/>
      <c r="C373" s="349"/>
      <c r="D373" s="349"/>
      <c r="E373" s="349"/>
      <c r="F373" s="349"/>
      <c r="G373" s="349"/>
      <c r="H373" s="349"/>
      <c r="I373" s="349"/>
      <c r="J373" s="350"/>
      <c r="K373" s="313"/>
    </row>
    <row r="374" spans="1:11" ht="15.75" x14ac:dyDescent="0.25">
      <c r="A374" s="348"/>
      <c r="B374" s="349"/>
      <c r="C374" s="349"/>
      <c r="D374" s="349"/>
      <c r="E374" s="349"/>
      <c r="F374" s="349"/>
      <c r="G374" s="349"/>
      <c r="H374" s="349"/>
      <c r="I374" s="349"/>
      <c r="J374" s="350"/>
      <c r="K374" s="313"/>
    </row>
    <row r="375" spans="1:11" ht="15.75" x14ac:dyDescent="0.25">
      <c r="A375" s="348"/>
      <c r="B375" s="349"/>
      <c r="C375" s="349"/>
      <c r="D375" s="349"/>
      <c r="E375" s="349"/>
      <c r="F375" s="349"/>
      <c r="G375" s="349"/>
      <c r="H375" s="349"/>
      <c r="I375" s="349"/>
      <c r="J375" s="350"/>
      <c r="K375" s="313"/>
    </row>
    <row r="376" spans="1:11" ht="15.75" x14ac:dyDescent="0.25">
      <c r="A376" s="348"/>
      <c r="B376" s="349"/>
      <c r="C376" s="349"/>
      <c r="D376" s="349"/>
      <c r="E376" s="349"/>
      <c r="F376" s="349"/>
      <c r="G376" s="349"/>
      <c r="H376" s="349"/>
      <c r="I376" s="349"/>
      <c r="J376" s="350"/>
      <c r="K376" s="313"/>
    </row>
    <row r="377" spans="1:11" ht="16.5" thickBot="1" x14ac:dyDescent="0.3">
      <c r="A377" s="351"/>
      <c r="B377" s="344"/>
      <c r="C377" s="344"/>
      <c r="D377" s="344"/>
      <c r="E377" s="344"/>
      <c r="F377" s="344"/>
      <c r="G377" s="344"/>
      <c r="H377" s="344"/>
      <c r="I377" s="344"/>
      <c r="J377" s="352"/>
      <c r="K377" s="313"/>
    </row>
    <row r="378" spans="1:11" ht="15.75" thickBot="1" x14ac:dyDescent="0.3">
      <c r="A378" s="353"/>
      <c r="B378" s="354"/>
      <c r="C378" s="354"/>
      <c r="D378" s="354"/>
      <c r="E378" s="354"/>
      <c r="F378" s="354"/>
      <c r="G378" s="354"/>
      <c r="H378" s="354"/>
      <c r="I378" s="354"/>
      <c r="J378" s="355"/>
      <c r="K378" s="325"/>
    </row>
    <row r="379" spans="1:11" ht="18.75" x14ac:dyDescent="0.3">
      <c r="A379" s="374" t="s">
        <v>173</v>
      </c>
      <c r="B379" s="374"/>
      <c r="C379" s="374"/>
      <c r="D379" s="374"/>
      <c r="E379" s="374"/>
      <c r="F379" s="374"/>
      <c r="G379" s="374"/>
      <c r="H379" s="374"/>
      <c r="I379" s="374"/>
      <c r="J379" s="374"/>
      <c r="K379" s="315"/>
    </row>
    <row r="380" spans="1:11" ht="15.75" thickBot="1" x14ac:dyDescent="0.3">
      <c r="A380" s="375"/>
      <c r="B380" s="375"/>
      <c r="C380" s="375"/>
      <c r="D380" s="375"/>
      <c r="E380" s="375"/>
      <c r="F380" s="375"/>
      <c r="G380" s="375"/>
      <c r="H380" s="375"/>
      <c r="I380" s="375"/>
      <c r="J380" s="375"/>
      <c r="K380" s="316"/>
    </row>
    <row r="381" spans="1:11" ht="16.5" thickBot="1" x14ac:dyDescent="0.3">
      <c r="A381" s="376" t="s">
        <v>162</v>
      </c>
      <c r="B381" s="376"/>
      <c r="C381" s="377"/>
      <c r="D381" s="378"/>
      <c r="E381" s="378"/>
      <c r="F381" s="378"/>
      <c r="G381" s="378"/>
      <c r="H381" s="378"/>
      <c r="I381" s="378"/>
      <c r="J381" s="379"/>
      <c r="K381" s="321"/>
    </row>
    <row r="382" spans="1:11" ht="15.75" thickBot="1" x14ac:dyDescent="0.3">
      <c r="A382" s="373"/>
      <c r="B382" s="373"/>
      <c r="C382" s="373"/>
      <c r="D382" s="373"/>
      <c r="E382" s="373"/>
      <c r="F382" s="373"/>
      <c r="G382" s="373"/>
      <c r="H382" s="373"/>
      <c r="I382" s="373"/>
      <c r="J382" s="373"/>
      <c r="K382" s="314"/>
    </row>
    <row r="383" spans="1:11" ht="15.75" thickBot="1" x14ac:dyDescent="0.3">
      <c r="A383" s="369" t="s">
        <v>68</v>
      </c>
      <c r="B383" s="369"/>
      <c r="C383" s="370"/>
      <c r="D383" s="176"/>
      <c r="F383" s="371" t="s">
        <v>69</v>
      </c>
      <c r="G383" s="371"/>
      <c r="H383" s="372"/>
      <c r="I383" s="176"/>
    </row>
    <row r="384" spans="1:11" x14ac:dyDescent="0.25">
      <c r="A384" s="373"/>
      <c r="B384" s="373"/>
      <c r="C384" s="373"/>
      <c r="D384" s="373"/>
      <c r="E384" s="373"/>
      <c r="F384" s="373"/>
      <c r="G384" s="373"/>
      <c r="H384" s="373"/>
      <c r="I384" s="373"/>
      <c r="J384" s="373"/>
      <c r="K384" s="314"/>
    </row>
    <row r="385" spans="1:11" ht="16.5" thickBot="1" x14ac:dyDescent="0.3">
      <c r="A385" s="356" t="s">
        <v>163</v>
      </c>
      <c r="B385" s="356"/>
      <c r="C385" s="356"/>
      <c r="D385" s="356"/>
      <c r="E385" s="356"/>
      <c r="F385" s="356"/>
      <c r="G385" s="356"/>
      <c r="H385" s="356"/>
      <c r="I385" s="356"/>
      <c r="J385" s="356"/>
      <c r="K385" s="322"/>
    </row>
    <row r="386" spans="1:11" x14ac:dyDescent="0.25">
      <c r="A386" s="357"/>
      <c r="B386" s="358"/>
      <c r="C386" s="358"/>
      <c r="D386" s="358"/>
      <c r="E386" s="358"/>
      <c r="F386" s="358"/>
      <c r="G386" s="358"/>
      <c r="H386" s="358"/>
      <c r="I386" s="358"/>
      <c r="J386" s="359"/>
      <c r="K386" s="312"/>
    </row>
    <row r="387" spans="1:11" x14ac:dyDescent="0.25">
      <c r="A387" s="360"/>
      <c r="B387" s="361"/>
      <c r="C387" s="361"/>
      <c r="D387" s="361"/>
      <c r="E387" s="361"/>
      <c r="F387" s="361"/>
      <c r="G387" s="361"/>
      <c r="H387" s="361"/>
      <c r="I387" s="361"/>
      <c r="J387" s="362"/>
      <c r="K387" s="312"/>
    </row>
    <row r="388" spans="1:11" x14ac:dyDescent="0.25">
      <c r="A388" s="360"/>
      <c r="B388" s="361"/>
      <c r="C388" s="361"/>
      <c r="D388" s="361"/>
      <c r="E388" s="361"/>
      <c r="F388" s="361"/>
      <c r="G388" s="361"/>
      <c r="H388" s="361"/>
      <c r="I388" s="361"/>
      <c r="J388" s="362"/>
      <c r="K388" s="312"/>
    </row>
    <row r="389" spans="1:11" x14ac:dyDescent="0.25">
      <c r="A389" s="360"/>
      <c r="B389" s="361"/>
      <c r="C389" s="361"/>
      <c r="D389" s="361"/>
      <c r="E389" s="361"/>
      <c r="F389" s="361"/>
      <c r="G389" s="361"/>
      <c r="H389" s="361"/>
      <c r="I389" s="361"/>
      <c r="J389" s="362"/>
      <c r="K389" s="312"/>
    </row>
    <row r="390" spans="1:11" x14ac:dyDescent="0.25">
      <c r="A390" s="360"/>
      <c r="B390" s="361"/>
      <c r="C390" s="361"/>
      <c r="D390" s="361"/>
      <c r="E390" s="361"/>
      <c r="F390" s="361"/>
      <c r="G390" s="361"/>
      <c r="H390" s="361"/>
      <c r="I390" s="361"/>
      <c r="J390" s="362"/>
      <c r="K390" s="312"/>
    </row>
    <row r="391" spans="1:11" x14ac:dyDescent="0.25">
      <c r="A391" s="360"/>
      <c r="B391" s="361"/>
      <c r="C391" s="361"/>
      <c r="D391" s="361"/>
      <c r="E391" s="361"/>
      <c r="F391" s="361"/>
      <c r="G391" s="361"/>
      <c r="H391" s="361"/>
      <c r="I391" s="361"/>
      <c r="J391" s="362"/>
      <c r="K391" s="312"/>
    </row>
    <row r="392" spans="1:11" x14ac:dyDescent="0.25">
      <c r="A392" s="360"/>
      <c r="B392" s="361"/>
      <c r="C392" s="361"/>
      <c r="D392" s="361"/>
      <c r="E392" s="361"/>
      <c r="F392" s="361"/>
      <c r="G392" s="361"/>
      <c r="H392" s="361"/>
      <c r="I392" s="361"/>
      <c r="J392" s="362"/>
      <c r="K392" s="312"/>
    </row>
    <row r="393" spans="1:11" x14ac:dyDescent="0.25">
      <c r="A393" s="360"/>
      <c r="B393" s="361"/>
      <c r="C393" s="361"/>
      <c r="D393" s="361"/>
      <c r="E393" s="361"/>
      <c r="F393" s="361"/>
      <c r="G393" s="361"/>
      <c r="H393" s="361"/>
      <c r="I393" s="361"/>
      <c r="J393" s="362"/>
      <c r="K393" s="312"/>
    </row>
    <row r="394" spans="1:11" x14ac:dyDescent="0.25">
      <c r="A394" s="360"/>
      <c r="B394" s="361"/>
      <c r="C394" s="361"/>
      <c r="D394" s="361"/>
      <c r="E394" s="361"/>
      <c r="F394" s="361"/>
      <c r="G394" s="361"/>
      <c r="H394" s="361"/>
      <c r="I394" s="361"/>
      <c r="J394" s="362"/>
      <c r="K394" s="312"/>
    </row>
    <row r="395" spans="1:11" ht="15.75" thickBot="1" x14ac:dyDescent="0.3">
      <c r="A395" s="363"/>
      <c r="B395" s="364"/>
      <c r="C395" s="364"/>
      <c r="D395" s="364"/>
      <c r="E395" s="364"/>
      <c r="F395" s="364"/>
      <c r="G395" s="364"/>
      <c r="H395" s="364"/>
      <c r="I395" s="364"/>
      <c r="J395" s="365"/>
      <c r="K395" s="312"/>
    </row>
    <row r="396" spans="1:11" x14ac:dyDescent="0.25">
      <c r="A396" s="343"/>
      <c r="B396" s="343"/>
      <c r="C396" s="343"/>
      <c r="D396" s="343"/>
      <c r="E396" s="343"/>
      <c r="F396" s="343"/>
      <c r="G396" s="343"/>
      <c r="H396" s="343"/>
      <c r="I396" s="343"/>
      <c r="J396" s="343"/>
      <c r="K396" s="323"/>
    </row>
    <row r="397" spans="1:11" ht="16.5" thickBot="1" x14ac:dyDescent="0.3">
      <c r="A397" s="356" t="s">
        <v>29</v>
      </c>
      <c r="B397" s="356"/>
      <c r="C397" s="356"/>
      <c r="D397" s="356"/>
      <c r="E397" s="356"/>
      <c r="F397" s="356"/>
      <c r="G397" s="356"/>
      <c r="H397" s="356"/>
      <c r="I397" s="356"/>
      <c r="J397" s="356"/>
      <c r="K397" s="322"/>
    </row>
    <row r="398" spans="1:11" x14ac:dyDescent="0.25">
      <c r="A398" s="357"/>
      <c r="B398" s="358"/>
      <c r="C398" s="358"/>
      <c r="D398" s="358"/>
      <c r="E398" s="358"/>
      <c r="F398" s="358"/>
      <c r="G398" s="358"/>
      <c r="H398" s="358"/>
      <c r="I398" s="358"/>
      <c r="J398" s="359"/>
      <c r="K398" s="312"/>
    </row>
    <row r="399" spans="1:11" x14ac:dyDescent="0.25">
      <c r="A399" s="360"/>
      <c r="B399" s="361"/>
      <c r="C399" s="361"/>
      <c r="D399" s="361"/>
      <c r="E399" s="361"/>
      <c r="F399" s="361"/>
      <c r="G399" s="361"/>
      <c r="H399" s="361"/>
      <c r="I399" s="361"/>
      <c r="J399" s="362"/>
      <c r="K399" s="312"/>
    </row>
    <row r="400" spans="1:11" x14ac:dyDescent="0.25">
      <c r="A400" s="360"/>
      <c r="B400" s="361"/>
      <c r="C400" s="361"/>
      <c r="D400" s="361"/>
      <c r="E400" s="361"/>
      <c r="F400" s="361"/>
      <c r="G400" s="361"/>
      <c r="H400" s="361"/>
      <c r="I400" s="361"/>
      <c r="J400" s="362"/>
      <c r="K400" s="312"/>
    </row>
    <row r="401" spans="1:11" x14ac:dyDescent="0.25">
      <c r="A401" s="360"/>
      <c r="B401" s="361"/>
      <c r="C401" s="361"/>
      <c r="D401" s="361"/>
      <c r="E401" s="361"/>
      <c r="F401" s="361"/>
      <c r="G401" s="361"/>
      <c r="H401" s="361"/>
      <c r="I401" s="361"/>
      <c r="J401" s="362"/>
      <c r="K401" s="312"/>
    </row>
    <row r="402" spans="1:11" ht="15.75" thickBot="1" x14ac:dyDescent="0.3">
      <c r="A402" s="363"/>
      <c r="B402" s="364"/>
      <c r="C402" s="364"/>
      <c r="D402" s="364"/>
      <c r="E402" s="364"/>
      <c r="F402" s="364"/>
      <c r="G402" s="364"/>
      <c r="H402" s="364"/>
      <c r="I402" s="364"/>
      <c r="J402" s="365"/>
      <c r="K402" s="312"/>
    </row>
    <row r="403" spans="1:11" x14ac:dyDescent="0.25">
      <c r="A403" s="343"/>
      <c r="B403" s="343"/>
      <c r="C403" s="343"/>
      <c r="D403" s="343"/>
      <c r="E403" s="343"/>
      <c r="F403" s="343"/>
      <c r="G403" s="343"/>
      <c r="H403" s="343"/>
      <c r="I403" s="343"/>
      <c r="J403" s="343"/>
      <c r="K403" s="323"/>
    </row>
    <row r="404" spans="1:11" ht="16.5" thickBot="1" x14ac:dyDescent="0.3">
      <c r="A404" s="356" t="s">
        <v>27</v>
      </c>
      <c r="B404" s="356"/>
      <c r="C404" s="356"/>
      <c r="D404" s="356"/>
      <c r="E404" s="356"/>
      <c r="F404" s="356"/>
      <c r="G404" s="356"/>
      <c r="H404" s="356"/>
      <c r="I404" s="356"/>
      <c r="J404" s="356"/>
      <c r="K404" s="322"/>
    </row>
    <row r="405" spans="1:11" ht="15.75" thickBot="1" x14ac:dyDescent="0.3">
      <c r="A405" s="366"/>
      <c r="B405" s="367"/>
      <c r="C405" s="367"/>
      <c r="D405" s="367"/>
      <c r="E405" s="367"/>
      <c r="F405" s="367"/>
      <c r="G405" s="367"/>
      <c r="H405" s="367"/>
      <c r="I405" s="367"/>
      <c r="J405" s="368"/>
      <c r="K405" s="326"/>
    </row>
    <row r="406" spans="1:11" x14ac:dyDescent="0.25">
      <c r="A406" s="343"/>
      <c r="B406" s="343"/>
      <c r="C406" s="343"/>
      <c r="D406" s="343"/>
      <c r="E406" s="343"/>
      <c r="F406" s="343"/>
      <c r="G406" s="343"/>
      <c r="H406" s="343"/>
      <c r="I406" s="343"/>
      <c r="J406" s="343"/>
      <c r="K406" s="323"/>
    </row>
    <row r="407" spans="1:11" ht="53.45" customHeight="1" thickBot="1" x14ac:dyDescent="0.3">
      <c r="A407" s="344" t="s">
        <v>213</v>
      </c>
      <c r="B407" s="344"/>
      <c r="C407" s="344"/>
      <c r="D407" s="344"/>
      <c r="E407" s="344"/>
      <c r="F407" s="344"/>
      <c r="G407" s="344"/>
      <c r="H407" s="344"/>
      <c r="I407" s="344"/>
      <c r="J407" s="344"/>
      <c r="K407" s="313"/>
    </row>
    <row r="408" spans="1:11" ht="15.75" x14ac:dyDescent="0.25">
      <c r="A408" s="345"/>
      <c r="B408" s="346"/>
      <c r="C408" s="346"/>
      <c r="D408" s="346"/>
      <c r="E408" s="346"/>
      <c r="F408" s="346"/>
      <c r="G408" s="346"/>
      <c r="H408" s="346"/>
      <c r="I408" s="346"/>
      <c r="J408" s="347"/>
      <c r="K408" s="313"/>
    </row>
    <row r="409" spans="1:11" ht="15.75" x14ac:dyDescent="0.25">
      <c r="A409" s="348"/>
      <c r="B409" s="349"/>
      <c r="C409" s="349"/>
      <c r="D409" s="349"/>
      <c r="E409" s="349"/>
      <c r="F409" s="349"/>
      <c r="G409" s="349"/>
      <c r="H409" s="349"/>
      <c r="I409" s="349"/>
      <c r="J409" s="350"/>
      <c r="K409" s="313"/>
    </row>
    <row r="410" spans="1:11" ht="15.75" x14ac:dyDescent="0.25">
      <c r="A410" s="348"/>
      <c r="B410" s="349"/>
      <c r="C410" s="349"/>
      <c r="D410" s="349"/>
      <c r="E410" s="349"/>
      <c r="F410" s="349"/>
      <c r="G410" s="349"/>
      <c r="H410" s="349"/>
      <c r="I410" s="349"/>
      <c r="J410" s="350"/>
      <c r="K410" s="313"/>
    </row>
    <row r="411" spans="1:11" ht="15.75" x14ac:dyDescent="0.25">
      <c r="A411" s="348"/>
      <c r="B411" s="349"/>
      <c r="C411" s="349"/>
      <c r="D411" s="349"/>
      <c r="E411" s="349"/>
      <c r="F411" s="349"/>
      <c r="G411" s="349"/>
      <c r="H411" s="349"/>
      <c r="I411" s="349"/>
      <c r="J411" s="350"/>
      <c r="K411" s="313"/>
    </row>
    <row r="412" spans="1:11" ht="15.75" x14ac:dyDescent="0.25">
      <c r="A412" s="348"/>
      <c r="B412" s="349"/>
      <c r="C412" s="349"/>
      <c r="D412" s="349"/>
      <c r="E412" s="349"/>
      <c r="F412" s="349"/>
      <c r="G412" s="349"/>
      <c r="H412" s="349"/>
      <c r="I412" s="349"/>
      <c r="J412" s="350"/>
      <c r="K412" s="313"/>
    </row>
    <row r="413" spans="1:11" ht="15.75" x14ac:dyDescent="0.25">
      <c r="A413" s="348"/>
      <c r="B413" s="349"/>
      <c r="C413" s="349"/>
      <c r="D413" s="349"/>
      <c r="E413" s="349"/>
      <c r="F413" s="349"/>
      <c r="G413" s="349"/>
      <c r="H413" s="349"/>
      <c r="I413" s="349"/>
      <c r="J413" s="350"/>
      <c r="K413" s="313"/>
    </row>
    <row r="414" spans="1:11" ht="15.75" x14ac:dyDescent="0.25">
      <c r="A414" s="348"/>
      <c r="B414" s="349"/>
      <c r="C414" s="349"/>
      <c r="D414" s="349"/>
      <c r="E414" s="349"/>
      <c r="F414" s="349"/>
      <c r="G414" s="349"/>
      <c r="H414" s="349"/>
      <c r="I414" s="349"/>
      <c r="J414" s="350"/>
      <c r="K414" s="313"/>
    </row>
    <row r="415" spans="1:11" ht="15.75" x14ac:dyDescent="0.25">
      <c r="A415" s="348"/>
      <c r="B415" s="349"/>
      <c r="C415" s="349"/>
      <c r="D415" s="349"/>
      <c r="E415" s="349"/>
      <c r="F415" s="349"/>
      <c r="G415" s="349"/>
      <c r="H415" s="349"/>
      <c r="I415" s="349"/>
      <c r="J415" s="350"/>
      <c r="K415" s="313"/>
    </row>
    <row r="416" spans="1:11" ht="15.75" x14ac:dyDescent="0.25">
      <c r="A416" s="348"/>
      <c r="B416" s="349"/>
      <c r="C416" s="349"/>
      <c r="D416" s="349"/>
      <c r="E416" s="349"/>
      <c r="F416" s="349"/>
      <c r="G416" s="349"/>
      <c r="H416" s="349"/>
      <c r="I416" s="349"/>
      <c r="J416" s="350"/>
      <c r="K416" s="313"/>
    </row>
    <row r="417" spans="1:11" ht="15.75" x14ac:dyDescent="0.25">
      <c r="A417" s="348"/>
      <c r="B417" s="349"/>
      <c r="C417" s="349"/>
      <c r="D417" s="349"/>
      <c r="E417" s="349"/>
      <c r="F417" s="349"/>
      <c r="G417" s="349"/>
      <c r="H417" s="349"/>
      <c r="I417" s="349"/>
      <c r="J417" s="350"/>
      <c r="K417" s="313"/>
    </row>
    <row r="418" spans="1:11" ht="15.75" x14ac:dyDescent="0.25">
      <c r="A418" s="348"/>
      <c r="B418" s="349"/>
      <c r="C418" s="349"/>
      <c r="D418" s="349"/>
      <c r="E418" s="349"/>
      <c r="F418" s="349"/>
      <c r="G418" s="349"/>
      <c r="H418" s="349"/>
      <c r="I418" s="349"/>
      <c r="J418" s="350"/>
      <c r="K418" s="313"/>
    </row>
    <row r="419" spans="1:11" ht="16.5" thickBot="1" x14ac:dyDescent="0.3">
      <c r="A419" s="351"/>
      <c r="B419" s="344"/>
      <c r="C419" s="344"/>
      <c r="D419" s="344"/>
      <c r="E419" s="344"/>
      <c r="F419" s="344"/>
      <c r="G419" s="344"/>
      <c r="H419" s="344"/>
      <c r="I419" s="344"/>
      <c r="J419" s="352"/>
      <c r="K419" s="313"/>
    </row>
    <row r="420" spans="1:11" ht="15.75" thickBot="1" x14ac:dyDescent="0.3">
      <c r="A420" s="353"/>
      <c r="B420" s="354"/>
      <c r="C420" s="354"/>
      <c r="D420" s="354"/>
      <c r="E420" s="354"/>
      <c r="F420" s="354"/>
      <c r="G420" s="354"/>
      <c r="H420" s="354"/>
      <c r="I420" s="354"/>
      <c r="J420" s="355"/>
      <c r="K420" s="325"/>
    </row>
    <row r="421" spans="1:11" ht="18.75" x14ac:dyDescent="0.3">
      <c r="A421" s="374" t="s">
        <v>175</v>
      </c>
      <c r="B421" s="374"/>
      <c r="C421" s="374"/>
      <c r="D421" s="374"/>
      <c r="E421" s="374"/>
      <c r="F421" s="374"/>
      <c r="G421" s="374"/>
      <c r="H421" s="374"/>
      <c r="I421" s="374"/>
      <c r="J421" s="374"/>
      <c r="K421" s="315"/>
    </row>
    <row r="422" spans="1:11" ht="15.75" thickBot="1" x14ac:dyDescent="0.3">
      <c r="A422" s="375"/>
      <c r="B422" s="375"/>
      <c r="C422" s="375"/>
      <c r="D422" s="375"/>
      <c r="E422" s="375"/>
      <c r="F422" s="375"/>
      <c r="G422" s="375"/>
      <c r="H422" s="375"/>
      <c r="I422" s="375"/>
      <c r="J422" s="375"/>
      <c r="K422" s="316"/>
    </row>
    <row r="423" spans="1:11" ht="16.5" thickBot="1" x14ac:dyDescent="0.3">
      <c r="A423" s="376" t="s">
        <v>162</v>
      </c>
      <c r="B423" s="376"/>
      <c r="C423" s="377"/>
      <c r="D423" s="378"/>
      <c r="E423" s="378"/>
      <c r="F423" s="378"/>
      <c r="G423" s="378"/>
      <c r="H423" s="378"/>
      <c r="I423" s="378"/>
      <c r="J423" s="379"/>
      <c r="K423" s="321"/>
    </row>
    <row r="424" spans="1:11" ht="15.75" thickBot="1" x14ac:dyDescent="0.3">
      <c r="A424" s="373"/>
      <c r="B424" s="373"/>
      <c r="C424" s="373"/>
      <c r="D424" s="373"/>
      <c r="E424" s="373"/>
      <c r="F424" s="373"/>
      <c r="G424" s="373"/>
      <c r="H424" s="373"/>
      <c r="I424" s="373"/>
      <c r="J424" s="373"/>
      <c r="K424" s="314"/>
    </row>
    <row r="425" spans="1:11" ht="15.75" thickBot="1" x14ac:dyDescent="0.3">
      <c r="A425" s="369" t="s">
        <v>68</v>
      </c>
      <c r="B425" s="369"/>
      <c r="C425" s="370"/>
      <c r="D425" s="176"/>
      <c r="F425" s="371" t="s">
        <v>69</v>
      </c>
      <c r="G425" s="371"/>
      <c r="H425" s="372"/>
      <c r="I425" s="176"/>
    </row>
    <row r="426" spans="1:11" x14ac:dyDescent="0.25">
      <c r="A426" s="373"/>
      <c r="B426" s="373"/>
      <c r="C426" s="373"/>
      <c r="D426" s="373"/>
      <c r="E426" s="373"/>
      <c r="F426" s="373"/>
      <c r="G426" s="373"/>
      <c r="H426" s="373"/>
      <c r="I426" s="373"/>
      <c r="J426" s="373"/>
      <c r="K426" s="314"/>
    </row>
    <row r="427" spans="1:11" ht="16.5" thickBot="1" x14ac:dyDescent="0.3">
      <c r="A427" s="356" t="s">
        <v>163</v>
      </c>
      <c r="B427" s="356"/>
      <c r="C427" s="356"/>
      <c r="D427" s="356"/>
      <c r="E427" s="356"/>
      <c r="F427" s="356"/>
      <c r="G427" s="356"/>
      <c r="H427" s="356"/>
      <c r="I427" s="356"/>
      <c r="J427" s="356"/>
      <c r="K427" s="322"/>
    </row>
    <row r="428" spans="1:11" x14ac:dyDescent="0.25">
      <c r="A428" s="357"/>
      <c r="B428" s="358"/>
      <c r="C428" s="358"/>
      <c r="D428" s="358"/>
      <c r="E428" s="358"/>
      <c r="F428" s="358"/>
      <c r="G428" s="358"/>
      <c r="H428" s="358"/>
      <c r="I428" s="358"/>
      <c r="J428" s="359"/>
      <c r="K428" s="312"/>
    </row>
    <row r="429" spans="1:11" x14ac:dyDescent="0.25">
      <c r="A429" s="360"/>
      <c r="B429" s="361"/>
      <c r="C429" s="361"/>
      <c r="D429" s="361"/>
      <c r="E429" s="361"/>
      <c r="F429" s="361"/>
      <c r="G429" s="361"/>
      <c r="H429" s="361"/>
      <c r="I429" s="361"/>
      <c r="J429" s="362"/>
      <c r="K429" s="312"/>
    </row>
    <row r="430" spans="1:11" x14ac:dyDescent="0.25">
      <c r="A430" s="360"/>
      <c r="B430" s="361"/>
      <c r="C430" s="361"/>
      <c r="D430" s="361"/>
      <c r="E430" s="361"/>
      <c r="F430" s="361"/>
      <c r="G430" s="361"/>
      <c r="H430" s="361"/>
      <c r="I430" s="361"/>
      <c r="J430" s="362"/>
      <c r="K430" s="312"/>
    </row>
    <row r="431" spans="1:11" x14ac:dyDescent="0.25">
      <c r="A431" s="360"/>
      <c r="B431" s="361"/>
      <c r="C431" s="361"/>
      <c r="D431" s="361"/>
      <c r="E431" s="361"/>
      <c r="F431" s="361"/>
      <c r="G431" s="361"/>
      <c r="H431" s="361"/>
      <c r="I431" s="361"/>
      <c r="J431" s="362"/>
      <c r="K431" s="312"/>
    </row>
    <row r="432" spans="1:11" x14ac:dyDescent="0.25">
      <c r="A432" s="360"/>
      <c r="B432" s="361"/>
      <c r="C432" s="361"/>
      <c r="D432" s="361"/>
      <c r="E432" s="361"/>
      <c r="F432" s="361"/>
      <c r="G432" s="361"/>
      <c r="H432" s="361"/>
      <c r="I432" s="361"/>
      <c r="J432" s="362"/>
      <c r="K432" s="312"/>
    </row>
    <row r="433" spans="1:11" x14ac:dyDescent="0.25">
      <c r="A433" s="360"/>
      <c r="B433" s="361"/>
      <c r="C433" s="361"/>
      <c r="D433" s="361"/>
      <c r="E433" s="361"/>
      <c r="F433" s="361"/>
      <c r="G433" s="361"/>
      <c r="H433" s="361"/>
      <c r="I433" s="361"/>
      <c r="J433" s="362"/>
      <c r="K433" s="312"/>
    </row>
    <row r="434" spans="1:11" x14ac:dyDescent="0.25">
      <c r="A434" s="360"/>
      <c r="B434" s="361"/>
      <c r="C434" s="361"/>
      <c r="D434" s="361"/>
      <c r="E434" s="361"/>
      <c r="F434" s="361"/>
      <c r="G434" s="361"/>
      <c r="H434" s="361"/>
      <c r="I434" s="361"/>
      <c r="J434" s="362"/>
      <c r="K434" s="312"/>
    </row>
    <row r="435" spans="1:11" x14ac:dyDescent="0.25">
      <c r="A435" s="360"/>
      <c r="B435" s="361"/>
      <c r="C435" s="361"/>
      <c r="D435" s="361"/>
      <c r="E435" s="361"/>
      <c r="F435" s="361"/>
      <c r="G435" s="361"/>
      <c r="H435" s="361"/>
      <c r="I435" s="361"/>
      <c r="J435" s="362"/>
      <c r="K435" s="312"/>
    </row>
    <row r="436" spans="1:11" x14ac:dyDescent="0.25">
      <c r="A436" s="360"/>
      <c r="B436" s="361"/>
      <c r="C436" s="361"/>
      <c r="D436" s="361"/>
      <c r="E436" s="361"/>
      <c r="F436" s="361"/>
      <c r="G436" s="361"/>
      <c r="H436" s="361"/>
      <c r="I436" s="361"/>
      <c r="J436" s="362"/>
      <c r="K436" s="312"/>
    </row>
    <row r="437" spans="1:11" ht="15.75" thickBot="1" x14ac:dyDescent="0.3">
      <c r="A437" s="363"/>
      <c r="B437" s="364"/>
      <c r="C437" s="364"/>
      <c r="D437" s="364"/>
      <c r="E437" s="364"/>
      <c r="F437" s="364"/>
      <c r="G437" s="364"/>
      <c r="H437" s="364"/>
      <c r="I437" s="364"/>
      <c r="J437" s="365"/>
      <c r="K437" s="312"/>
    </row>
    <row r="438" spans="1:11" x14ac:dyDescent="0.25">
      <c r="A438" s="343"/>
      <c r="B438" s="343"/>
      <c r="C438" s="343"/>
      <c r="D438" s="343"/>
      <c r="E438" s="343"/>
      <c r="F438" s="343"/>
      <c r="G438" s="343"/>
      <c r="H438" s="343"/>
      <c r="I438" s="343"/>
      <c r="J438" s="343"/>
      <c r="K438" s="323"/>
    </row>
    <row r="439" spans="1:11" ht="16.5" thickBot="1" x14ac:dyDescent="0.3">
      <c r="A439" s="356" t="s">
        <v>29</v>
      </c>
      <c r="B439" s="356"/>
      <c r="C439" s="356"/>
      <c r="D439" s="356"/>
      <c r="E439" s="356"/>
      <c r="F439" s="356"/>
      <c r="G439" s="356"/>
      <c r="H439" s="356"/>
      <c r="I439" s="356"/>
      <c r="J439" s="356"/>
      <c r="K439" s="322"/>
    </row>
    <row r="440" spans="1:11" x14ac:dyDescent="0.25">
      <c r="A440" s="357"/>
      <c r="B440" s="358"/>
      <c r="C440" s="358"/>
      <c r="D440" s="358"/>
      <c r="E440" s="358"/>
      <c r="F440" s="358"/>
      <c r="G440" s="358"/>
      <c r="H440" s="358"/>
      <c r="I440" s="358"/>
      <c r="J440" s="359"/>
      <c r="K440" s="312"/>
    </row>
    <row r="441" spans="1:11" x14ac:dyDescent="0.25">
      <c r="A441" s="360"/>
      <c r="B441" s="361"/>
      <c r="C441" s="361"/>
      <c r="D441" s="361"/>
      <c r="E441" s="361"/>
      <c r="F441" s="361"/>
      <c r="G441" s="361"/>
      <c r="H441" s="361"/>
      <c r="I441" s="361"/>
      <c r="J441" s="362"/>
      <c r="K441" s="312"/>
    </row>
    <row r="442" spans="1:11" x14ac:dyDescent="0.25">
      <c r="A442" s="360"/>
      <c r="B442" s="361"/>
      <c r="C442" s="361"/>
      <c r="D442" s="361"/>
      <c r="E442" s="361"/>
      <c r="F442" s="361"/>
      <c r="G442" s="361"/>
      <c r="H442" s="361"/>
      <c r="I442" s="361"/>
      <c r="J442" s="362"/>
      <c r="K442" s="312"/>
    </row>
    <row r="443" spans="1:11" x14ac:dyDescent="0.25">
      <c r="A443" s="360"/>
      <c r="B443" s="361"/>
      <c r="C443" s="361"/>
      <c r="D443" s="361"/>
      <c r="E443" s="361"/>
      <c r="F443" s="361"/>
      <c r="G443" s="361"/>
      <c r="H443" s="361"/>
      <c r="I443" s="361"/>
      <c r="J443" s="362"/>
      <c r="K443" s="312"/>
    </row>
    <row r="444" spans="1:11" ht="15.75" thickBot="1" x14ac:dyDescent="0.3">
      <c r="A444" s="363"/>
      <c r="B444" s="364"/>
      <c r="C444" s="364"/>
      <c r="D444" s="364"/>
      <c r="E444" s="364"/>
      <c r="F444" s="364"/>
      <c r="G444" s="364"/>
      <c r="H444" s="364"/>
      <c r="I444" s="364"/>
      <c r="J444" s="365"/>
      <c r="K444" s="312"/>
    </row>
    <row r="445" spans="1:11" x14ac:dyDescent="0.25">
      <c r="A445" s="343"/>
      <c r="B445" s="343"/>
      <c r="C445" s="343"/>
      <c r="D445" s="343"/>
      <c r="E445" s="343"/>
      <c r="F445" s="343"/>
      <c r="G445" s="343"/>
      <c r="H445" s="343"/>
      <c r="I445" s="343"/>
      <c r="J445" s="343"/>
      <c r="K445" s="323"/>
    </row>
    <row r="446" spans="1:11" ht="16.5" thickBot="1" x14ac:dyDescent="0.3">
      <c r="A446" s="356" t="s">
        <v>27</v>
      </c>
      <c r="B446" s="356"/>
      <c r="C446" s="356"/>
      <c r="D446" s="356"/>
      <c r="E446" s="356"/>
      <c r="F446" s="356"/>
      <c r="G446" s="356"/>
      <c r="H446" s="356"/>
      <c r="I446" s="356"/>
      <c r="J446" s="356"/>
      <c r="K446" s="322"/>
    </row>
    <row r="447" spans="1:11" ht="15.75" thickBot="1" x14ac:dyDescent="0.3">
      <c r="A447" s="406"/>
      <c r="B447" s="407"/>
      <c r="C447" s="407"/>
      <c r="D447" s="407"/>
      <c r="E447" s="407"/>
      <c r="F447" s="407"/>
      <c r="G447" s="407"/>
      <c r="H447" s="407"/>
      <c r="I447" s="407"/>
      <c r="J447" s="408"/>
      <c r="K447" s="324"/>
    </row>
    <row r="448" spans="1:11" x14ac:dyDescent="0.25">
      <c r="A448" s="343"/>
      <c r="B448" s="343"/>
      <c r="C448" s="343"/>
      <c r="D448" s="343"/>
      <c r="E448" s="343"/>
      <c r="F448" s="343"/>
      <c r="G448" s="343"/>
      <c r="H448" s="343"/>
      <c r="I448" s="343"/>
      <c r="J448" s="343"/>
      <c r="K448" s="323"/>
    </row>
    <row r="449" spans="1:11" ht="50.1" customHeight="1" thickBot="1" x14ac:dyDescent="0.3">
      <c r="A449" s="344" t="s">
        <v>213</v>
      </c>
      <c r="B449" s="344"/>
      <c r="C449" s="344"/>
      <c r="D449" s="344"/>
      <c r="E449" s="344"/>
      <c r="F449" s="344"/>
      <c r="G449" s="344"/>
      <c r="H449" s="344"/>
      <c r="I449" s="344"/>
      <c r="J449" s="344"/>
      <c r="K449" s="313"/>
    </row>
    <row r="450" spans="1:11" ht="15.75" x14ac:dyDescent="0.25">
      <c r="A450" s="345"/>
      <c r="B450" s="346"/>
      <c r="C450" s="346"/>
      <c r="D450" s="346"/>
      <c r="E450" s="346"/>
      <c r="F450" s="346"/>
      <c r="G450" s="346"/>
      <c r="H450" s="346"/>
      <c r="I450" s="346"/>
      <c r="J450" s="347"/>
      <c r="K450" s="313"/>
    </row>
    <row r="451" spans="1:11" ht="15.75" x14ac:dyDescent="0.25">
      <c r="A451" s="348"/>
      <c r="B451" s="349"/>
      <c r="C451" s="349"/>
      <c r="D451" s="349"/>
      <c r="E451" s="349"/>
      <c r="F451" s="349"/>
      <c r="G451" s="349"/>
      <c r="H451" s="349"/>
      <c r="I451" s="349"/>
      <c r="J451" s="350"/>
      <c r="K451" s="313"/>
    </row>
    <row r="452" spans="1:11" ht="15.75" x14ac:dyDescent="0.25">
      <c r="A452" s="348"/>
      <c r="B452" s="349"/>
      <c r="C452" s="349"/>
      <c r="D452" s="349"/>
      <c r="E452" s="349"/>
      <c r="F452" s="349"/>
      <c r="G452" s="349"/>
      <c r="H452" s="349"/>
      <c r="I452" s="349"/>
      <c r="J452" s="350"/>
      <c r="K452" s="313"/>
    </row>
    <row r="453" spans="1:11" ht="15.75" x14ac:dyDescent="0.25">
      <c r="A453" s="348"/>
      <c r="B453" s="349"/>
      <c r="C453" s="349"/>
      <c r="D453" s="349"/>
      <c r="E453" s="349"/>
      <c r="F453" s="349"/>
      <c r="G453" s="349"/>
      <c r="H453" s="349"/>
      <c r="I453" s="349"/>
      <c r="J453" s="350"/>
      <c r="K453" s="313"/>
    </row>
    <row r="454" spans="1:11" ht="15.75" x14ac:dyDescent="0.25">
      <c r="A454" s="348"/>
      <c r="B454" s="349"/>
      <c r="C454" s="349"/>
      <c r="D454" s="349"/>
      <c r="E454" s="349"/>
      <c r="F454" s="349"/>
      <c r="G454" s="349"/>
      <c r="H454" s="349"/>
      <c r="I454" s="349"/>
      <c r="J454" s="350"/>
      <c r="K454" s="313"/>
    </row>
    <row r="455" spans="1:11" ht="15.75" x14ac:dyDescent="0.25">
      <c r="A455" s="348"/>
      <c r="B455" s="349"/>
      <c r="C455" s="349"/>
      <c r="D455" s="349"/>
      <c r="E455" s="349"/>
      <c r="F455" s="349"/>
      <c r="G455" s="349"/>
      <c r="H455" s="349"/>
      <c r="I455" s="349"/>
      <c r="J455" s="350"/>
      <c r="K455" s="313"/>
    </row>
    <row r="456" spans="1:11" ht="15.75" x14ac:dyDescent="0.25">
      <c r="A456" s="348"/>
      <c r="B456" s="349"/>
      <c r="C456" s="349"/>
      <c r="D456" s="349"/>
      <c r="E456" s="349"/>
      <c r="F456" s="349"/>
      <c r="G456" s="349"/>
      <c r="H456" s="349"/>
      <c r="I456" s="349"/>
      <c r="J456" s="350"/>
      <c r="K456" s="313"/>
    </row>
    <row r="457" spans="1:11" ht="15.75" x14ac:dyDescent="0.25">
      <c r="A457" s="348"/>
      <c r="B457" s="349"/>
      <c r="C457" s="349"/>
      <c r="D457" s="349"/>
      <c r="E457" s="349"/>
      <c r="F457" s="349"/>
      <c r="G457" s="349"/>
      <c r="H457" s="349"/>
      <c r="I457" s="349"/>
      <c r="J457" s="350"/>
      <c r="K457" s="313"/>
    </row>
    <row r="458" spans="1:11" ht="15.75" x14ac:dyDescent="0.25">
      <c r="A458" s="348"/>
      <c r="B458" s="349"/>
      <c r="C458" s="349"/>
      <c r="D458" s="349"/>
      <c r="E458" s="349"/>
      <c r="F458" s="349"/>
      <c r="G458" s="349"/>
      <c r="H458" s="349"/>
      <c r="I458" s="349"/>
      <c r="J458" s="350"/>
      <c r="K458" s="313"/>
    </row>
    <row r="459" spans="1:11" ht="15.75" x14ac:dyDescent="0.25">
      <c r="A459" s="348"/>
      <c r="B459" s="349"/>
      <c r="C459" s="349"/>
      <c r="D459" s="349"/>
      <c r="E459" s="349"/>
      <c r="F459" s="349"/>
      <c r="G459" s="349"/>
      <c r="H459" s="349"/>
      <c r="I459" s="349"/>
      <c r="J459" s="350"/>
      <c r="K459" s="313"/>
    </row>
    <row r="460" spans="1:11" ht="15.75" x14ac:dyDescent="0.25">
      <c r="A460" s="348"/>
      <c r="B460" s="349"/>
      <c r="C460" s="349"/>
      <c r="D460" s="349"/>
      <c r="E460" s="349"/>
      <c r="F460" s="349"/>
      <c r="G460" s="349"/>
      <c r="H460" s="349"/>
      <c r="I460" s="349"/>
      <c r="J460" s="350"/>
      <c r="K460" s="313"/>
    </row>
    <row r="461" spans="1:11" ht="16.5" thickBot="1" x14ac:dyDescent="0.3">
      <c r="A461" s="351"/>
      <c r="B461" s="344"/>
      <c r="C461" s="344"/>
      <c r="D461" s="344"/>
      <c r="E461" s="344"/>
      <c r="F461" s="344"/>
      <c r="G461" s="344"/>
      <c r="H461" s="344"/>
      <c r="I461" s="344"/>
      <c r="J461" s="352"/>
      <c r="K461" s="313"/>
    </row>
    <row r="462" spans="1:11" ht="15.75" thickBot="1" x14ac:dyDescent="0.3">
      <c r="A462" s="353"/>
      <c r="B462" s="354"/>
      <c r="C462" s="354"/>
      <c r="D462" s="354"/>
      <c r="E462" s="354"/>
      <c r="F462" s="354"/>
      <c r="G462" s="354"/>
      <c r="H462" s="354"/>
      <c r="I462" s="354"/>
      <c r="J462" s="355"/>
      <c r="K462" s="325"/>
    </row>
    <row r="463" spans="1:11" ht="18.75" x14ac:dyDescent="0.3">
      <c r="A463" s="374" t="s">
        <v>176</v>
      </c>
      <c r="B463" s="374"/>
      <c r="C463" s="374"/>
      <c r="D463" s="374"/>
      <c r="E463" s="374"/>
      <c r="F463" s="374"/>
      <c r="G463" s="374"/>
      <c r="H463" s="374"/>
      <c r="I463" s="374"/>
      <c r="J463" s="374"/>
      <c r="K463" s="315"/>
    </row>
    <row r="464" spans="1:11" ht="15.75" thickBot="1" x14ac:dyDescent="0.3">
      <c r="A464" s="375"/>
      <c r="B464" s="375"/>
      <c r="C464" s="375"/>
      <c r="D464" s="375"/>
      <c r="E464" s="375"/>
      <c r="F464" s="375"/>
      <c r="G464" s="375"/>
      <c r="H464" s="375"/>
      <c r="I464" s="375"/>
      <c r="J464" s="375"/>
      <c r="K464" s="316"/>
    </row>
    <row r="465" spans="1:11" ht="16.5" thickBot="1" x14ac:dyDescent="0.3">
      <c r="A465" s="376" t="s">
        <v>162</v>
      </c>
      <c r="B465" s="376"/>
      <c r="C465" s="377"/>
      <c r="D465" s="378"/>
      <c r="E465" s="378"/>
      <c r="F465" s="378"/>
      <c r="G465" s="378"/>
      <c r="H465" s="378"/>
      <c r="I465" s="378"/>
      <c r="J465" s="379"/>
      <c r="K465" s="321"/>
    </row>
    <row r="466" spans="1:11" ht="15.75" thickBot="1" x14ac:dyDescent="0.3">
      <c r="A466" s="373"/>
      <c r="B466" s="373"/>
      <c r="C466" s="373"/>
      <c r="D466" s="373"/>
      <c r="E466" s="373"/>
      <c r="F466" s="373"/>
      <c r="G466" s="373"/>
      <c r="H466" s="373"/>
      <c r="I466" s="373"/>
      <c r="J466" s="373"/>
      <c r="K466" s="314"/>
    </row>
    <row r="467" spans="1:11" ht="15.75" thickBot="1" x14ac:dyDescent="0.3">
      <c r="A467" s="369" t="s">
        <v>68</v>
      </c>
      <c r="B467" s="369"/>
      <c r="C467" s="370"/>
      <c r="D467" s="176"/>
      <c r="F467" s="371" t="s">
        <v>69</v>
      </c>
      <c r="G467" s="371"/>
      <c r="H467" s="372"/>
      <c r="I467" s="176"/>
    </row>
    <row r="468" spans="1:11" x14ac:dyDescent="0.25">
      <c r="A468" s="373"/>
      <c r="B468" s="373"/>
      <c r="C468" s="373"/>
      <c r="D468" s="373"/>
      <c r="E468" s="373"/>
      <c r="F468" s="373"/>
      <c r="G468" s="373"/>
      <c r="H468" s="373"/>
      <c r="I468" s="373"/>
      <c r="J468" s="373"/>
      <c r="K468" s="314"/>
    </row>
    <row r="469" spans="1:11" ht="16.5" thickBot="1" x14ac:dyDescent="0.3">
      <c r="A469" s="356" t="s">
        <v>163</v>
      </c>
      <c r="B469" s="356"/>
      <c r="C469" s="356"/>
      <c r="D469" s="356"/>
      <c r="E469" s="356"/>
      <c r="F469" s="356"/>
      <c r="G469" s="356"/>
      <c r="H469" s="356"/>
      <c r="I469" s="356"/>
      <c r="J469" s="356"/>
      <c r="K469" s="322"/>
    </row>
    <row r="470" spans="1:11" x14ac:dyDescent="0.25">
      <c r="A470" s="357"/>
      <c r="B470" s="358"/>
      <c r="C470" s="358"/>
      <c r="D470" s="358"/>
      <c r="E470" s="358"/>
      <c r="F470" s="358"/>
      <c r="G470" s="358"/>
      <c r="H470" s="358"/>
      <c r="I470" s="358"/>
      <c r="J470" s="359"/>
      <c r="K470" s="312"/>
    </row>
    <row r="471" spans="1:11" x14ac:dyDescent="0.25">
      <c r="A471" s="360"/>
      <c r="B471" s="361"/>
      <c r="C471" s="361"/>
      <c r="D471" s="361"/>
      <c r="E471" s="361"/>
      <c r="F471" s="361"/>
      <c r="G471" s="361"/>
      <c r="H471" s="361"/>
      <c r="I471" s="361"/>
      <c r="J471" s="362"/>
      <c r="K471" s="312"/>
    </row>
    <row r="472" spans="1:11" x14ac:dyDescent="0.25">
      <c r="A472" s="360"/>
      <c r="B472" s="361"/>
      <c r="C472" s="361"/>
      <c r="D472" s="361"/>
      <c r="E472" s="361"/>
      <c r="F472" s="361"/>
      <c r="G472" s="361"/>
      <c r="H472" s="361"/>
      <c r="I472" s="361"/>
      <c r="J472" s="362"/>
      <c r="K472" s="312"/>
    </row>
    <row r="473" spans="1:11" x14ac:dyDescent="0.25">
      <c r="A473" s="360"/>
      <c r="B473" s="361"/>
      <c r="C473" s="361"/>
      <c r="D473" s="361"/>
      <c r="E473" s="361"/>
      <c r="F473" s="361"/>
      <c r="G473" s="361"/>
      <c r="H473" s="361"/>
      <c r="I473" s="361"/>
      <c r="J473" s="362"/>
      <c r="K473" s="312"/>
    </row>
    <row r="474" spans="1:11" x14ac:dyDescent="0.25">
      <c r="A474" s="360"/>
      <c r="B474" s="361"/>
      <c r="C474" s="361"/>
      <c r="D474" s="361"/>
      <c r="E474" s="361"/>
      <c r="F474" s="361"/>
      <c r="G474" s="361"/>
      <c r="H474" s="361"/>
      <c r="I474" s="361"/>
      <c r="J474" s="362"/>
      <c r="K474" s="312"/>
    </row>
    <row r="475" spans="1:11" x14ac:dyDescent="0.25">
      <c r="A475" s="360"/>
      <c r="B475" s="361"/>
      <c r="C475" s="361"/>
      <c r="D475" s="361"/>
      <c r="E475" s="361"/>
      <c r="F475" s="361"/>
      <c r="G475" s="361"/>
      <c r="H475" s="361"/>
      <c r="I475" s="361"/>
      <c r="J475" s="362"/>
      <c r="K475" s="312"/>
    </row>
    <row r="476" spans="1:11" x14ac:dyDescent="0.25">
      <c r="A476" s="360"/>
      <c r="B476" s="361"/>
      <c r="C476" s="361"/>
      <c r="D476" s="361"/>
      <c r="E476" s="361"/>
      <c r="F476" s="361"/>
      <c r="G476" s="361"/>
      <c r="H476" s="361"/>
      <c r="I476" s="361"/>
      <c r="J476" s="362"/>
      <c r="K476" s="312"/>
    </row>
    <row r="477" spans="1:11" x14ac:dyDescent="0.25">
      <c r="A477" s="360"/>
      <c r="B477" s="361"/>
      <c r="C477" s="361"/>
      <c r="D477" s="361"/>
      <c r="E477" s="361"/>
      <c r="F477" s="361"/>
      <c r="G477" s="361"/>
      <c r="H477" s="361"/>
      <c r="I477" s="361"/>
      <c r="J477" s="362"/>
      <c r="K477" s="312"/>
    </row>
    <row r="478" spans="1:11" x14ac:dyDescent="0.25">
      <c r="A478" s="360"/>
      <c r="B478" s="361"/>
      <c r="C478" s="361"/>
      <c r="D478" s="361"/>
      <c r="E478" s="361"/>
      <c r="F478" s="361"/>
      <c r="G478" s="361"/>
      <c r="H478" s="361"/>
      <c r="I478" s="361"/>
      <c r="J478" s="362"/>
      <c r="K478" s="312"/>
    </row>
    <row r="479" spans="1:11" ht="15.75" thickBot="1" x14ac:dyDescent="0.3">
      <c r="A479" s="363"/>
      <c r="B479" s="364"/>
      <c r="C479" s="364"/>
      <c r="D479" s="364"/>
      <c r="E479" s="364"/>
      <c r="F479" s="364"/>
      <c r="G479" s="364"/>
      <c r="H479" s="364"/>
      <c r="I479" s="364"/>
      <c r="J479" s="365"/>
      <c r="K479" s="312"/>
    </row>
    <row r="480" spans="1:11" x14ac:dyDescent="0.25">
      <c r="A480" s="343"/>
      <c r="B480" s="343"/>
      <c r="C480" s="343"/>
      <c r="D480" s="343"/>
      <c r="E480" s="343"/>
      <c r="F480" s="343"/>
      <c r="G480" s="343"/>
      <c r="H480" s="343"/>
      <c r="I480" s="343"/>
      <c r="J480" s="343"/>
      <c r="K480" s="323"/>
    </row>
    <row r="481" spans="1:11" ht="16.5" thickBot="1" x14ac:dyDescent="0.3">
      <c r="A481" s="356" t="s">
        <v>29</v>
      </c>
      <c r="B481" s="356"/>
      <c r="C481" s="356"/>
      <c r="D481" s="356"/>
      <c r="E481" s="356"/>
      <c r="F481" s="356"/>
      <c r="G481" s="356"/>
      <c r="H481" s="356"/>
      <c r="I481" s="356"/>
      <c r="J481" s="356"/>
      <c r="K481" s="322"/>
    </row>
    <row r="482" spans="1:11" x14ac:dyDescent="0.25">
      <c r="A482" s="357"/>
      <c r="B482" s="358"/>
      <c r="C482" s="358"/>
      <c r="D482" s="358"/>
      <c r="E482" s="358"/>
      <c r="F482" s="358"/>
      <c r="G482" s="358"/>
      <c r="H482" s="358"/>
      <c r="I482" s="358"/>
      <c r="J482" s="359"/>
      <c r="K482" s="312"/>
    </row>
    <row r="483" spans="1:11" x14ac:dyDescent="0.25">
      <c r="A483" s="360"/>
      <c r="B483" s="361"/>
      <c r="C483" s="361"/>
      <c r="D483" s="361"/>
      <c r="E483" s="361"/>
      <c r="F483" s="361"/>
      <c r="G483" s="361"/>
      <c r="H483" s="361"/>
      <c r="I483" s="361"/>
      <c r="J483" s="362"/>
      <c r="K483" s="312"/>
    </row>
    <row r="484" spans="1:11" x14ac:dyDescent="0.25">
      <c r="A484" s="360"/>
      <c r="B484" s="361"/>
      <c r="C484" s="361"/>
      <c r="D484" s="361"/>
      <c r="E484" s="361"/>
      <c r="F484" s="361"/>
      <c r="G484" s="361"/>
      <c r="H484" s="361"/>
      <c r="I484" s="361"/>
      <c r="J484" s="362"/>
      <c r="K484" s="312"/>
    </row>
    <row r="485" spans="1:11" x14ac:dyDescent="0.25">
      <c r="A485" s="360"/>
      <c r="B485" s="361"/>
      <c r="C485" s="361"/>
      <c r="D485" s="361"/>
      <c r="E485" s="361"/>
      <c r="F485" s="361"/>
      <c r="G485" s="361"/>
      <c r="H485" s="361"/>
      <c r="I485" s="361"/>
      <c r="J485" s="362"/>
      <c r="K485" s="312"/>
    </row>
    <row r="486" spans="1:11" ht="15.75" thickBot="1" x14ac:dyDescent="0.3">
      <c r="A486" s="363"/>
      <c r="B486" s="364"/>
      <c r="C486" s="364"/>
      <c r="D486" s="364"/>
      <c r="E486" s="364"/>
      <c r="F486" s="364"/>
      <c r="G486" s="364"/>
      <c r="H486" s="364"/>
      <c r="I486" s="364"/>
      <c r="J486" s="365"/>
      <c r="K486" s="312"/>
    </row>
    <row r="487" spans="1:11" x14ac:dyDescent="0.25">
      <c r="A487" s="343"/>
      <c r="B487" s="343"/>
      <c r="C487" s="343"/>
      <c r="D487" s="343"/>
      <c r="E487" s="343"/>
      <c r="F487" s="343"/>
      <c r="G487" s="343"/>
      <c r="H487" s="343"/>
      <c r="I487" s="343"/>
      <c r="J487" s="343"/>
      <c r="K487" s="323"/>
    </row>
    <row r="488" spans="1:11" ht="16.5" thickBot="1" x14ac:dyDescent="0.3">
      <c r="A488" s="356" t="s">
        <v>27</v>
      </c>
      <c r="B488" s="356"/>
      <c r="C488" s="356"/>
      <c r="D488" s="356"/>
      <c r="E488" s="356"/>
      <c r="F488" s="356"/>
      <c r="G488" s="356"/>
      <c r="H488" s="356"/>
      <c r="I488" s="356"/>
      <c r="J488" s="356"/>
      <c r="K488" s="322"/>
    </row>
    <row r="489" spans="1:11" ht="15.75" thickBot="1" x14ac:dyDescent="0.3">
      <c r="A489" s="366"/>
      <c r="B489" s="367"/>
      <c r="C489" s="367"/>
      <c r="D489" s="367"/>
      <c r="E489" s="367"/>
      <c r="F489" s="367"/>
      <c r="G489" s="367"/>
      <c r="H489" s="367"/>
      <c r="I489" s="367"/>
      <c r="J489" s="368"/>
      <c r="K489" s="326"/>
    </row>
    <row r="490" spans="1:11" x14ac:dyDescent="0.25">
      <c r="A490" s="343"/>
      <c r="B490" s="343"/>
      <c r="C490" s="343"/>
      <c r="D490" s="343"/>
      <c r="E490" s="343"/>
      <c r="F490" s="343"/>
      <c r="G490" s="343"/>
      <c r="H490" s="343"/>
      <c r="I490" s="343"/>
      <c r="J490" s="343"/>
      <c r="K490" s="323"/>
    </row>
    <row r="491" spans="1:11" ht="47.1" customHeight="1" thickBot="1" x14ac:dyDescent="0.3">
      <c r="A491" s="344" t="s">
        <v>213</v>
      </c>
      <c r="B491" s="344"/>
      <c r="C491" s="344"/>
      <c r="D491" s="344"/>
      <c r="E491" s="344"/>
      <c r="F491" s="344"/>
      <c r="G491" s="344"/>
      <c r="H491" s="344"/>
      <c r="I491" s="344"/>
      <c r="J491" s="344"/>
      <c r="K491" s="313"/>
    </row>
    <row r="492" spans="1:11" ht="15.75" x14ac:dyDescent="0.25">
      <c r="A492" s="345"/>
      <c r="B492" s="346"/>
      <c r="C492" s="346"/>
      <c r="D492" s="346"/>
      <c r="E492" s="346"/>
      <c r="F492" s="346"/>
      <c r="G492" s="346"/>
      <c r="H492" s="346"/>
      <c r="I492" s="346"/>
      <c r="J492" s="347"/>
      <c r="K492" s="313"/>
    </row>
    <row r="493" spans="1:11" ht="15.75" x14ac:dyDescent="0.25">
      <c r="A493" s="348"/>
      <c r="B493" s="349"/>
      <c r="C493" s="349"/>
      <c r="D493" s="349"/>
      <c r="E493" s="349"/>
      <c r="F493" s="349"/>
      <c r="G493" s="349"/>
      <c r="H493" s="349"/>
      <c r="I493" s="349"/>
      <c r="J493" s="350"/>
      <c r="K493" s="313"/>
    </row>
    <row r="494" spans="1:11" ht="15.75" x14ac:dyDescent="0.25">
      <c r="A494" s="348"/>
      <c r="B494" s="349"/>
      <c r="C494" s="349"/>
      <c r="D494" s="349"/>
      <c r="E494" s="349"/>
      <c r="F494" s="349"/>
      <c r="G494" s="349"/>
      <c r="H494" s="349"/>
      <c r="I494" s="349"/>
      <c r="J494" s="350"/>
      <c r="K494" s="313"/>
    </row>
    <row r="495" spans="1:11" ht="15.75" x14ac:dyDescent="0.25">
      <c r="A495" s="348"/>
      <c r="B495" s="349"/>
      <c r="C495" s="349"/>
      <c r="D495" s="349"/>
      <c r="E495" s="349"/>
      <c r="F495" s="349"/>
      <c r="G495" s="349"/>
      <c r="H495" s="349"/>
      <c r="I495" s="349"/>
      <c r="J495" s="350"/>
      <c r="K495" s="313"/>
    </row>
    <row r="496" spans="1:11" ht="15.75" x14ac:dyDescent="0.25">
      <c r="A496" s="348"/>
      <c r="B496" s="349"/>
      <c r="C496" s="349"/>
      <c r="D496" s="349"/>
      <c r="E496" s="349"/>
      <c r="F496" s="349"/>
      <c r="G496" s="349"/>
      <c r="H496" s="349"/>
      <c r="I496" s="349"/>
      <c r="J496" s="350"/>
      <c r="K496" s="313"/>
    </row>
    <row r="497" spans="1:11" ht="15.75" x14ac:dyDescent="0.25">
      <c r="A497" s="348"/>
      <c r="B497" s="349"/>
      <c r="C497" s="349"/>
      <c r="D497" s="349"/>
      <c r="E497" s="349"/>
      <c r="F497" s="349"/>
      <c r="G497" s="349"/>
      <c r="H497" s="349"/>
      <c r="I497" s="349"/>
      <c r="J497" s="350"/>
      <c r="K497" s="313"/>
    </row>
    <row r="498" spans="1:11" ht="15.75" x14ac:dyDescent="0.25">
      <c r="A498" s="348"/>
      <c r="B498" s="349"/>
      <c r="C498" s="349"/>
      <c r="D498" s="349"/>
      <c r="E498" s="349"/>
      <c r="F498" s="349"/>
      <c r="G498" s="349"/>
      <c r="H498" s="349"/>
      <c r="I498" s="349"/>
      <c r="J498" s="350"/>
      <c r="K498" s="313"/>
    </row>
    <row r="499" spans="1:11" ht="15.75" x14ac:dyDescent="0.25">
      <c r="A499" s="348"/>
      <c r="B499" s="349"/>
      <c r="C499" s="349"/>
      <c r="D499" s="349"/>
      <c r="E499" s="349"/>
      <c r="F499" s="349"/>
      <c r="G499" s="349"/>
      <c r="H499" s="349"/>
      <c r="I499" s="349"/>
      <c r="J499" s="350"/>
      <c r="K499" s="313"/>
    </row>
    <row r="500" spans="1:11" ht="15.75" x14ac:dyDescent="0.25">
      <c r="A500" s="348"/>
      <c r="B500" s="349"/>
      <c r="C500" s="349"/>
      <c r="D500" s="349"/>
      <c r="E500" s="349"/>
      <c r="F500" s="349"/>
      <c r="G500" s="349"/>
      <c r="H500" s="349"/>
      <c r="I500" s="349"/>
      <c r="J500" s="350"/>
      <c r="K500" s="313"/>
    </row>
    <row r="501" spans="1:11" ht="15.75" x14ac:dyDescent="0.25">
      <c r="A501" s="348"/>
      <c r="B501" s="349"/>
      <c r="C501" s="349"/>
      <c r="D501" s="349"/>
      <c r="E501" s="349"/>
      <c r="F501" s="349"/>
      <c r="G501" s="349"/>
      <c r="H501" s="349"/>
      <c r="I501" s="349"/>
      <c r="J501" s="350"/>
      <c r="K501" s="313"/>
    </row>
    <row r="502" spans="1:11" ht="15.75" x14ac:dyDescent="0.25">
      <c r="A502" s="348"/>
      <c r="B502" s="349"/>
      <c r="C502" s="349"/>
      <c r="D502" s="349"/>
      <c r="E502" s="349"/>
      <c r="F502" s="349"/>
      <c r="G502" s="349"/>
      <c r="H502" s="349"/>
      <c r="I502" s="349"/>
      <c r="J502" s="350"/>
      <c r="K502" s="313"/>
    </row>
    <row r="503" spans="1:11" ht="16.5" thickBot="1" x14ac:dyDescent="0.3">
      <c r="A503" s="351"/>
      <c r="B503" s="344"/>
      <c r="C503" s="344"/>
      <c r="D503" s="344"/>
      <c r="E503" s="344"/>
      <c r="F503" s="344"/>
      <c r="G503" s="344"/>
      <c r="H503" s="344"/>
      <c r="I503" s="344"/>
      <c r="J503" s="352"/>
      <c r="K503" s="313"/>
    </row>
    <row r="504" spans="1:11" ht="15.75" thickBot="1" x14ac:dyDescent="0.3">
      <c r="A504" s="353"/>
      <c r="B504" s="354"/>
      <c r="C504" s="354"/>
      <c r="D504" s="354"/>
      <c r="E504" s="354"/>
      <c r="F504" s="354"/>
      <c r="G504" s="354"/>
      <c r="H504" s="354"/>
      <c r="I504" s="354"/>
      <c r="J504" s="355"/>
      <c r="K504" s="325"/>
    </row>
    <row r="505" spans="1:11" ht="18.75" x14ac:dyDescent="0.3">
      <c r="A505" s="374" t="s">
        <v>177</v>
      </c>
      <c r="B505" s="374"/>
      <c r="C505" s="374"/>
      <c r="D505" s="374"/>
      <c r="E505" s="374"/>
      <c r="F505" s="374"/>
      <c r="G505" s="374"/>
      <c r="H505" s="374"/>
      <c r="I505" s="374"/>
      <c r="J505" s="374"/>
      <c r="K505" s="315"/>
    </row>
    <row r="506" spans="1:11" ht="15.75" thickBot="1" x14ac:dyDescent="0.3">
      <c r="A506" s="375"/>
      <c r="B506" s="375"/>
      <c r="C506" s="375"/>
      <c r="D506" s="375"/>
      <c r="E506" s="375"/>
      <c r="F506" s="375"/>
      <c r="G506" s="375"/>
      <c r="H506" s="375"/>
      <c r="I506" s="375"/>
      <c r="J506" s="375"/>
      <c r="K506" s="316"/>
    </row>
    <row r="507" spans="1:11" ht="16.5" thickBot="1" x14ac:dyDescent="0.3">
      <c r="A507" s="376" t="s">
        <v>162</v>
      </c>
      <c r="B507" s="376"/>
      <c r="C507" s="377"/>
      <c r="D507" s="378"/>
      <c r="E507" s="378"/>
      <c r="F507" s="378"/>
      <c r="G507" s="378"/>
      <c r="H507" s="378"/>
      <c r="I507" s="378"/>
      <c r="J507" s="379"/>
      <c r="K507" s="321"/>
    </row>
    <row r="508" spans="1:11" ht="15.75" thickBot="1" x14ac:dyDescent="0.3">
      <c r="A508" s="373"/>
      <c r="B508" s="373"/>
      <c r="C508" s="373"/>
      <c r="D508" s="373"/>
      <c r="E508" s="373"/>
      <c r="F508" s="373"/>
      <c r="G508" s="373"/>
      <c r="H508" s="373"/>
      <c r="I508" s="373"/>
      <c r="J508" s="373"/>
      <c r="K508" s="314"/>
    </row>
    <row r="509" spans="1:11" ht="15.75" thickBot="1" x14ac:dyDescent="0.3">
      <c r="A509" s="369" t="s">
        <v>68</v>
      </c>
      <c r="B509" s="369"/>
      <c r="C509" s="370"/>
      <c r="D509" s="176"/>
      <c r="F509" s="371" t="s">
        <v>69</v>
      </c>
      <c r="G509" s="371"/>
      <c r="H509" s="372"/>
      <c r="I509" s="176"/>
    </row>
    <row r="510" spans="1:11" x14ac:dyDescent="0.25">
      <c r="A510" s="373"/>
      <c r="B510" s="373"/>
      <c r="C510" s="373"/>
      <c r="D510" s="373"/>
      <c r="E510" s="373"/>
      <c r="F510" s="373"/>
      <c r="G510" s="373"/>
      <c r="H510" s="373"/>
      <c r="I510" s="373"/>
      <c r="J510" s="373"/>
      <c r="K510" s="314"/>
    </row>
    <row r="511" spans="1:11" ht="16.5" thickBot="1" x14ac:dyDescent="0.3">
      <c r="A511" s="356" t="s">
        <v>163</v>
      </c>
      <c r="B511" s="356"/>
      <c r="C511" s="356"/>
      <c r="D511" s="356"/>
      <c r="E511" s="356"/>
      <c r="F511" s="356"/>
      <c r="G511" s="356"/>
      <c r="H511" s="356"/>
      <c r="I511" s="356"/>
      <c r="J511" s="356"/>
      <c r="K511" s="322"/>
    </row>
    <row r="512" spans="1:11" x14ac:dyDescent="0.25">
      <c r="A512" s="357"/>
      <c r="B512" s="358"/>
      <c r="C512" s="358"/>
      <c r="D512" s="358"/>
      <c r="E512" s="358"/>
      <c r="F512" s="358"/>
      <c r="G512" s="358"/>
      <c r="H512" s="358"/>
      <c r="I512" s="358"/>
      <c r="J512" s="359"/>
      <c r="K512" s="312"/>
    </row>
    <row r="513" spans="1:11" x14ac:dyDescent="0.25">
      <c r="A513" s="360"/>
      <c r="B513" s="361"/>
      <c r="C513" s="361"/>
      <c r="D513" s="361"/>
      <c r="E513" s="361"/>
      <c r="F513" s="361"/>
      <c r="G513" s="361"/>
      <c r="H513" s="361"/>
      <c r="I513" s="361"/>
      <c r="J513" s="362"/>
      <c r="K513" s="312"/>
    </row>
    <row r="514" spans="1:11" x14ac:dyDescent="0.25">
      <c r="A514" s="360"/>
      <c r="B514" s="361"/>
      <c r="C514" s="361"/>
      <c r="D514" s="361"/>
      <c r="E514" s="361"/>
      <c r="F514" s="361"/>
      <c r="G514" s="361"/>
      <c r="H514" s="361"/>
      <c r="I514" s="361"/>
      <c r="J514" s="362"/>
      <c r="K514" s="312"/>
    </row>
    <row r="515" spans="1:11" x14ac:dyDescent="0.25">
      <c r="A515" s="360"/>
      <c r="B515" s="361"/>
      <c r="C515" s="361"/>
      <c r="D515" s="361"/>
      <c r="E515" s="361"/>
      <c r="F515" s="361"/>
      <c r="G515" s="361"/>
      <c r="H515" s="361"/>
      <c r="I515" s="361"/>
      <c r="J515" s="362"/>
      <c r="K515" s="312"/>
    </row>
    <row r="516" spans="1:11" x14ac:dyDescent="0.25">
      <c r="A516" s="360"/>
      <c r="B516" s="361"/>
      <c r="C516" s="361"/>
      <c r="D516" s="361"/>
      <c r="E516" s="361"/>
      <c r="F516" s="361"/>
      <c r="G516" s="361"/>
      <c r="H516" s="361"/>
      <c r="I516" s="361"/>
      <c r="J516" s="362"/>
      <c r="K516" s="312"/>
    </row>
    <row r="517" spans="1:11" x14ac:dyDescent="0.25">
      <c r="A517" s="360"/>
      <c r="B517" s="361"/>
      <c r="C517" s="361"/>
      <c r="D517" s="361"/>
      <c r="E517" s="361"/>
      <c r="F517" s="361"/>
      <c r="G517" s="361"/>
      <c r="H517" s="361"/>
      <c r="I517" s="361"/>
      <c r="J517" s="362"/>
      <c r="K517" s="312"/>
    </row>
    <row r="518" spans="1:11" x14ac:dyDescent="0.25">
      <c r="A518" s="360"/>
      <c r="B518" s="361"/>
      <c r="C518" s="361"/>
      <c r="D518" s="361"/>
      <c r="E518" s="361"/>
      <c r="F518" s="361"/>
      <c r="G518" s="361"/>
      <c r="H518" s="361"/>
      <c r="I518" s="361"/>
      <c r="J518" s="362"/>
      <c r="K518" s="312"/>
    </row>
    <row r="519" spans="1:11" x14ac:dyDescent="0.25">
      <c r="A519" s="360"/>
      <c r="B519" s="361"/>
      <c r="C519" s="361"/>
      <c r="D519" s="361"/>
      <c r="E519" s="361"/>
      <c r="F519" s="361"/>
      <c r="G519" s="361"/>
      <c r="H519" s="361"/>
      <c r="I519" s="361"/>
      <c r="J519" s="362"/>
      <c r="K519" s="312"/>
    </row>
    <row r="520" spans="1:11" x14ac:dyDescent="0.25">
      <c r="A520" s="360"/>
      <c r="B520" s="361"/>
      <c r="C520" s="361"/>
      <c r="D520" s="361"/>
      <c r="E520" s="361"/>
      <c r="F520" s="361"/>
      <c r="G520" s="361"/>
      <c r="H520" s="361"/>
      <c r="I520" s="361"/>
      <c r="J520" s="362"/>
      <c r="K520" s="312"/>
    </row>
    <row r="521" spans="1:11" ht="15.75" thickBot="1" x14ac:dyDescent="0.3">
      <c r="A521" s="363"/>
      <c r="B521" s="364"/>
      <c r="C521" s="364"/>
      <c r="D521" s="364"/>
      <c r="E521" s="364"/>
      <c r="F521" s="364"/>
      <c r="G521" s="364"/>
      <c r="H521" s="364"/>
      <c r="I521" s="364"/>
      <c r="J521" s="365"/>
      <c r="K521" s="312"/>
    </row>
    <row r="522" spans="1:11" x14ac:dyDescent="0.25">
      <c r="A522" s="343"/>
      <c r="B522" s="343"/>
      <c r="C522" s="343"/>
      <c r="D522" s="343"/>
      <c r="E522" s="343"/>
      <c r="F522" s="343"/>
      <c r="G522" s="343"/>
      <c r="H522" s="343"/>
      <c r="I522" s="343"/>
      <c r="J522" s="343"/>
      <c r="K522" s="323"/>
    </row>
    <row r="523" spans="1:11" ht="16.5" thickBot="1" x14ac:dyDescent="0.3">
      <c r="A523" s="356" t="s">
        <v>29</v>
      </c>
      <c r="B523" s="356"/>
      <c r="C523" s="356"/>
      <c r="D523" s="356"/>
      <c r="E523" s="356"/>
      <c r="F523" s="356"/>
      <c r="G523" s="356"/>
      <c r="H523" s="356"/>
      <c r="I523" s="356"/>
      <c r="J523" s="356"/>
      <c r="K523" s="322"/>
    </row>
    <row r="524" spans="1:11" x14ac:dyDescent="0.25">
      <c r="A524" s="357"/>
      <c r="B524" s="358"/>
      <c r="C524" s="358"/>
      <c r="D524" s="358"/>
      <c r="E524" s="358"/>
      <c r="F524" s="358"/>
      <c r="G524" s="358"/>
      <c r="H524" s="358"/>
      <c r="I524" s="358"/>
      <c r="J524" s="359"/>
      <c r="K524" s="312"/>
    </row>
    <row r="525" spans="1:11" x14ac:dyDescent="0.25">
      <c r="A525" s="360"/>
      <c r="B525" s="361"/>
      <c r="C525" s="361"/>
      <c r="D525" s="361"/>
      <c r="E525" s="361"/>
      <c r="F525" s="361"/>
      <c r="G525" s="361"/>
      <c r="H525" s="361"/>
      <c r="I525" s="361"/>
      <c r="J525" s="362"/>
      <c r="K525" s="312"/>
    </row>
    <row r="526" spans="1:11" x14ac:dyDescent="0.25">
      <c r="A526" s="360"/>
      <c r="B526" s="361"/>
      <c r="C526" s="361"/>
      <c r="D526" s="361"/>
      <c r="E526" s="361"/>
      <c r="F526" s="361"/>
      <c r="G526" s="361"/>
      <c r="H526" s="361"/>
      <c r="I526" s="361"/>
      <c r="J526" s="362"/>
      <c r="K526" s="312"/>
    </row>
    <row r="527" spans="1:11" x14ac:dyDescent="0.25">
      <c r="A527" s="360"/>
      <c r="B527" s="361"/>
      <c r="C527" s="361"/>
      <c r="D527" s="361"/>
      <c r="E527" s="361"/>
      <c r="F527" s="361"/>
      <c r="G527" s="361"/>
      <c r="H527" s="361"/>
      <c r="I527" s="361"/>
      <c r="J527" s="362"/>
      <c r="K527" s="312"/>
    </row>
    <row r="528" spans="1:11" ht="15.75" thickBot="1" x14ac:dyDescent="0.3">
      <c r="A528" s="363"/>
      <c r="B528" s="364"/>
      <c r="C528" s="364"/>
      <c r="D528" s="364"/>
      <c r="E528" s="364"/>
      <c r="F528" s="364"/>
      <c r="G528" s="364"/>
      <c r="H528" s="364"/>
      <c r="I528" s="364"/>
      <c r="J528" s="365"/>
      <c r="K528" s="312"/>
    </row>
    <row r="529" spans="1:11" x14ac:dyDescent="0.25">
      <c r="A529" s="343"/>
      <c r="B529" s="343"/>
      <c r="C529" s="343"/>
      <c r="D529" s="343"/>
      <c r="E529" s="343"/>
      <c r="F529" s="343"/>
      <c r="G529" s="343"/>
      <c r="H529" s="343"/>
      <c r="I529" s="343"/>
      <c r="J529" s="343"/>
      <c r="K529" s="323"/>
    </row>
    <row r="530" spans="1:11" ht="16.5" thickBot="1" x14ac:dyDescent="0.3">
      <c r="A530" s="356" t="s">
        <v>27</v>
      </c>
      <c r="B530" s="356"/>
      <c r="C530" s="356"/>
      <c r="D530" s="356"/>
      <c r="E530" s="356"/>
      <c r="F530" s="356"/>
      <c r="G530" s="356"/>
      <c r="H530" s="356"/>
      <c r="I530" s="356"/>
      <c r="J530" s="356"/>
      <c r="K530" s="322"/>
    </row>
    <row r="531" spans="1:11" ht="15.75" thickBot="1" x14ac:dyDescent="0.3">
      <c r="A531" s="366"/>
      <c r="B531" s="367"/>
      <c r="C531" s="367"/>
      <c r="D531" s="367"/>
      <c r="E531" s="367"/>
      <c r="F531" s="367"/>
      <c r="G531" s="367"/>
      <c r="H531" s="367"/>
      <c r="I531" s="367"/>
      <c r="J531" s="368"/>
      <c r="K531" s="326"/>
    </row>
    <row r="532" spans="1:11" x14ac:dyDescent="0.25">
      <c r="A532" s="343"/>
      <c r="B532" s="343"/>
      <c r="C532" s="343"/>
      <c r="D532" s="343"/>
      <c r="E532" s="343"/>
      <c r="F532" s="343"/>
      <c r="G532" s="343"/>
      <c r="H532" s="343"/>
      <c r="I532" s="343"/>
      <c r="J532" s="343"/>
      <c r="K532" s="323"/>
    </row>
    <row r="533" spans="1:11" ht="46.5" customHeight="1" thickBot="1" x14ac:dyDescent="0.3">
      <c r="A533" s="344" t="s">
        <v>213</v>
      </c>
      <c r="B533" s="344"/>
      <c r="C533" s="344"/>
      <c r="D533" s="344"/>
      <c r="E533" s="344"/>
      <c r="F533" s="344"/>
      <c r="G533" s="344"/>
      <c r="H533" s="344"/>
      <c r="I533" s="344"/>
      <c r="J533" s="344"/>
      <c r="K533" s="313"/>
    </row>
    <row r="534" spans="1:11" ht="15.75" x14ac:dyDescent="0.25">
      <c r="A534" s="345"/>
      <c r="B534" s="346"/>
      <c r="C534" s="346"/>
      <c r="D534" s="346"/>
      <c r="E534" s="346"/>
      <c r="F534" s="346"/>
      <c r="G534" s="346"/>
      <c r="H534" s="346"/>
      <c r="I534" s="346"/>
      <c r="J534" s="347"/>
      <c r="K534" s="313"/>
    </row>
    <row r="535" spans="1:11" ht="15.75" x14ac:dyDescent="0.25">
      <c r="A535" s="348"/>
      <c r="B535" s="349"/>
      <c r="C535" s="349"/>
      <c r="D535" s="349"/>
      <c r="E535" s="349"/>
      <c r="F535" s="349"/>
      <c r="G535" s="349"/>
      <c r="H535" s="349"/>
      <c r="I535" s="349"/>
      <c r="J535" s="350"/>
      <c r="K535" s="313"/>
    </row>
    <row r="536" spans="1:11" ht="15.75" x14ac:dyDescent="0.25">
      <c r="A536" s="348"/>
      <c r="B536" s="349"/>
      <c r="C536" s="349"/>
      <c r="D536" s="349"/>
      <c r="E536" s="349"/>
      <c r="F536" s="349"/>
      <c r="G536" s="349"/>
      <c r="H536" s="349"/>
      <c r="I536" s="349"/>
      <c r="J536" s="350"/>
      <c r="K536" s="313"/>
    </row>
    <row r="537" spans="1:11" ht="15.75" x14ac:dyDescent="0.25">
      <c r="A537" s="348"/>
      <c r="B537" s="349"/>
      <c r="C537" s="349"/>
      <c r="D537" s="349"/>
      <c r="E537" s="349"/>
      <c r="F537" s="349"/>
      <c r="G537" s="349"/>
      <c r="H537" s="349"/>
      <c r="I537" s="349"/>
      <c r="J537" s="350"/>
      <c r="K537" s="313"/>
    </row>
    <row r="538" spans="1:11" ht="15.75" x14ac:dyDescent="0.25">
      <c r="A538" s="348"/>
      <c r="B538" s="349"/>
      <c r="C538" s="349"/>
      <c r="D538" s="349"/>
      <c r="E538" s="349"/>
      <c r="F538" s="349"/>
      <c r="G538" s="349"/>
      <c r="H538" s="349"/>
      <c r="I538" s="349"/>
      <c r="J538" s="350"/>
      <c r="K538" s="313"/>
    </row>
    <row r="539" spans="1:11" ht="15.75" x14ac:dyDescent="0.25">
      <c r="A539" s="348"/>
      <c r="B539" s="349"/>
      <c r="C539" s="349"/>
      <c r="D539" s="349"/>
      <c r="E539" s="349"/>
      <c r="F539" s="349"/>
      <c r="G539" s="349"/>
      <c r="H539" s="349"/>
      <c r="I539" s="349"/>
      <c r="J539" s="350"/>
      <c r="K539" s="313"/>
    </row>
    <row r="540" spans="1:11" ht="15.75" x14ac:dyDescent="0.25">
      <c r="A540" s="348"/>
      <c r="B540" s="349"/>
      <c r="C540" s="349"/>
      <c r="D540" s="349"/>
      <c r="E540" s="349"/>
      <c r="F540" s="349"/>
      <c r="G540" s="349"/>
      <c r="H540" s="349"/>
      <c r="I540" s="349"/>
      <c r="J540" s="350"/>
      <c r="K540" s="313"/>
    </row>
    <row r="541" spans="1:11" ht="15.75" x14ac:dyDescent="0.25">
      <c r="A541" s="348"/>
      <c r="B541" s="349"/>
      <c r="C541" s="349"/>
      <c r="D541" s="349"/>
      <c r="E541" s="349"/>
      <c r="F541" s="349"/>
      <c r="G541" s="349"/>
      <c r="H541" s="349"/>
      <c r="I541" s="349"/>
      <c r="J541" s="350"/>
      <c r="K541" s="313"/>
    </row>
    <row r="542" spans="1:11" ht="15.75" x14ac:dyDescent="0.25">
      <c r="A542" s="348"/>
      <c r="B542" s="349"/>
      <c r="C542" s="349"/>
      <c r="D542" s="349"/>
      <c r="E542" s="349"/>
      <c r="F542" s="349"/>
      <c r="G542" s="349"/>
      <c r="H542" s="349"/>
      <c r="I542" s="349"/>
      <c r="J542" s="350"/>
      <c r="K542" s="313"/>
    </row>
    <row r="543" spans="1:11" ht="15.75" x14ac:dyDescent="0.25">
      <c r="A543" s="348"/>
      <c r="B543" s="349"/>
      <c r="C543" s="349"/>
      <c r="D543" s="349"/>
      <c r="E543" s="349"/>
      <c r="F543" s="349"/>
      <c r="G543" s="349"/>
      <c r="H543" s="349"/>
      <c r="I543" s="349"/>
      <c r="J543" s="350"/>
      <c r="K543" s="313"/>
    </row>
    <row r="544" spans="1:11" ht="15.75" x14ac:dyDescent="0.25">
      <c r="A544" s="348"/>
      <c r="B544" s="349"/>
      <c r="C544" s="349"/>
      <c r="D544" s="349"/>
      <c r="E544" s="349"/>
      <c r="F544" s="349"/>
      <c r="G544" s="349"/>
      <c r="H544" s="349"/>
      <c r="I544" s="349"/>
      <c r="J544" s="350"/>
      <c r="K544" s="313"/>
    </row>
    <row r="545" spans="1:11" ht="16.5" thickBot="1" x14ac:dyDescent="0.3">
      <c r="A545" s="351"/>
      <c r="B545" s="344"/>
      <c r="C545" s="344"/>
      <c r="D545" s="344"/>
      <c r="E545" s="344"/>
      <c r="F545" s="344"/>
      <c r="G545" s="344"/>
      <c r="H545" s="344"/>
      <c r="I545" s="344"/>
      <c r="J545" s="352"/>
      <c r="K545" s="313"/>
    </row>
    <row r="546" spans="1:11" ht="15.75" thickBot="1" x14ac:dyDescent="0.3">
      <c r="A546" s="353"/>
      <c r="B546" s="354"/>
      <c r="C546" s="354"/>
      <c r="D546" s="354"/>
      <c r="E546" s="354"/>
      <c r="F546" s="354"/>
      <c r="G546" s="354"/>
      <c r="H546" s="354"/>
      <c r="I546" s="354"/>
      <c r="J546" s="355"/>
      <c r="K546" s="325"/>
    </row>
    <row r="547" spans="1:11" ht="18.75" x14ac:dyDescent="0.3">
      <c r="A547" s="374" t="s">
        <v>178</v>
      </c>
      <c r="B547" s="374"/>
      <c r="C547" s="374"/>
      <c r="D547" s="374"/>
      <c r="E547" s="374"/>
      <c r="F547" s="374"/>
      <c r="G547" s="374"/>
      <c r="H547" s="374"/>
      <c r="I547" s="374"/>
      <c r="J547" s="374"/>
      <c r="K547" s="315"/>
    </row>
    <row r="548" spans="1:11" ht="15.75" thickBot="1" x14ac:dyDescent="0.3">
      <c r="A548" s="375"/>
      <c r="B548" s="375"/>
      <c r="C548" s="375"/>
      <c r="D548" s="375"/>
      <c r="E548" s="375"/>
      <c r="F548" s="375"/>
      <c r="G548" s="375"/>
      <c r="H548" s="375"/>
      <c r="I548" s="375"/>
      <c r="J548" s="375"/>
      <c r="K548" s="316"/>
    </row>
    <row r="549" spans="1:11" ht="16.5" thickBot="1" x14ac:dyDescent="0.3">
      <c r="A549" s="376" t="s">
        <v>162</v>
      </c>
      <c r="B549" s="376"/>
      <c r="C549" s="377"/>
      <c r="D549" s="378"/>
      <c r="E549" s="378"/>
      <c r="F549" s="378"/>
      <c r="G549" s="378"/>
      <c r="H549" s="378"/>
      <c r="I549" s="378"/>
      <c r="J549" s="379"/>
      <c r="K549" s="321"/>
    </row>
    <row r="550" spans="1:11" ht="15.75" thickBot="1" x14ac:dyDescent="0.3">
      <c r="A550" s="373"/>
      <c r="B550" s="373"/>
      <c r="C550" s="373"/>
      <c r="D550" s="373"/>
      <c r="E550" s="373"/>
      <c r="F550" s="373"/>
      <c r="G550" s="373"/>
      <c r="H550" s="373"/>
      <c r="I550" s="373"/>
      <c r="J550" s="373"/>
      <c r="K550" s="314"/>
    </row>
    <row r="551" spans="1:11" ht="15.75" thickBot="1" x14ac:dyDescent="0.3">
      <c r="A551" s="369" t="s">
        <v>68</v>
      </c>
      <c r="B551" s="369"/>
      <c r="C551" s="370"/>
      <c r="D551" s="176"/>
      <c r="F551" s="371" t="s">
        <v>69</v>
      </c>
      <c r="G551" s="371"/>
      <c r="H551" s="372"/>
      <c r="I551" s="176"/>
    </row>
    <row r="552" spans="1:11" x14ac:dyDescent="0.25">
      <c r="A552" s="373"/>
      <c r="B552" s="373"/>
      <c r="C552" s="373"/>
      <c r="D552" s="373"/>
      <c r="E552" s="373"/>
      <c r="F552" s="373"/>
      <c r="G552" s="373"/>
      <c r="H552" s="373"/>
      <c r="I552" s="373"/>
      <c r="J552" s="373"/>
      <c r="K552" s="314"/>
    </row>
    <row r="553" spans="1:11" ht="16.5" thickBot="1" x14ac:dyDescent="0.3">
      <c r="A553" s="356" t="s">
        <v>163</v>
      </c>
      <c r="B553" s="356"/>
      <c r="C553" s="356"/>
      <c r="D553" s="356"/>
      <c r="E553" s="356"/>
      <c r="F553" s="356"/>
      <c r="G553" s="356"/>
      <c r="H553" s="356"/>
      <c r="I553" s="356"/>
      <c r="J553" s="356"/>
      <c r="K553" s="322"/>
    </row>
    <row r="554" spans="1:11" x14ac:dyDescent="0.25">
      <c r="A554" s="357"/>
      <c r="B554" s="358"/>
      <c r="C554" s="358"/>
      <c r="D554" s="358"/>
      <c r="E554" s="358"/>
      <c r="F554" s="358"/>
      <c r="G554" s="358"/>
      <c r="H554" s="358"/>
      <c r="I554" s="358"/>
      <c r="J554" s="359"/>
      <c r="K554" s="312"/>
    </row>
    <row r="555" spans="1:11" x14ac:dyDescent="0.25">
      <c r="A555" s="360"/>
      <c r="B555" s="361"/>
      <c r="C555" s="361"/>
      <c r="D555" s="361"/>
      <c r="E555" s="361"/>
      <c r="F555" s="361"/>
      <c r="G555" s="361"/>
      <c r="H555" s="361"/>
      <c r="I555" s="361"/>
      <c r="J555" s="362"/>
      <c r="K555" s="312"/>
    </row>
    <row r="556" spans="1:11" x14ac:dyDescent="0.25">
      <c r="A556" s="360"/>
      <c r="B556" s="361"/>
      <c r="C556" s="361"/>
      <c r="D556" s="361"/>
      <c r="E556" s="361"/>
      <c r="F556" s="361"/>
      <c r="G556" s="361"/>
      <c r="H556" s="361"/>
      <c r="I556" s="361"/>
      <c r="J556" s="362"/>
      <c r="K556" s="312"/>
    </row>
    <row r="557" spans="1:11" x14ac:dyDescent="0.25">
      <c r="A557" s="360"/>
      <c r="B557" s="361"/>
      <c r="C557" s="361"/>
      <c r="D557" s="361"/>
      <c r="E557" s="361"/>
      <c r="F557" s="361"/>
      <c r="G557" s="361"/>
      <c r="H557" s="361"/>
      <c r="I557" s="361"/>
      <c r="J557" s="362"/>
      <c r="K557" s="312"/>
    </row>
    <row r="558" spans="1:11" x14ac:dyDescent="0.25">
      <c r="A558" s="360"/>
      <c r="B558" s="361"/>
      <c r="C558" s="361"/>
      <c r="D558" s="361"/>
      <c r="E558" s="361"/>
      <c r="F558" s="361"/>
      <c r="G558" s="361"/>
      <c r="H558" s="361"/>
      <c r="I558" s="361"/>
      <c r="J558" s="362"/>
      <c r="K558" s="312"/>
    </row>
    <row r="559" spans="1:11" x14ac:dyDescent="0.25">
      <c r="A559" s="360"/>
      <c r="B559" s="361"/>
      <c r="C559" s="361"/>
      <c r="D559" s="361"/>
      <c r="E559" s="361"/>
      <c r="F559" s="361"/>
      <c r="G559" s="361"/>
      <c r="H559" s="361"/>
      <c r="I559" s="361"/>
      <c r="J559" s="362"/>
      <c r="K559" s="312"/>
    </row>
    <row r="560" spans="1:11" x14ac:dyDescent="0.25">
      <c r="A560" s="360"/>
      <c r="B560" s="361"/>
      <c r="C560" s="361"/>
      <c r="D560" s="361"/>
      <c r="E560" s="361"/>
      <c r="F560" s="361"/>
      <c r="G560" s="361"/>
      <c r="H560" s="361"/>
      <c r="I560" s="361"/>
      <c r="J560" s="362"/>
      <c r="K560" s="312"/>
    </row>
    <row r="561" spans="1:11" x14ac:dyDescent="0.25">
      <c r="A561" s="360"/>
      <c r="B561" s="361"/>
      <c r="C561" s="361"/>
      <c r="D561" s="361"/>
      <c r="E561" s="361"/>
      <c r="F561" s="361"/>
      <c r="G561" s="361"/>
      <c r="H561" s="361"/>
      <c r="I561" s="361"/>
      <c r="J561" s="362"/>
      <c r="K561" s="312"/>
    </row>
    <row r="562" spans="1:11" x14ac:dyDescent="0.25">
      <c r="A562" s="360"/>
      <c r="B562" s="361"/>
      <c r="C562" s="361"/>
      <c r="D562" s="361"/>
      <c r="E562" s="361"/>
      <c r="F562" s="361"/>
      <c r="G562" s="361"/>
      <c r="H562" s="361"/>
      <c r="I562" s="361"/>
      <c r="J562" s="362"/>
      <c r="K562" s="312"/>
    </row>
    <row r="563" spans="1:11" ht="15.75" thickBot="1" x14ac:dyDescent="0.3">
      <c r="A563" s="363"/>
      <c r="B563" s="364"/>
      <c r="C563" s="364"/>
      <c r="D563" s="364"/>
      <c r="E563" s="364"/>
      <c r="F563" s="364"/>
      <c r="G563" s="364"/>
      <c r="H563" s="364"/>
      <c r="I563" s="364"/>
      <c r="J563" s="365"/>
      <c r="K563" s="312"/>
    </row>
    <row r="564" spans="1:11" x14ac:dyDescent="0.25">
      <c r="A564" s="343"/>
      <c r="B564" s="343"/>
      <c r="C564" s="343"/>
      <c r="D564" s="343"/>
      <c r="E564" s="343"/>
      <c r="F564" s="343"/>
      <c r="G564" s="343"/>
      <c r="H564" s="343"/>
      <c r="I564" s="343"/>
      <c r="J564" s="343"/>
      <c r="K564" s="323"/>
    </row>
    <row r="565" spans="1:11" ht="16.5" thickBot="1" x14ac:dyDescent="0.3">
      <c r="A565" s="356" t="s">
        <v>29</v>
      </c>
      <c r="B565" s="356"/>
      <c r="C565" s="356"/>
      <c r="D565" s="356"/>
      <c r="E565" s="356"/>
      <c r="F565" s="356"/>
      <c r="G565" s="356"/>
      <c r="H565" s="356"/>
      <c r="I565" s="356"/>
      <c r="J565" s="356"/>
      <c r="K565" s="322"/>
    </row>
    <row r="566" spans="1:11" x14ac:dyDescent="0.25">
      <c r="A566" s="357"/>
      <c r="B566" s="358"/>
      <c r="C566" s="358"/>
      <c r="D566" s="358"/>
      <c r="E566" s="358"/>
      <c r="F566" s="358"/>
      <c r="G566" s="358"/>
      <c r="H566" s="358"/>
      <c r="I566" s="358"/>
      <c r="J566" s="359"/>
      <c r="K566" s="312"/>
    </row>
    <row r="567" spans="1:11" x14ac:dyDescent="0.25">
      <c r="A567" s="360"/>
      <c r="B567" s="361"/>
      <c r="C567" s="361"/>
      <c r="D567" s="361"/>
      <c r="E567" s="361"/>
      <c r="F567" s="361"/>
      <c r="G567" s="361"/>
      <c r="H567" s="361"/>
      <c r="I567" s="361"/>
      <c r="J567" s="362"/>
      <c r="K567" s="312"/>
    </row>
    <row r="568" spans="1:11" x14ac:dyDescent="0.25">
      <c r="A568" s="360"/>
      <c r="B568" s="361"/>
      <c r="C568" s="361"/>
      <c r="D568" s="361"/>
      <c r="E568" s="361"/>
      <c r="F568" s="361"/>
      <c r="G568" s="361"/>
      <c r="H568" s="361"/>
      <c r="I568" s="361"/>
      <c r="J568" s="362"/>
      <c r="K568" s="312"/>
    </row>
    <row r="569" spans="1:11" x14ac:dyDescent="0.25">
      <c r="A569" s="360"/>
      <c r="B569" s="361"/>
      <c r="C569" s="361"/>
      <c r="D569" s="361"/>
      <c r="E569" s="361"/>
      <c r="F569" s="361"/>
      <c r="G569" s="361"/>
      <c r="H569" s="361"/>
      <c r="I569" s="361"/>
      <c r="J569" s="362"/>
      <c r="K569" s="312"/>
    </row>
    <row r="570" spans="1:11" ht="15.75" thickBot="1" x14ac:dyDescent="0.3">
      <c r="A570" s="363"/>
      <c r="B570" s="364"/>
      <c r="C570" s="364"/>
      <c r="D570" s="364"/>
      <c r="E570" s="364"/>
      <c r="F570" s="364"/>
      <c r="G570" s="364"/>
      <c r="H570" s="364"/>
      <c r="I570" s="364"/>
      <c r="J570" s="365"/>
      <c r="K570" s="312"/>
    </row>
    <row r="571" spans="1:11" x14ac:dyDescent="0.25">
      <c r="A571" s="343"/>
      <c r="B571" s="343"/>
      <c r="C571" s="343"/>
      <c r="D571" s="343"/>
      <c r="E571" s="343"/>
      <c r="F571" s="343"/>
      <c r="G571" s="343"/>
      <c r="H571" s="343"/>
      <c r="I571" s="343"/>
      <c r="J571" s="343"/>
      <c r="K571" s="323"/>
    </row>
    <row r="572" spans="1:11" ht="16.5" thickBot="1" x14ac:dyDescent="0.3">
      <c r="A572" s="356" t="s">
        <v>27</v>
      </c>
      <c r="B572" s="356"/>
      <c r="C572" s="356"/>
      <c r="D572" s="356"/>
      <c r="E572" s="356"/>
      <c r="F572" s="356"/>
      <c r="G572" s="356"/>
      <c r="H572" s="356"/>
      <c r="I572" s="356"/>
      <c r="J572" s="356"/>
      <c r="K572" s="322"/>
    </row>
    <row r="573" spans="1:11" ht="15.75" thickBot="1" x14ac:dyDescent="0.3">
      <c r="A573" s="366"/>
      <c r="B573" s="367"/>
      <c r="C573" s="367"/>
      <c r="D573" s="367"/>
      <c r="E573" s="367"/>
      <c r="F573" s="367"/>
      <c r="G573" s="367"/>
      <c r="H573" s="367"/>
      <c r="I573" s="367"/>
      <c r="J573" s="368"/>
      <c r="K573" s="326"/>
    </row>
    <row r="574" spans="1:11" x14ac:dyDescent="0.25">
      <c r="A574" s="343"/>
      <c r="B574" s="343"/>
      <c r="C574" s="343"/>
      <c r="D574" s="343"/>
      <c r="E574" s="343"/>
      <c r="F574" s="343"/>
      <c r="G574" s="343"/>
      <c r="H574" s="343"/>
      <c r="I574" s="343"/>
      <c r="J574" s="343"/>
      <c r="K574" s="323"/>
    </row>
    <row r="575" spans="1:11" ht="50.1" customHeight="1" thickBot="1" x14ac:dyDescent="0.3">
      <c r="A575" s="344" t="s">
        <v>213</v>
      </c>
      <c r="B575" s="344"/>
      <c r="C575" s="344"/>
      <c r="D575" s="344"/>
      <c r="E575" s="344"/>
      <c r="F575" s="344"/>
      <c r="G575" s="344"/>
      <c r="H575" s="344"/>
      <c r="I575" s="344"/>
      <c r="J575" s="344"/>
      <c r="K575" s="313"/>
    </row>
    <row r="576" spans="1:11" ht="15.75" x14ac:dyDescent="0.25">
      <c r="A576" s="345"/>
      <c r="B576" s="346"/>
      <c r="C576" s="346"/>
      <c r="D576" s="346"/>
      <c r="E576" s="346"/>
      <c r="F576" s="346"/>
      <c r="G576" s="346"/>
      <c r="H576" s="346"/>
      <c r="I576" s="346"/>
      <c r="J576" s="347"/>
      <c r="K576" s="313"/>
    </row>
    <row r="577" spans="1:11" ht="15.75" x14ac:dyDescent="0.25">
      <c r="A577" s="348"/>
      <c r="B577" s="349"/>
      <c r="C577" s="349"/>
      <c r="D577" s="349"/>
      <c r="E577" s="349"/>
      <c r="F577" s="349"/>
      <c r="G577" s="349"/>
      <c r="H577" s="349"/>
      <c r="I577" s="349"/>
      <c r="J577" s="350"/>
      <c r="K577" s="313"/>
    </row>
    <row r="578" spans="1:11" ht="15.75" x14ac:dyDescent="0.25">
      <c r="A578" s="348"/>
      <c r="B578" s="349"/>
      <c r="C578" s="349"/>
      <c r="D578" s="349"/>
      <c r="E578" s="349"/>
      <c r="F578" s="349"/>
      <c r="G578" s="349"/>
      <c r="H578" s="349"/>
      <c r="I578" s="349"/>
      <c r="J578" s="350"/>
      <c r="K578" s="313"/>
    </row>
    <row r="579" spans="1:11" ht="15.75" x14ac:dyDescent="0.25">
      <c r="A579" s="348"/>
      <c r="B579" s="349"/>
      <c r="C579" s="349"/>
      <c r="D579" s="349"/>
      <c r="E579" s="349"/>
      <c r="F579" s="349"/>
      <c r="G579" s="349"/>
      <c r="H579" s="349"/>
      <c r="I579" s="349"/>
      <c r="J579" s="350"/>
      <c r="K579" s="313"/>
    </row>
    <row r="580" spans="1:11" ht="15.75" x14ac:dyDescent="0.25">
      <c r="A580" s="348"/>
      <c r="B580" s="349"/>
      <c r="C580" s="349"/>
      <c r="D580" s="349"/>
      <c r="E580" s="349"/>
      <c r="F580" s="349"/>
      <c r="G580" s="349"/>
      <c r="H580" s="349"/>
      <c r="I580" s="349"/>
      <c r="J580" s="350"/>
      <c r="K580" s="313"/>
    </row>
    <row r="581" spans="1:11" ht="15.75" x14ac:dyDescent="0.25">
      <c r="A581" s="348"/>
      <c r="B581" s="349"/>
      <c r="C581" s="349"/>
      <c r="D581" s="349"/>
      <c r="E581" s="349"/>
      <c r="F581" s="349"/>
      <c r="G581" s="349"/>
      <c r="H581" s="349"/>
      <c r="I581" s="349"/>
      <c r="J581" s="350"/>
      <c r="K581" s="313"/>
    </row>
    <row r="582" spans="1:11" ht="15.75" x14ac:dyDescent="0.25">
      <c r="A582" s="348"/>
      <c r="B582" s="349"/>
      <c r="C582" s="349"/>
      <c r="D582" s="349"/>
      <c r="E582" s="349"/>
      <c r="F582" s="349"/>
      <c r="G582" s="349"/>
      <c r="H582" s="349"/>
      <c r="I582" s="349"/>
      <c r="J582" s="350"/>
      <c r="K582" s="313"/>
    </row>
    <row r="583" spans="1:11" ht="15.75" x14ac:dyDescent="0.25">
      <c r="A583" s="348"/>
      <c r="B583" s="349"/>
      <c r="C583" s="349"/>
      <c r="D583" s="349"/>
      <c r="E583" s="349"/>
      <c r="F583" s="349"/>
      <c r="G583" s="349"/>
      <c r="H583" s="349"/>
      <c r="I583" s="349"/>
      <c r="J583" s="350"/>
      <c r="K583" s="313"/>
    </row>
    <row r="584" spans="1:11" ht="15.75" x14ac:dyDescent="0.25">
      <c r="A584" s="348"/>
      <c r="B584" s="349"/>
      <c r="C584" s="349"/>
      <c r="D584" s="349"/>
      <c r="E584" s="349"/>
      <c r="F584" s="349"/>
      <c r="G584" s="349"/>
      <c r="H584" s="349"/>
      <c r="I584" s="349"/>
      <c r="J584" s="350"/>
      <c r="K584" s="313"/>
    </row>
    <row r="585" spans="1:11" ht="15.75" x14ac:dyDescent="0.25">
      <c r="A585" s="348"/>
      <c r="B585" s="349"/>
      <c r="C585" s="349"/>
      <c r="D585" s="349"/>
      <c r="E585" s="349"/>
      <c r="F585" s="349"/>
      <c r="G585" s="349"/>
      <c r="H585" s="349"/>
      <c r="I585" s="349"/>
      <c r="J585" s="350"/>
      <c r="K585" s="313"/>
    </row>
    <row r="586" spans="1:11" ht="15.75" x14ac:dyDescent="0.25">
      <c r="A586" s="348"/>
      <c r="B586" s="349"/>
      <c r="C586" s="349"/>
      <c r="D586" s="349"/>
      <c r="E586" s="349"/>
      <c r="F586" s="349"/>
      <c r="G586" s="349"/>
      <c r="H586" s="349"/>
      <c r="I586" s="349"/>
      <c r="J586" s="350"/>
      <c r="K586" s="313"/>
    </row>
    <row r="587" spans="1:11" ht="16.5" thickBot="1" x14ac:dyDescent="0.3">
      <c r="A587" s="351"/>
      <c r="B587" s="344"/>
      <c r="C587" s="344"/>
      <c r="D587" s="344"/>
      <c r="E587" s="344"/>
      <c r="F587" s="344"/>
      <c r="G587" s="344"/>
      <c r="H587" s="344"/>
      <c r="I587" s="344"/>
      <c r="J587" s="352"/>
      <c r="K587" s="313"/>
    </row>
    <row r="588" spans="1:11" ht="15.75" thickBot="1" x14ac:dyDescent="0.3">
      <c r="A588" s="353"/>
      <c r="B588" s="354"/>
      <c r="C588" s="354"/>
      <c r="D588" s="354"/>
      <c r="E588" s="354"/>
      <c r="F588" s="354"/>
      <c r="G588" s="354"/>
      <c r="H588" s="354"/>
      <c r="I588" s="354"/>
      <c r="J588" s="355"/>
      <c r="K588" s="325"/>
    </row>
    <row r="589" spans="1:11" ht="18.75" x14ac:dyDescent="0.3">
      <c r="A589" s="374" t="s">
        <v>179</v>
      </c>
      <c r="B589" s="374"/>
      <c r="C589" s="374"/>
      <c r="D589" s="374"/>
      <c r="E589" s="374"/>
      <c r="F589" s="374"/>
      <c r="G589" s="374"/>
      <c r="H589" s="374"/>
      <c r="I589" s="374"/>
      <c r="J589" s="374"/>
      <c r="K589" s="315"/>
    </row>
    <row r="590" spans="1:11" ht="15.75" thickBot="1" x14ac:dyDescent="0.3">
      <c r="A590" s="375"/>
      <c r="B590" s="375"/>
      <c r="C590" s="375"/>
      <c r="D590" s="375"/>
      <c r="E590" s="375"/>
      <c r="F590" s="375"/>
      <c r="G590" s="375"/>
      <c r="H590" s="375"/>
      <c r="I590" s="375"/>
      <c r="J590" s="375"/>
      <c r="K590" s="316"/>
    </row>
    <row r="591" spans="1:11" ht="16.5" thickBot="1" x14ac:dyDescent="0.3">
      <c r="A591" s="376" t="s">
        <v>162</v>
      </c>
      <c r="B591" s="376"/>
      <c r="C591" s="377"/>
      <c r="D591" s="378"/>
      <c r="E591" s="378"/>
      <c r="F591" s="378"/>
      <c r="G591" s="378"/>
      <c r="H591" s="378"/>
      <c r="I591" s="378"/>
      <c r="J591" s="379"/>
      <c r="K591" s="321"/>
    </row>
    <row r="592" spans="1:11" ht="15.75" thickBot="1" x14ac:dyDescent="0.3">
      <c r="A592" s="373"/>
      <c r="B592" s="373"/>
      <c r="C592" s="373"/>
      <c r="D592" s="373"/>
      <c r="E592" s="373"/>
      <c r="F592" s="373"/>
      <c r="G592" s="373"/>
      <c r="H592" s="373"/>
      <c r="I592" s="373"/>
      <c r="J592" s="373"/>
      <c r="K592" s="314"/>
    </row>
    <row r="593" spans="1:11" ht="15.75" thickBot="1" x14ac:dyDescent="0.3">
      <c r="A593" s="369" t="s">
        <v>68</v>
      </c>
      <c r="B593" s="369"/>
      <c r="C593" s="370"/>
      <c r="D593" s="176"/>
      <c r="F593" s="371" t="s">
        <v>69</v>
      </c>
      <c r="G593" s="371"/>
      <c r="H593" s="372"/>
      <c r="I593" s="176"/>
    </row>
    <row r="594" spans="1:11" x14ac:dyDescent="0.25">
      <c r="A594" s="373"/>
      <c r="B594" s="373"/>
      <c r="C594" s="373"/>
      <c r="D594" s="373"/>
      <c r="E594" s="373"/>
      <c r="F594" s="373"/>
      <c r="G594" s="373"/>
      <c r="H594" s="373"/>
      <c r="I594" s="373"/>
      <c r="J594" s="373"/>
      <c r="K594" s="314"/>
    </row>
    <row r="595" spans="1:11" ht="16.5" thickBot="1" x14ac:dyDescent="0.3">
      <c r="A595" s="356" t="s">
        <v>163</v>
      </c>
      <c r="B595" s="356"/>
      <c r="C595" s="356"/>
      <c r="D595" s="356"/>
      <c r="E595" s="356"/>
      <c r="F595" s="356"/>
      <c r="G595" s="356"/>
      <c r="H595" s="356"/>
      <c r="I595" s="356"/>
      <c r="J595" s="356"/>
      <c r="K595" s="322"/>
    </row>
    <row r="596" spans="1:11" x14ac:dyDescent="0.25">
      <c r="A596" s="357"/>
      <c r="B596" s="358"/>
      <c r="C596" s="358"/>
      <c r="D596" s="358"/>
      <c r="E596" s="358"/>
      <c r="F596" s="358"/>
      <c r="G596" s="358"/>
      <c r="H596" s="358"/>
      <c r="I596" s="358"/>
      <c r="J596" s="359"/>
      <c r="K596" s="312"/>
    </row>
    <row r="597" spans="1:11" x14ac:dyDescent="0.25">
      <c r="A597" s="360"/>
      <c r="B597" s="361"/>
      <c r="C597" s="361"/>
      <c r="D597" s="361"/>
      <c r="E597" s="361"/>
      <c r="F597" s="361"/>
      <c r="G597" s="361"/>
      <c r="H597" s="361"/>
      <c r="I597" s="361"/>
      <c r="J597" s="362"/>
      <c r="K597" s="312"/>
    </row>
    <row r="598" spans="1:11" x14ac:dyDescent="0.25">
      <c r="A598" s="360"/>
      <c r="B598" s="361"/>
      <c r="C598" s="361"/>
      <c r="D598" s="361"/>
      <c r="E598" s="361"/>
      <c r="F598" s="361"/>
      <c r="G598" s="361"/>
      <c r="H598" s="361"/>
      <c r="I598" s="361"/>
      <c r="J598" s="362"/>
      <c r="K598" s="312"/>
    </row>
    <row r="599" spans="1:11" x14ac:dyDescent="0.25">
      <c r="A599" s="360"/>
      <c r="B599" s="361"/>
      <c r="C599" s="361"/>
      <c r="D599" s="361"/>
      <c r="E599" s="361"/>
      <c r="F599" s="361"/>
      <c r="G599" s="361"/>
      <c r="H599" s="361"/>
      <c r="I599" s="361"/>
      <c r="J599" s="362"/>
      <c r="K599" s="312"/>
    </row>
    <row r="600" spans="1:11" x14ac:dyDescent="0.25">
      <c r="A600" s="360"/>
      <c r="B600" s="361"/>
      <c r="C600" s="361"/>
      <c r="D600" s="361"/>
      <c r="E600" s="361"/>
      <c r="F600" s="361"/>
      <c r="G600" s="361"/>
      <c r="H600" s="361"/>
      <c r="I600" s="361"/>
      <c r="J600" s="362"/>
      <c r="K600" s="312"/>
    </row>
    <row r="601" spans="1:11" x14ac:dyDescent="0.25">
      <c r="A601" s="360"/>
      <c r="B601" s="361"/>
      <c r="C601" s="361"/>
      <c r="D601" s="361"/>
      <c r="E601" s="361"/>
      <c r="F601" s="361"/>
      <c r="G601" s="361"/>
      <c r="H601" s="361"/>
      <c r="I601" s="361"/>
      <c r="J601" s="362"/>
      <c r="K601" s="312"/>
    </row>
    <row r="602" spans="1:11" x14ac:dyDescent="0.25">
      <c r="A602" s="360"/>
      <c r="B602" s="361"/>
      <c r="C602" s="361"/>
      <c r="D602" s="361"/>
      <c r="E602" s="361"/>
      <c r="F602" s="361"/>
      <c r="G602" s="361"/>
      <c r="H602" s="361"/>
      <c r="I602" s="361"/>
      <c r="J602" s="362"/>
      <c r="K602" s="312"/>
    </row>
    <row r="603" spans="1:11" x14ac:dyDescent="0.25">
      <c r="A603" s="360"/>
      <c r="B603" s="361"/>
      <c r="C603" s="361"/>
      <c r="D603" s="361"/>
      <c r="E603" s="361"/>
      <c r="F603" s="361"/>
      <c r="G603" s="361"/>
      <c r="H603" s="361"/>
      <c r="I603" s="361"/>
      <c r="J603" s="362"/>
      <c r="K603" s="312"/>
    </row>
    <row r="604" spans="1:11" x14ac:dyDescent="0.25">
      <c r="A604" s="360"/>
      <c r="B604" s="361"/>
      <c r="C604" s="361"/>
      <c r="D604" s="361"/>
      <c r="E604" s="361"/>
      <c r="F604" s="361"/>
      <c r="G604" s="361"/>
      <c r="H604" s="361"/>
      <c r="I604" s="361"/>
      <c r="J604" s="362"/>
      <c r="K604" s="312"/>
    </row>
    <row r="605" spans="1:11" ht="15.75" thickBot="1" x14ac:dyDescent="0.3">
      <c r="A605" s="363"/>
      <c r="B605" s="364"/>
      <c r="C605" s="364"/>
      <c r="D605" s="364"/>
      <c r="E605" s="364"/>
      <c r="F605" s="364"/>
      <c r="G605" s="364"/>
      <c r="H605" s="364"/>
      <c r="I605" s="364"/>
      <c r="J605" s="365"/>
      <c r="K605" s="312"/>
    </row>
    <row r="606" spans="1:11" x14ac:dyDescent="0.25">
      <c r="A606" s="343"/>
      <c r="B606" s="343"/>
      <c r="C606" s="343"/>
      <c r="D606" s="343"/>
      <c r="E606" s="343"/>
      <c r="F606" s="343"/>
      <c r="G606" s="343"/>
      <c r="H606" s="343"/>
      <c r="I606" s="343"/>
      <c r="J606" s="343"/>
      <c r="K606" s="323"/>
    </row>
    <row r="607" spans="1:11" ht="16.5" thickBot="1" x14ac:dyDescent="0.3">
      <c r="A607" s="356" t="s">
        <v>29</v>
      </c>
      <c r="B607" s="356"/>
      <c r="C607" s="356"/>
      <c r="D607" s="356"/>
      <c r="E607" s="356"/>
      <c r="F607" s="356"/>
      <c r="G607" s="356"/>
      <c r="H607" s="356"/>
      <c r="I607" s="356"/>
      <c r="J607" s="356"/>
      <c r="K607" s="322"/>
    </row>
    <row r="608" spans="1:11" x14ac:dyDescent="0.25">
      <c r="A608" s="357"/>
      <c r="B608" s="358"/>
      <c r="C608" s="358"/>
      <c r="D608" s="358"/>
      <c r="E608" s="358"/>
      <c r="F608" s="358"/>
      <c r="G608" s="358"/>
      <c r="H608" s="358"/>
      <c r="I608" s="358"/>
      <c r="J608" s="359"/>
      <c r="K608" s="312"/>
    </row>
    <row r="609" spans="1:11" x14ac:dyDescent="0.25">
      <c r="A609" s="360"/>
      <c r="B609" s="361"/>
      <c r="C609" s="361"/>
      <c r="D609" s="361"/>
      <c r="E609" s="361"/>
      <c r="F609" s="361"/>
      <c r="G609" s="361"/>
      <c r="H609" s="361"/>
      <c r="I609" s="361"/>
      <c r="J609" s="362"/>
      <c r="K609" s="312"/>
    </row>
    <row r="610" spans="1:11" x14ac:dyDescent="0.25">
      <c r="A610" s="360"/>
      <c r="B610" s="361"/>
      <c r="C610" s="361"/>
      <c r="D610" s="361"/>
      <c r="E610" s="361"/>
      <c r="F610" s="361"/>
      <c r="G610" s="361"/>
      <c r="H610" s="361"/>
      <c r="I610" s="361"/>
      <c r="J610" s="362"/>
      <c r="K610" s="312"/>
    </row>
    <row r="611" spans="1:11" x14ac:dyDescent="0.25">
      <c r="A611" s="360"/>
      <c r="B611" s="361"/>
      <c r="C611" s="361"/>
      <c r="D611" s="361"/>
      <c r="E611" s="361"/>
      <c r="F611" s="361"/>
      <c r="G611" s="361"/>
      <c r="H611" s="361"/>
      <c r="I611" s="361"/>
      <c r="J611" s="362"/>
      <c r="K611" s="312"/>
    </row>
    <row r="612" spans="1:11" ht="15.75" thickBot="1" x14ac:dyDescent="0.3">
      <c r="A612" s="363"/>
      <c r="B612" s="364"/>
      <c r="C612" s="364"/>
      <c r="D612" s="364"/>
      <c r="E612" s="364"/>
      <c r="F612" s="364"/>
      <c r="G612" s="364"/>
      <c r="H612" s="364"/>
      <c r="I612" s="364"/>
      <c r="J612" s="365"/>
      <c r="K612" s="312"/>
    </row>
    <row r="613" spans="1:11" x14ac:dyDescent="0.25">
      <c r="A613" s="343"/>
      <c r="B613" s="343"/>
      <c r="C613" s="343"/>
      <c r="D613" s="343"/>
      <c r="E613" s="343"/>
      <c r="F613" s="343"/>
      <c r="G613" s="343"/>
      <c r="H613" s="343"/>
      <c r="I613" s="343"/>
      <c r="J613" s="343"/>
      <c r="K613" s="323"/>
    </row>
    <row r="614" spans="1:11" ht="16.5" thickBot="1" x14ac:dyDescent="0.3">
      <c r="A614" s="356" t="s">
        <v>27</v>
      </c>
      <c r="B614" s="356"/>
      <c r="C614" s="356"/>
      <c r="D614" s="356"/>
      <c r="E614" s="356"/>
      <c r="F614" s="356"/>
      <c r="G614" s="356"/>
      <c r="H614" s="356"/>
      <c r="I614" s="356"/>
      <c r="J614" s="356"/>
      <c r="K614" s="322"/>
    </row>
    <row r="615" spans="1:11" ht="15.75" thickBot="1" x14ac:dyDescent="0.3">
      <c r="A615" s="366"/>
      <c r="B615" s="367"/>
      <c r="C615" s="367"/>
      <c r="D615" s="367"/>
      <c r="E615" s="367"/>
      <c r="F615" s="367"/>
      <c r="G615" s="367"/>
      <c r="H615" s="367"/>
      <c r="I615" s="367"/>
      <c r="J615" s="368"/>
      <c r="K615" s="326"/>
    </row>
    <row r="616" spans="1:11" x14ac:dyDescent="0.25">
      <c r="A616" s="343"/>
      <c r="B616" s="343"/>
      <c r="C616" s="343"/>
      <c r="D616" s="343"/>
      <c r="E616" s="343"/>
      <c r="F616" s="343"/>
      <c r="G616" s="343"/>
      <c r="H616" s="343"/>
      <c r="I616" s="343"/>
      <c r="J616" s="343"/>
      <c r="K616" s="323"/>
    </row>
    <row r="617" spans="1:11" ht="53.45" customHeight="1" thickBot="1" x14ac:dyDescent="0.3">
      <c r="A617" s="344" t="s">
        <v>213</v>
      </c>
      <c r="B617" s="344"/>
      <c r="C617" s="344"/>
      <c r="D617" s="344"/>
      <c r="E617" s="344"/>
      <c r="F617" s="344"/>
      <c r="G617" s="344"/>
      <c r="H617" s="344"/>
      <c r="I617" s="344"/>
      <c r="J617" s="344"/>
      <c r="K617" s="313"/>
    </row>
    <row r="618" spans="1:11" ht="15.75" x14ac:dyDescent="0.25">
      <c r="A618" s="345"/>
      <c r="B618" s="346"/>
      <c r="C618" s="346"/>
      <c r="D618" s="346"/>
      <c r="E618" s="346"/>
      <c r="F618" s="346"/>
      <c r="G618" s="346"/>
      <c r="H618" s="346"/>
      <c r="I618" s="346"/>
      <c r="J618" s="347"/>
      <c r="K618" s="313"/>
    </row>
    <row r="619" spans="1:11" ht="15.75" x14ac:dyDescent="0.25">
      <c r="A619" s="348"/>
      <c r="B619" s="349"/>
      <c r="C619" s="349"/>
      <c r="D619" s="349"/>
      <c r="E619" s="349"/>
      <c r="F619" s="349"/>
      <c r="G619" s="349"/>
      <c r="H619" s="349"/>
      <c r="I619" s="349"/>
      <c r="J619" s="350"/>
      <c r="K619" s="313"/>
    </row>
    <row r="620" spans="1:11" ht="15.75" x14ac:dyDescent="0.25">
      <c r="A620" s="348"/>
      <c r="B620" s="349"/>
      <c r="C620" s="349"/>
      <c r="D620" s="349"/>
      <c r="E620" s="349"/>
      <c r="F620" s="349"/>
      <c r="G620" s="349"/>
      <c r="H620" s="349"/>
      <c r="I620" s="349"/>
      <c r="J620" s="350"/>
      <c r="K620" s="313"/>
    </row>
    <row r="621" spans="1:11" ht="15.75" x14ac:dyDescent="0.25">
      <c r="A621" s="348"/>
      <c r="B621" s="349"/>
      <c r="C621" s="349"/>
      <c r="D621" s="349"/>
      <c r="E621" s="349"/>
      <c r="F621" s="349"/>
      <c r="G621" s="349"/>
      <c r="H621" s="349"/>
      <c r="I621" s="349"/>
      <c r="J621" s="350"/>
      <c r="K621" s="313"/>
    </row>
    <row r="622" spans="1:11" ht="15.75" x14ac:dyDescent="0.25">
      <c r="A622" s="348"/>
      <c r="B622" s="349"/>
      <c r="C622" s="349"/>
      <c r="D622" s="349"/>
      <c r="E622" s="349"/>
      <c r="F622" s="349"/>
      <c r="G622" s="349"/>
      <c r="H622" s="349"/>
      <c r="I622" s="349"/>
      <c r="J622" s="350"/>
      <c r="K622" s="313"/>
    </row>
    <row r="623" spans="1:11" ht="15.75" x14ac:dyDescent="0.25">
      <c r="A623" s="348"/>
      <c r="B623" s="349"/>
      <c r="C623" s="349"/>
      <c r="D623" s="349"/>
      <c r="E623" s="349"/>
      <c r="F623" s="349"/>
      <c r="G623" s="349"/>
      <c r="H623" s="349"/>
      <c r="I623" s="349"/>
      <c r="J623" s="350"/>
      <c r="K623" s="313"/>
    </row>
    <row r="624" spans="1:11" ht="15.75" x14ac:dyDescent="0.25">
      <c r="A624" s="348"/>
      <c r="B624" s="349"/>
      <c r="C624" s="349"/>
      <c r="D624" s="349"/>
      <c r="E624" s="349"/>
      <c r="F624" s="349"/>
      <c r="G624" s="349"/>
      <c r="H624" s="349"/>
      <c r="I624" s="349"/>
      <c r="J624" s="350"/>
      <c r="K624" s="313"/>
    </row>
    <row r="625" spans="1:11" ht="15.75" x14ac:dyDescent="0.25">
      <c r="A625" s="348"/>
      <c r="B625" s="349"/>
      <c r="C625" s="349"/>
      <c r="D625" s="349"/>
      <c r="E625" s="349"/>
      <c r="F625" s="349"/>
      <c r="G625" s="349"/>
      <c r="H625" s="349"/>
      <c r="I625" s="349"/>
      <c r="J625" s="350"/>
      <c r="K625" s="313"/>
    </row>
    <row r="626" spans="1:11" ht="15.75" x14ac:dyDescent="0.25">
      <c r="A626" s="348"/>
      <c r="B626" s="349"/>
      <c r="C626" s="349"/>
      <c r="D626" s="349"/>
      <c r="E626" s="349"/>
      <c r="F626" s="349"/>
      <c r="G626" s="349"/>
      <c r="H626" s="349"/>
      <c r="I626" s="349"/>
      <c r="J626" s="350"/>
      <c r="K626" s="313"/>
    </row>
    <row r="627" spans="1:11" ht="15.75" x14ac:dyDescent="0.25">
      <c r="A627" s="348"/>
      <c r="B627" s="349"/>
      <c r="C627" s="349"/>
      <c r="D627" s="349"/>
      <c r="E627" s="349"/>
      <c r="F627" s="349"/>
      <c r="G627" s="349"/>
      <c r="H627" s="349"/>
      <c r="I627" s="349"/>
      <c r="J627" s="350"/>
      <c r="K627" s="313"/>
    </row>
    <row r="628" spans="1:11" ht="15.75" x14ac:dyDescent="0.25">
      <c r="A628" s="348"/>
      <c r="B628" s="349"/>
      <c r="C628" s="349"/>
      <c r="D628" s="349"/>
      <c r="E628" s="349"/>
      <c r="F628" s="349"/>
      <c r="G628" s="349"/>
      <c r="H628" s="349"/>
      <c r="I628" s="349"/>
      <c r="J628" s="350"/>
      <c r="K628" s="313"/>
    </row>
    <row r="629" spans="1:11" ht="16.5" thickBot="1" x14ac:dyDescent="0.3">
      <c r="A629" s="351"/>
      <c r="B629" s="344"/>
      <c r="C629" s="344"/>
      <c r="D629" s="344"/>
      <c r="E629" s="344"/>
      <c r="F629" s="344"/>
      <c r="G629" s="344"/>
      <c r="H629" s="344"/>
      <c r="I629" s="344"/>
      <c r="J629" s="352"/>
      <c r="K629" s="313"/>
    </row>
    <row r="630" spans="1:11" ht="15.75" thickBot="1" x14ac:dyDescent="0.3">
      <c r="A630" s="353"/>
      <c r="B630" s="354"/>
      <c r="C630" s="354"/>
      <c r="D630" s="354"/>
      <c r="E630" s="354"/>
      <c r="F630" s="354"/>
      <c r="G630" s="354"/>
      <c r="H630" s="354"/>
      <c r="I630" s="354"/>
      <c r="J630" s="355"/>
      <c r="K630" s="325"/>
    </row>
    <row r="631" spans="1:11" ht="18.75" x14ac:dyDescent="0.3">
      <c r="A631" s="374" t="s">
        <v>180</v>
      </c>
      <c r="B631" s="374"/>
      <c r="C631" s="374"/>
      <c r="D631" s="374"/>
      <c r="E631" s="374"/>
      <c r="F631" s="374"/>
      <c r="G631" s="374"/>
      <c r="H631" s="374"/>
      <c r="I631" s="374"/>
      <c r="J631" s="374"/>
      <c r="K631" s="315"/>
    </row>
    <row r="632" spans="1:11" ht="15.75" thickBot="1" x14ac:dyDescent="0.3">
      <c r="A632" s="375"/>
      <c r="B632" s="375"/>
      <c r="C632" s="375"/>
      <c r="D632" s="375"/>
      <c r="E632" s="375"/>
      <c r="F632" s="375"/>
      <c r="G632" s="375"/>
      <c r="H632" s="375"/>
      <c r="I632" s="375"/>
      <c r="J632" s="375"/>
      <c r="K632" s="316"/>
    </row>
    <row r="633" spans="1:11" ht="16.5" thickBot="1" x14ac:dyDescent="0.3">
      <c r="A633" s="376" t="s">
        <v>162</v>
      </c>
      <c r="B633" s="376"/>
      <c r="C633" s="377"/>
      <c r="D633" s="378"/>
      <c r="E633" s="378"/>
      <c r="F633" s="378"/>
      <c r="G633" s="378"/>
      <c r="H633" s="378"/>
      <c r="I633" s="378"/>
      <c r="J633" s="379"/>
      <c r="K633" s="321"/>
    </row>
    <row r="634" spans="1:11" ht="15.75" thickBot="1" x14ac:dyDescent="0.3">
      <c r="A634" s="373"/>
      <c r="B634" s="373"/>
      <c r="C634" s="373"/>
      <c r="D634" s="373"/>
      <c r="E634" s="373"/>
      <c r="F634" s="373"/>
      <c r="G634" s="373"/>
      <c r="H634" s="373"/>
      <c r="I634" s="373"/>
      <c r="J634" s="373"/>
      <c r="K634" s="314"/>
    </row>
    <row r="635" spans="1:11" ht="15.75" thickBot="1" x14ac:dyDescent="0.3">
      <c r="A635" s="369" t="s">
        <v>68</v>
      </c>
      <c r="B635" s="369"/>
      <c r="C635" s="370"/>
      <c r="D635" s="176"/>
      <c r="F635" s="371" t="s">
        <v>69</v>
      </c>
      <c r="G635" s="371"/>
      <c r="H635" s="372"/>
      <c r="I635" s="176"/>
    </row>
    <row r="636" spans="1:11" x14ac:dyDescent="0.25">
      <c r="A636" s="373"/>
      <c r="B636" s="373"/>
      <c r="C636" s="373"/>
      <c r="D636" s="373"/>
      <c r="E636" s="373"/>
      <c r="F636" s="373"/>
      <c r="G636" s="373"/>
      <c r="H636" s="373"/>
      <c r="I636" s="373"/>
      <c r="J636" s="373"/>
      <c r="K636" s="314"/>
    </row>
    <row r="637" spans="1:11" ht="16.5" thickBot="1" x14ac:dyDescent="0.3">
      <c r="A637" s="356" t="s">
        <v>163</v>
      </c>
      <c r="B637" s="356"/>
      <c r="C637" s="356"/>
      <c r="D637" s="356"/>
      <c r="E637" s="356"/>
      <c r="F637" s="356"/>
      <c r="G637" s="356"/>
      <c r="H637" s="356"/>
      <c r="I637" s="356"/>
      <c r="J637" s="356"/>
      <c r="K637" s="322"/>
    </row>
    <row r="638" spans="1:11" x14ac:dyDescent="0.25">
      <c r="A638" s="357"/>
      <c r="B638" s="358"/>
      <c r="C638" s="358"/>
      <c r="D638" s="358"/>
      <c r="E638" s="358"/>
      <c r="F638" s="358"/>
      <c r="G638" s="358"/>
      <c r="H638" s="358"/>
      <c r="I638" s="358"/>
      <c r="J638" s="359"/>
      <c r="K638" s="312"/>
    </row>
    <row r="639" spans="1:11" x14ac:dyDescent="0.25">
      <c r="A639" s="360"/>
      <c r="B639" s="361"/>
      <c r="C639" s="361"/>
      <c r="D639" s="361"/>
      <c r="E639" s="361"/>
      <c r="F639" s="361"/>
      <c r="G639" s="361"/>
      <c r="H639" s="361"/>
      <c r="I639" s="361"/>
      <c r="J639" s="362"/>
      <c r="K639" s="312"/>
    </row>
    <row r="640" spans="1:11" x14ac:dyDescent="0.25">
      <c r="A640" s="360"/>
      <c r="B640" s="361"/>
      <c r="C640" s="361"/>
      <c r="D640" s="361"/>
      <c r="E640" s="361"/>
      <c r="F640" s="361"/>
      <c r="G640" s="361"/>
      <c r="H640" s="361"/>
      <c r="I640" s="361"/>
      <c r="J640" s="362"/>
      <c r="K640" s="312"/>
    </row>
    <row r="641" spans="1:11" x14ac:dyDescent="0.25">
      <c r="A641" s="360"/>
      <c r="B641" s="361"/>
      <c r="C641" s="361"/>
      <c r="D641" s="361"/>
      <c r="E641" s="361"/>
      <c r="F641" s="361"/>
      <c r="G641" s="361"/>
      <c r="H641" s="361"/>
      <c r="I641" s="361"/>
      <c r="J641" s="362"/>
      <c r="K641" s="312"/>
    </row>
    <row r="642" spans="1:11" x14ac:dyDescent="0.25">
      <c r="A642" s="360"/>
      <c r="B642" s="361"/>
      <c r="C642" s="361"/>
      <c r="D642" s="361"/>
      <c r="E642" s="361"/>
      <c r="F642" s="361"/>
      <c r="G642" s="361"/>
      <c r="H642" s="361"/>
      <c r="I642" s="361"/>
      <c r="J642" s="362"/>
      <c r="K642" s="312"/>
    </row>
    <row r="643" spans="1:11" x14ac:dyDescent="0.25">
      <c r="A643" s="360"/>
      <c r="B643" s="361"/>
      <c r="C643" s="361"/>
      <c r="D643" s="361"/>
      <c r="E643" s="361"/>
      <c r="F643" s="361"/>
      <c r="G643" s="361"/>
      <c r="H643" s="361"/>
      <c r="I643" s="361"/>
      <c r="J643" s="362"/>
      <c r="K643" s="312"/>
    </row>
    <row r="644" spans="1:11" x14ac:dyDescent="0.25">
      <c r="A644" s="360"/>
      <c r="B644" s="361"/>
      <c r="C644" s="361"/>
      <c r="D644" s="361"/>
      <c r="E644" s="361"/>
      <c r="F644" s="361"/>
      <c r="G644" s="361"/>
      <c r="H644" s="361"/>
      <c r="I644" s="361"/>
      <c r="J644" s="362"/>
      <c r="K644" s="312"/>
    </row>
    <row r="645" spans="1:11" x14ac:dyDescent="0.25">
      <c r="A645" s="360"/>
      <c r="B645" s="361"/>
      <c r="C645" s="361"/>
      <c r="D645" s="361"/>
      <c r="E645" s="361"/>
      <c r="F645" s="361"/>
      <c r="G645" s="361"/>
      <c r="H645" s="361"/>
      <c r="I645" s="361"/>
      <c r="J645" s="362"/>
      <c r="K645" s="312"/>
    </row>
    <row r="646" spans="1:11" x14ac:dyDescent="0.25">
      <c r="A646" s="360"/>
      <c r="B646" s="361"/>
      <c r="C646" s="361"/>
      <c r="D646" s="361"/>
      <c r="E646" s="361"/>
      <c r="F646" s="361"/>
      <c r="G646" s="361"/>
      <c r="H646" s="361"/>
      <c r="I646" s="361"/>
      <c r="J646" s="362"/>
      <c r="K646" s="312"/>
    </row>
    <row r="647" spans="1:11" ht="15.75" thickBot="1" x14ac:dyDescent="0.3">
      <c r="A647" s="363"/>
      <c r="B647" s="364"/>
      <c r="C647" s="364"/>
      <c r="D647" s="364"/>
      <c r="E647" s="364"/>
      <c r="F647" s="364"/>
      <c r="G647" s="364"/>
      <c r="H647" s="364"/>
      <c r="I647" s="364"/>
      <c r="J647" s="365"/>
      <c r="K647" s="312"/>
    </row>
    <row r="648" spans="1:11" x14ac:dyDescent="0.25">
      <c r="A648" s="343"/>
      <c r="B648" s="343"/>
      <c r="C648" s="343"/>
      <c r="D648" s="343"/>
      <c r="E648" s="343"/>
      <c r="F648" s="343"/>
      <c r="G648" s="343"/>
      <c r="H648" s="343"/>
      <c r="I648" s="343"/>
      <c r="J648" s="343"/>
      <c r="K648" s="323"/>
    </row>
    <row r="649" spans="1:11" ht="16.5" thickBot="1" x14ac:dyDescent="0.3">
      <c r="A649" s="356" t="s">
        <v>29</v>
      </c>
      <c r="B649" s="356"/>
      <c r="C649" s="356"/>
      <c r="D649" s="356"/>
      <c r="E649" s="356"/>
      <c r="F649" s="356"/>
      <c r="G649" s="356"/>
      <c r="H649" s="356"/>
      <c r="I649" s="356"/>
      <c r="J649" s="356"/>
      <c r="K649" s="322"/>
    </row>
    <row r="650" spans="1:11" x14ac:dyDescent="0.25">
      <c r="A650" s="357"/>
      <c r="B650" s="358"/>
      <c r="C650" s="358"/>
      <c r="D650" s="358"/>
      <c r="E650" s="358"/>
      <c r="F650" s="358"/>
      <c r="G650" s="358"/>
      <c r="H650" s="358"/>
      <c r="I650" s="358"/>
      <c r="J650" s="359"/>
      <c r="K650" s="312"/>
    </row>
    <row r="651" spans="1:11" x14ac:dyDescent="0.25">
      <c r="A651" s="360"/>
      <c r="B651" s="361"/>
      <c r="C651" s="361"/>
      <c r="D651" s="361"/>
      <c r="E651" s="361"/>
      <c r="F651" s="361"/>
      <c r="G651" s="361"/>
      <c r="H651" s="361"/>
      <c r="I651" s="361"/>
      <c r="J651" s="362"/>
      <c r="K651" s="312"/>
    </row>
    <row r="652" spans="1:11" x14ac:dyDescent="0.25">
      <c r="A652" s="360"/>
      <c r="B652" s="361"/>
      <c r="C652" s="361"/>
      <c r="D652" s="361"/>
      <c r="E652" s="361"/>
      <c r="F652" s="361"/>
      <c r="G652" s="361"/>
      <c r="H652" s="361"/>
      <c r="I652" s="361"/>
      <c r="J652" s="362"/>
      <c r="K652" s="312"/>
    </row>
    <row r="653" spans="1:11" x14ac:dyDescent="0.25">
      <c r="A653" s="360"/>
      <c r="B653" s="361"/>
      <c r="C653" s="361"/>
      <c r="D653" s="361"/>
      <c r="E653" s="361"/>
      <c r="F653" s="361"/>
      <c r="G653" s="361"/>
      <c r="H653" s="361"/>
      <c r="I653" s="361"/>
      <c r="J653" s="362"/>
      <c r="K653" s="312"/>
    </row>
    <row r="654" spans="1:11" ht="15.75" thickBot="1" x14ac:dyDescent="0.3">
      <c r="A654" s="363"/>
      <c r="B654" s="364"/>
      <c r="C654" s="364"/>
      <c r="D654" s="364"/>
      <c r="E654" s="364"/>
      <c r="F654" s="364"/>
      <c r="G654" s="364"/>
      <c r="H654" s="364"/>
      <c r="I654" s="364"/>
      <c r="J654" s="365"/>
      <c r="K654" s="312"/>
    </row>
    <row r="655" spans="1:11" x14ac:dyDescent="0.25">
      <c r="A655" s="343"/>
      <c r="B655" s="343"/>
      <c r="C655" s="343"/>
      <c r="D655" s="343"/>
      <c r="E655" s="343"/>
      <c r="F655" s="343"/>
      <c r="G655" s="343"/>
      <c r="H655" s="343"/>
      <c r="I655" s="343"/>
      <c r="J655" s="343"/>
      <c r="K655" s="323"/>
    </row>
    <row r="656" spans="1:11" ht="16.5" thickBot="1" x14ac:dyDescent="0.3">
      <c r="A656" s="356" t="s">
        <v>27</v>
      </c>
      <c r="B656" s="356"/>
      <c r="C656" s="356"/>
      <c r="D656" s="356"/>
      <c r="E656" s="356"/>
      <c r="F656" s="356"/>
      <c r="G656" s="356"/>
      <c r="H656" s="356"/>
      <c r="I656" s="356"/>
      <c r="J656" s="356"/>
      <c r="K656" s="322"/>
    </row>
    <row r="657" spans="1:11" ht="15.75" thickBot="1" x14ac:dyDescent="0.3">
      <c r="A657" s="366"/>
      <c r="B657" s="367"/>
      <c r="C657" s="367"/>
      <c r="D657" s="367"/>
      <c r="E657" s="367"/>
      <c r="F657" s="367"/>
      <c r="G657" s="367"/>
      <c r="H657" s="367"/>
      <c r="I657" s="367"/>
      <c r="J657" s="368"/>
      <c r="K657" s="326"/>
    </row>
    <row r="658" spans="1:11" x14ac:dyDescent="0.25">
      <c r="A658" s="343"/>
      <c r="B658" s="343"/>
      <c r="C658" s="343"/>
      <c r="D658" s="343"/>
      <c r="E658" s="343"/>
      <c r="F658" s="343"/>
      <c r="G658" s="343"/>
      <c r="H658" s="343"/>
      <c r="I658" s="343"/>
      <c r="J658" s="343"/>
      <c r="K658" s="323"/>
    </row>
    <row r="659" spans="1:11" ht="45.6" customHeight="1" thickBot="1" x14ac:dyDescent="0.3">
      <c r="A659" s="344" t="s">
        <v>213</v>
      </c>
      <c r="B659" s="344"/>
      <c r="C659" s="344"/>
      <c r="D659" s="344"/>
      <c r="E659" s="344"/>
      <c r="F659" s="344"/>
      <c r="G659" s="344"/>
      <c r="H659" s="344"/>
      <c r="I659" s="344"/>
      <c r="J659" s="344"/>
      <c r="K659" s="313"/>
    </row>
    <row r="660" spans="1:11" ht="15.75" x14ac:dyDescent="0.25">
      <c r="A660" s="345"/>
      <c r="B660" s="346"/>
      <c r="C660" s="346"/>
      <c r="D660" s="346"/>
      <c r="E660" s="346"/>
      <c r="F660" s="346"/>
      <c r="G660" s="346"/>
      <c r="H660" s="346"/>
      <c r="I660" s="346"/>
      <c r="J660" s="347"/>
      <c r="K660" s="313"/>
    </row>
    <row r="661" spans="1:11" ht="15.75" x14ac:dyDescent="0.25">
      <c r="A661" s="348"/>
      <c r="B661" s="349"/>
      <c r="C661" s="349"/>
      <c r="D661" s="349"/>
      <c r="E661" s="349"/>
      <c r="F661" s="349"/>
      <c r="G661" s="349"/>
      <c r="H661" s="349"/>
      <c r="I661" s="349"/>
      <c r="J661" s="350"/>
      <c r="K661" s="313"/>
    </row>
    <row r="662" spans="1:11" ht="15.75" x14ac:dyDescent="0.25">
      <c r="A662" s="348"/>
      <c r="B662" s="349"/>
      <c r="C662" s="349"/>
      <c r="D662" s="349"/>
      <c r="E662" s="349"/>
      <c r="F662" s="349"/>
      <c r="G662" s="349"/>
      <c r="H662" s="349"/>
      <c r="I662" s="349"/>
      <c r="J662" s="350"/>
      <c r="K662" s="313"/>
    </row>
    <row r="663" spans="1:11" ht="15.75" x14ac:dyDescent="0.25">
      <c r="A663" s="348"/>
      <c r="B663" s="349"/>
      <c r="C663" s="349"/>
      <c r="D663" s="349"/>
      <c r="E663" s="349"/>
      <c r="F663" s="349"/>
      <c r="G663" s="349"/>
      <c r="H663" s="349"/>
      <c r="I663" s="349"/>
      <c r="J663" s="350"/>
      <c r="K663" s="313"/>
    </row>
    <row r="664" spans="1:11" ht="15.75" x14ac:dyDescent="0.25">
      <c r="A664" s="348"/>
      <c r="B664" s="349"/>
      <c r="C664" s="349"/>
      <c r="D664" s="349"/>
      <c r="E664" s="349"/>
      <c r="F664" s="349"/>
      <c r="G664" s="349"/>
      <c r="H664" s="349"/>
      <c r="I664" s="349"/>
      <c r="J664" s="350"/>
      <c r="K664" s="313"/>
    </row>
    <row r="665" spans="1:11" ht="15.75" x14ac:dyDescent="0.25">
      <c r="A665" s="348"/>
      <c r="B665" s="349"/>
      <c r="C665" s="349"/>
      <c r="D665" s="349"/>
      <c r="E665" s="349"/>
      <c r="F665" s="349"/>
      <c r="G665" s="349"/>
      <c r="H665" s="349"/>
      <c r="I665" s="349"/>
      <c r="J665" s="350"/>
      <c r="K665" s="313"/>
    </row>
    <row r="666" spans="1:11" ht="15.75" x14ac:dyDescent="0.25">
      <c r="A666" s="348"/>
      <c r="B666" s="349"/>
      <c r="C666" s="349"/>
      <c r="D666" s="349"/>
      <c r="E666" s="349"/>
      <c r="F666" s="349"/>
      <c r="G666" s="349"/>
      <c r="H666" s="349"/>
      <c r="I666" s="349"/>
      <c r="J666" s="350"/>
      <c r="K666" s="313"/>
    </row>
    <row r="667" spans="1:11" ht="15.75" x14ac:dyDescent="0.25">
      <c r="A667" s="348"/>
      <c r="B667" s="349"/>
      <c r="C667" s="349"/>
      <c r="D667" s="349"/>
      <c r="E667" s="349"/>
      <c r="F667" s="349"/>
      <c r="G667" s="349"/>
      <c r="H667" s="349"/>
      <c r="I667" s="349"/>
      <c r="J667" s="350"/>
      <c r="K667" s="313"/>
    </row>
    <row r="668" spans="1:11" ht="15.75" x14ac:dyDescent="0.25">
      <c r="A668" s="348"/>
      <c r="B668" s="349"/>
      <c r="C668" s="349"/>
      <c r="D668" s="349"/>
      <c r="E668" s="349"/>
      <c r="F668" s="349"/>
      <c r="G668" s="349"/>
      <c r="H668" s="349"/>
      <c r="I668" s="349"/>
      <c r="J668" s="350"/>
      <c r="K668" s="313"/>
    </row>
    <row r="669" spans="1:11" ht="15.75" x14ac:dyDescent="0.25">
      <c r="A669" s="348"/>
      <c r="B669" s="349"/>
      <c r="C669" s="349"/>
      <c r="D669" s="349"/>
      <c r="E669" s="349"/>
      <c r="F669" s="349"/>
      <c r="G669" s="349"/>
      <c r="H669" s="349"/>
      <c r="I669" s="349"/>
      <c r="J669" s="350"/>
      <c r="K669" s="313"/>
    </row>
    <row r="670" spans="1:11" ht="15.75" x14ac:dyDescent="0.25">
      <c r="A670" s="348"/>
      <c r="B670" s="349"/>
      <c r="C670" s="349"/>
      <c r="D670" s="349"/>
      <c r="E670" s="349"/>
      <c r="F670" s="349"/>
      <c r="G670" s="349"/>
      <c r="H670" s="349"/>
      <c r="I670" s="349"/>
      <c r="J670" s="350"/>
      <c r="K670" s="313"/>
    </row>
    <row r="671" spans="1:11" ht="16.5" thickBot="1" x14ac:dyDescent="0.3">
      <c r="A671" s="351"/>
      <c r="B671" s="344"/>
      <c r="C671" s="344"/>
      <c r="D671" s="344"/>
      <c r="E671" s="344"/>
      <c r="F671" s="344"/>
      <c r="G671" s="344"/>
      <c r="H671" s="344"/>
      <c r="I671" s="344"/>
      <c r="J671" s="352"/>
      <c r="K671" s="313"/>
    </row>
    <row r="672" spans="1:11" ht="15.75" thickBot="1" x14ac:dyDescent="0.3">
      <c r="A672" s="353"/>
      <c r="B672" s="354"/>
      <c r="C672" s="354"/>
      <c r="D672" s="354"/>
      <c r="E672" s="354"/>
      <c r="F672" s="354"/>
      <c r="G672" s="354"/>
      <c r="H672" s="354"/>
      <c r="I672" s="354"/>
      <c r="J672" s="355"/>
      <c r="K672" s="325"/>
    </row>
    <row r="673" spans="1:11" ht="18.75" x14ac:dyDescent="0.3">
      <c r="A673" s="374" t="s">
        <v>181</v>
      </c>
      <c r="B673" s="374"/>
      <c r="C673" s="374"/>
      <c r="D673" s="374"/>
      <c r="E673" s="374"/>
      <c r="F673" s="374"/>
      <c r="G673" s="374"/>
      <c r="H673" s="374"/>
      <c r="I673" s="374"/>
      <c r="J673" s="374"/>
      <c r="K673" s="315"/>
    </row>
    <row r="674" spans="1:11" ht="15.75" thickBot="1" x14ac:dyDescent="0.3">
      <c r="A674" s="375"/>
      <c r="B674" s="375"/>
      <c r="C674" s="375"/>
      <c r="D674" s="375"/>
      <c r="E674" s="375"/>
      <c r="F674" s="375"/>
      <c r="G674" s="375"/>
      <c r="H674" s="375"/>
      <c r="I674" s="375"/>
      <c r="J674" s="375"/>
      <c r="K674" s="316"/>
    </row>
    <row r="675" spans="1:11" ht="16.5" thickBot="1" x14ac:dyDescent="0.3">
      <c r="A675" s="376" t="s">
        <v>162</v>
      </c>
      <c r="B675" s="376"/>
      <c r="C675" s="377"/>
      <c r="D675" s="378"/>
      <c r="E675" s="378"/>
      <c r="F675" s="378"/>
      <c r="G675" s="378"/>
      <c r="H675" s="378"/>
      <c r="I675" s="378"/>
      <c r="J675" s="379"/>
      <c r="K675" s="321"/>
    </row>
    <row r="676" spans="1:11" ht="15.75" thickBot="1" x14ac:dyDescent="0.3">
      <c r="A676" s="373"/>
      <c r="B676" s="373"/>
      <c r="C676" s="373"/>
      <c r="D676" s="373"/>
      <c r="E676" s="373"/>
      <c r="F676" s="373"/>
      <c r="G676" s="373"/>
      <c r="H676" s="373"/>
      <c r="I676" s="373"/>
      <c r="J676" s="373"/>
      <c r="K676" s="314"/>
    </row>
    <row r="677" spans="1:11" ht="15.75" thickBot="1" x14ac:dyDescent="0.3">
      <c r="A677" s="369" t="s">
        <v>68</v>
      </c>
      <c r="B677" s="369"/>
      <c r="C677" s="370"/>
      <c r="D677" s="176"/>
      <c r="F677" s="371" t="s">
        <v>69</v>
      </c>
      <c r="G677" s="371"/>
      <c r="H677" s="372"/>
      <c r="I677" s="176"/>
    </row>
    <row r="678" spans="1:11" x14ac:dyDescent="0.25">
      <c r="A678" s="373"/>
      <c r="B678" s="373"/>
      <c r="C678" s="373"/>
      <c r="D678" s="373"/>
      <c r="E678" s="373"/>
      <c r="F678" s="373"/>
      <c r="G678" s="373"/>
      <c r="H678" s="373"/>
      <c r="I678" s="373"/>
      <c r="J678" s="373"/>
      <c r="K678" s="314"/>
    </row>
    <row r="679" spans="1:11" ht="16.5" thickBot="1" x14ac:dyDescent="0.3">
      <c r="A679" s="356" t="s">
        <v>163</v>
      </c>
      <c r="B679" s="356"/>
      <c r="C679" s="356"/>
      <c r="D679" s="356"/>
      <c r="E679" s="356"/>
      <c r="F679" s="356"/>
      <c r="G679" s="356"/>
      <c r="H679" s="356"/>
      <c r="I679" s="356"/>
      <c r="J679" s="356"/>
      <c r="K679" s="322"/>
    </row>
    <row r="680" spans="1:11" x14ac:dyDescent="0.25">
      <c r="A680" s="357"/>
      <c r="B680" s="358"/>
      <c r="C680" s="358"/>
      <c r="D680" s="358"/>
      <c r="E680" s="358"/>
      <c r="F680" s="358"/>
      <c r="G680" s="358"/>
      <c r="H680" s="358"/>
      <c r="I680" s="358"/>
      <c r="J680" s="359"/>
      <c r="K680" s="312"/>
    </row>
    <row r="681" spans="1:11" x14ac:dyDescent="0.25">
      <c r="A681" s="360"/>
      <c r="B681" s="361"/>
      <c r="C681" s="361"/>
      <c r="D681" s="361"/>
      <c r="E681" s="361"/>
      <c r="F681" s="361"/>
      <c r="G681" s="361"/>
      <c r="H681" s="361"/>
      <c r="I681" s="361"/>
      <c r="J681" s="362"/>
      <c r="K681" s="312"/>
    </row>
    <row r="682" spans="1:11" x14ac:dyDescent="0.25">
      <c r="A682" s="360"/>
      <c r="B682" s="361"/>
      <c r="C682" s="361"/>
      <c r="D682" s="361"/>
      <c r="E682" s="361"/>
      <c r="F682" s="361"/>
      <c r="G682" s="361"/>
      <c r="H682" s="361"/>
      <c r="I682" s="361"/>
      <c r="J682" s="362"/>
      <c r="K682" s="312"/>
    </row>
    <row r="683" spans="1:11" x14ac:dyDescent="0.25">
      <c r="A683" s="360"/>
      <c r="B683" s="361"/>
      <c r="C683" s="361"/>
      <c r="D683" s="361"/>
      <c r="E683" s="361"/>
      <c r="F683" s="361"/>
      <c r="G683" s="361"/>
      <c r="H683" s="361"/>
      <c r="I683" s="361"/>
      <c r="J683" s="362"/>
      <c r="K683" s="312"/>
    </row>
    <row r="684" spans="1:11" x14ac:dyDescent="0.25">
      <c r="A684" s="360"/>
      <c r="B684" s="361"/>
      <c r="C684" s="361"/>
      <c r="D684" s="361"/>
      <c r="E684" s="361"/>
      <c r="F684" s="361"/>
      <c r="G684" s="361"/>
      <c r="H684" s="361"/>
      <c r="I684" s="361"/>
      <c r="J684" s="362"/>
      <c r="K684" s="312"/>
    </row>
    <row r="685" spans="1:11" x14ac:dyDescent="0.25">
      <c r="A685" s="360"/>
      <c r="B685" s="361"/>
      <c r="C685" s="361"/>
      <c r="D685" s="361"/>
      <c r="E685" s="361"/>
      <c r="F685" s="361"/>
      <c r="G685" s="361"/>
      <c r="H685" s="361"/>
      <c r="I685" s="361"/>
      <c r="J685" s="362"/>
      <c r="K685" s="312"/>
    </row>
    <row r="686" spans="1:11" x14ac:dyDescent="0.25">
      <c r="A686" s="360"/>
      <c r="B686" s="361"/>
      <c r="C686" s="361"/>
      <c r="D686" s="361"/>
      <c r="E686" s="361"/>
      <c r="F686" s="361"/>
      <c r="G686" s="361"/>
      <c r="H686" s="361"/>
      <c r="I686" s="361"/>
      <c r="J686" s="362"/>
      <c r="K686" s="312"/>
    </row>
    <row r="687" spans="1:11" x14ac:dyDescent="0.25">
      <c r="A687" s="360"/>
      <c r="B687" s="361"/>
      <c r="C687" s="361"/>
      <c r="D687" s="361"/>
      <c r="E687" s="361"/>
      <c r="F687" s="361"/>
      <c r="G687" s="361"/>
      <c r="H687" s="361"/>
      <c r="I687" s="361"/>
      <c r="J687" s="362"/>
      <c r="K687" s="312"/>
    </row>
    <row r="688" spans="1:11" x14ac:dyDescent="0.25">
      <c r="A688" s="360"/>
      <c r="B688" s="361"/>
      <c r="C688" s="361"/>
      <c r="D688" s="361"/>
      <c r="E688" s="361"/>
      <c r="F688" s="361"/>
      <c r="G688" s="361"/>
      <c r="H688" s="361"/>
      <c r="I688" s="361"/>
      <c r="J688" s="362"/>
      <c r="K688" s="312"/>
    </row>
    <row r="689" spans="1:11" ht="15.75" thickBot="1" x14ac:dyDescent="0.3">
      <c r="A689" s="363"/>
      <c r="B689" s="364"/>
      <c r="C689" s="364"/>
      <c r="D689" s="364"/>
      <c r="E689" s="364"/>
      <c r="F689" s="364"/>
      <c r="G689" s="364"/>
      <c r="H689" s="364"/>
      <c r="I689" s="364"/>
      <c r="J689" s="365"/>
      <c r="K689" s="312"/>
    </row>
    <row r="690" spans="1:11" x14ac:dyDescent="0.25">
      <c r="A690" s="343"/>
      <c r="B690" s="343"/>
      <c r="C690" s="343"/>
      <c r="D690" s="343"/>
      <c r="E690" s="343"/>
      <c r="F690" s="343"/>
      <c r="G690" s="343"/>
      <c r="H690" s="343"/>
      <c r="I690" s="343"/>
      <c r="J690" s="343"/>
      <c r="K690" s="323"/>
    </row>
    <row r="691" spans="1:11" ht="16.5" thickBot="1" x14ac:dyDescent="0.3">
      <c r="A691" s="356" t="s">
        <v>29</v>
      </c>
      <c r="B691" s="356"/>
      <c r="C691" s="356"/>
      <c r="D691" s="356"/>
      <c r="E691" s="356"/>
      <c r="F691" s="356"/>
      <c r="G691" s="356"/>
      <c r="H691" s="356"/>
      <c r="I691" s="356"/>
      <c r="J691" s="356"/>
      <c r="K691" s="322"/>
    </row>
    <row r="692" spans="1:11" x14ac:dyDescent="0.25">
      <c r="A692" s="357"/>
      <c r="B692" s="358"/>
      <c r="C692" s="358"/>
      <c r="D692" s="358"/>
      <c r="E692" s="358"/>
      <c r="F692" s="358"/>
      <c r="G692" s="358"/>
      <c r="H692" s="358"/>
      <c r="I692" s="358"/>
      <c r="J692" s="359"/>
      <c r="K692" s="312"/>
    </row>
    <row r="693" spans="1:11" x14ac:dyDescent="0.25">
      <c r="A693" s="360"/>
      <c r="B693" s="361"/>
      <c r="C693" s="361"/>
      <c r="D693" s="361"/>
      <c r="E693" s="361"/>
      <c r="F693" s="361"/>
      <c r="G693" s="361"/>
      <c r="H693" s="361"/>
      <c r="I693" s="361"/>
      <c r="J693" s="362"/>
      <c r="K693" s="312"/>
    </row>
    <row r="694" spans="1:11" x14ac:dyDescent="0.25">
      <c r="A694" s="360"/>
      <c r="B694" s="361"/>
      <c r="C694" s="361"/>
      <c r="D694" s="361"/>
      <c r="E694" s="361"/>
      <c r="F694" s="361"/>
      <c r="G694" s="361"/>
      <c r="H694" s="361"/>
      <c r="I694" s="361"/>
      <c r="J694" s="362"/>
      <c r="K694" s="312"/>
    </row>
    <row r="695" spans="1:11" x14ac:dyDescent="0.25">
      <c r="A695" s="360"/>
      <c r="B695" s="361"/>
      <c r="C695" s="361"/>
      <c r="D695" s="361"/>
      <c r="E695" s="361"/>
      <c r="F695" s="361"/>
      <c r="G695" s="361"/>
      <c r="H695" s="361"/>
      <c r="I695" s="361"/>
      <c r="J695" s="362"/>
      <c r="K695" s="312"/>
    </row>
    <row r="696" spans="1:11" ht="15.75" thickBot="1" x14ac:dyDescent="0.3">
      <c r="A696" s="363"/>
      <c r="B696" s="364"/>
      <c r="C696" s="364"/>
      <c r="D696" s="364"/>
      <c r="E696" s="364"/>
      <c r="F696" s="364"/>
      <c r="G696" s="364"/>
      <c r="H696" s="364"/>
      <c r="I696" s="364"/>
      <c r="J696" s="365"/>
      <c r="K696" s="312"/>
    </row>
    <row r="697" spans="1:11" x14ac:dyDescent="0.25">
      <c r="A697" s="343"/>
      <c r="B697" s="343"/>
      <c r="C697" s="343"/>
      <c r="D697" s="343"/>
      <c r="E697" s="343"/>
      <c r="F697" s="343"/>
      <c r="G697" s="343"/>
      <c r="H697" s="343"/>
      <c r="I697" s="343"/>
      <c r="J697" s="343"/>
      <c r="K697" s="323"/>
    </row>
    <row r="698" spans="1:11" ht="16.5" thickBot="1" x14ac:dyDescent="0.3">
      <c r="A698" s="356" t="s">
        <v>27</v>
      </c>
      <c r="B698" s="356"/>
      <c r="C698" s="356"/>
      <c r="D698" s="356"/>
      <c r="E698" s="356"/>
      <c r="F698" s="356"/>
      <c r="G698" s="356"/>
      <c r="H698" s="356"/>
      <c r="I698" s="356"/>
      <c r="J698" s="356"/>
      <c r="K698" s="322"/>
    </row>
    <row r="699" spans="1:11" ht="15.75" thickBot="1" x14ac:dyDescent="0.3">
      <c r="A699" s="366"/>
      <c r="B699" s="367"/>
      <c r="C699" s="367"/>
      <c r="D699" s="367"/>
      <c r="E699" s="367"/>
      <c r="F699" s="367"/>
      <c r="G699" s="367"/>
      <c r="H699" s="367"/>
      <c r="I699" s="367"/>
      <c r="J699" s="368"/>
      <c r="K699" s="326"/>
    </row>
    <row r="700" spans="1:11" x14ac:dyDescent="0.25">
      <c r="A700" s="343"/>
      <c r="B700" s="343"/>
      <c r="C700" s="343"/>
      <c r="D700" s="343"/>
      <c r="E700" s="343"/>
      <c r="F700" s="343"/>
      <c r="G700" s="343"/>
      <c r="H700" s="343"/>
      <c r="I700" s="343"/>
      <c r="J700" s="343"/>
      <c r="K700" s="323"/>
    </row>
    <row r="701" spans="1:11" ht="50.45" customHeight="1" thickBot="1" x14ac:dyDescent="0.3">
      <c r="A701" s="344" t="s">
        <v>213</v>
      </c>
      <c r="B701" s="344"/>
      <c r="C701" s="344"/>
      <c r="D701" s="344"/>
      <c r="E701" s="344"/>
      <c r="F701" s="344"/>
      <c r="G701" s="344"/>
      <c r="H701" s="344"/>
      <c r="I701" s="344"/>
      <c r="J701" s="344"/>
      <c r="K701" s="313"/>
    </row>
    <row r="702" spans="1:11" ht="15.75" x14ac:dyDescent="0.25">
      <c r="A702" s="345"/>
      <c r="B702" s="346"/>
      <c r="C702" s="346"/>
      <c r="D702" s="346"/>
      <c r="E702" s="346"/>
      <c r="F702" s="346"/>
      <c r="G702" s="346"/>
      <c r="H702" s="346"/>
      <c r="I702" s="346"/>
      <c r="J702" s="347"/>
      <c r="K702" s="313"/>
    </row>
    <row r="703" spans="1:11" ht="15.75" x14ac:dyDescent="0.25">
      <c r="A703" s="348"/>
      <c r="B703" s="349"/>
      <c r="C703" s="349"/>
      <c r="D703" s="349"/>
      <c r="E703" s="349"/>
      <c r="F703" s="349"/>
      <c r="G703" s="349"/>
      <c r="H703" s="349"/>
      <c r="I703" s="349"/>
      <c r="J703" s="350"/>
      <c r="K703" s="313"/>
    </row>
    <row r="704" spans="1:11" ht="15.75" x14ac:dyDescent="0.25">
      <c r="A704" s="348"/>
      <c r="B704" s="349"/>
      <c r="C704" s="349"/>
      <c r="D704" s="349"/>
      <c r="E704" s="349"/>
      <c r="F704" s="349"/>
      <c r="G704" s="349"/>
      <c r="H704" s="349"/>
      <c r="I704" s="349"/>
      <c r="J704" s="350"/>
      <c r="K704" s="313"/>
    </row>
    <row r="705" spans="1:11" ht="15.75" x14ac:dyDescent="0.25">
      <c r="A705" s="348"/>
      <c r="B705" s="349"/>
      <c r="C705" s="349"/>
      <c r="D705" s="349"/>
      <c r="E705" s="349"/>
      <c r="F705" s="349"/>
      <c r="G705" s="349"/>
      <c r="H705" s="349"/>
      <c r="I705" s="349"/>
      <c r="J705" s="350"/>
      <c r="K705" s="313"/>
    </row>
    <row r="706" spans="1:11" ht="15.75" x14ac:dyDescent="0.25">
      <c r="A706" s="348"/>
      <c r="B706" s="349"/>
      <c r="C706" s="349"/>
      <c r="D706" s="349"/>
      <c r="E706" s="349"/>
      <c r="F706" s="349"/>
      <c r="G706" s="349"/>
      <c r="H706" s="349"/>
      <c r="I706" s="349"/>
      <c r="J706" s="350"/>
      <c r="K706" s="313"/>
    </row>
    <row r="707" spans="1:11" ht="15.75" x14ac:dyDescent="0.25">
      <c r="A707" s="348"/>
      <c r="B707" s="349"/>
      <c r="C707" s="349"/>
      <c r="D707" s="349"/>
      <c r="E707" s="349"/>
      <c r="F707" s="349"/>
      <c r="G707" s="349"/>
      <c r="H707" s="349"/>
      <c r="I707" s="349"/>
      <c r="J707" s="350"/>
      <c r="K707" s="313"/>
    </row>
    <row r="708" spans="1:11" ht="15.75" x14ac:dyDescent="0.25">
      <c r="A708" s="348"/>
      <c r="B708" s="349"/>
      <c r="C708" s="349"/>
      <c r="D708" s="349"/>
      <c r="E708" s="349"/>
      <c r="F708" s="349"/>
      <c r="G708" s="349"/>
      <c r="H708" s="349"/>
      <c r="I708" s="349"/>
      <c r="J708" s="350"/>
      <c r="K708" s="313"/>
    </row>
    <row r="709" spans="1:11" ht="15.75" x14ac:dyDescent="0.25">
      <c r="A709" s="348"/>
      <c r="B709" s="349"/>
      <c r="C709" s="349"/>
      <c r="D709" s="349"/>
      <c r="E709" s="349"/>
      <c r="F709" s="349"/>
      <c r="G709" s="349"/>
      <c r="H709" s="349"/>
      <c r="I709" s="349"/>
      <c r="J709" s="350"/>
      <c r="K709" s="313"/>
    </row>
    <row r="710" spans="1:11" ht="15.75" x14ac:dyDescent="0.25">
      <c r="A710" s="348"/>
      <c r="B710" s="349"/>
      <c r="C710" s="349"/>
      <c r="D710" s="349"/>
      <c r="E710" s="349"/>
      <c r="F710" s="349"/>
      <c r="G710" s="349"/>
      <c r="H710" s="349"/>
      <c r="I710" s="349"/>
      <c r="J710" s="350"/>
      <c r="K710" s="313"/>
    </row>
    <row r="711" spans="1:11" ht="15.75" x14ac:dyDescent="0.25">
      <c r="A711" s="348"/>
      <c r="B711" s="349"/>
      <c r="C711" s="349"/>
      <c r="D711" s="349"/>
      <c r="E711" s="349"/>
      <c r="F711" s="349"/>
      <c r="G711" s="349"/>
      <c r="H711" s="349"/>
      <c r="I711" s="349"/>
      <c r="J711" s="350"/>
      <c r="K711" s="313"/>
    </row>
    <row r="712" spans="1:11" ht="15.75" x14ac:dyDescent="0.25">
      <c r="A712" s="348"/>
      <c r="B712" s="349"/>
      <c r="C712" s="349"/>
      <c r="D712" s="349"/>
      <c r="E712" s="349"/>
      <c r="F712" s="349"/>
      <c r="G712" s="349"/>
      <c r="H712" s="349"/>
      <c r="I712" s="349"/>
      <c r="J712" s="350"/>
      <c r="K712" s="313"/>
    </row>
    <row r="713" spans="1:11" ht="16.5" thickBot="1" x14ac:dyDescent="0.3">
      <c r="A713" s="351"/>
      <c r="B713" s="344"/>
      <c r="C713" s="344"/>
      <c r="D713" s="344"/>
      <c r="E713" s="344"/>
      <c r="F713" s="344"/>
      <c r="G713" s="344"/>
      <c r="H713" s="344"/>
      <c r="I713" s="344"/>
      <c r="J713" s="352"/>
      <c r="K713" s="313"/>
    </row>
    <row r="714" spans="1:11" ht="15.75" thickBot="1" x14ac:dyDescent="0.3">
      <c r="A714" s="353"/>
      <c r="B714" s="354"/>
      <c r="C714" s="354"/>
      <c r="D714" s="354"/>
      <c r="E714" s="354"/>
      <c r="F714" s="354"/>
      <c r="G714" s="354"/>
      <c r="H714" s="354"/>
      <c r="I714" s="354"/>
      <c r="J714" s="355"/>
      <c r="K714" s="325"/>
    </row>
    <row r="715" spans="1:11" ht="18.75" x14ac:dyDescent="0.3">
      <c r="A715" s="374" t="s">
        <v>182</v>
      </c>
      <c r="B715" s="374"/>
      <c r="C715" s="374"/>
      <c r="D715" s="374"/>
      <c r="E715" s="374"/>
      <c r="F715" s="374"/>
      <c r="G715" s="374"/>
      <c r="H715" s="374"/>
      <c r="I715" s="374"/>
      <c r="J715" s="374"/>
      <c r="K715" s="315"/>
    </row>
    <row r="716" spans="1:11" ht="15.75" thickBot="1" x14ac:dyDescent="0.3">
      <c r="A716" s="375"/>
      <c r="B716" s="375"/>
      <c r="C716" s="375"/>
      <c r="D716" s="375"/>
      <c r="E716" s="375"/>
      <c r="F716" s="375"/>
      <c r="G716" s="375"/>
      <c r="H716" s="375"/>
      <c r="I716" s="375"/>
      <c r="J716" s="375"/>
      <c r="K716" s="316"/>
    </row>
    <row r="717" spans="1:11" ht="16.5" thickBot="1" x14ac:dyDescent="0.3">
      <c r="A717" s="376" t="s">
        <v>162</v>
      </c>
      <c r="B717" s="376"/>
      <c r="C717" s="377"/>
      <c r="D717" s="378"/>
      <c r="E717" s="378"/>
      <c r="F717" s="378"/>
      <c r="G717" s="378"/>
      <c r="H717" s="378"/>
      <c r="I717" s="378"/>
      <c r="J717" s="379"/>
      <c r="K717" s="321"/>
    </row>
    <row r="718" spans="1:11" ht="15.75" thickBot="1" x14ac:dyDescent="0.3">
      <c r="A718" s="373"/>
      <c r="B718" s="373"/>
      <c r="C718" s="373"/>
      <c r="D718" s="373"/>
      <c r="E718" s="373"/>
      <c r="F718" s="373"/>
      <c r="G718" s="373"/>
      <c r="H718" s="373"/>
      <c r="I718" s="373"/>
      <c r="J718" s="373"/>
      <c r="K718" s="314"/>
    </row>
    <row r="719" spans="1:11" ht="15.75" thickBot="1" x14ac:dyDescent="0.3">
      <c r="A719" s="369" t="s">
        <v>68</v>
      </c>
      <c r="B719" s="369"/>
      <c r="C719" s="370"/>
      <c r="D719" s="176"/>
      <c r="F719" s="371" t="s">
        <v>69</v>
      </c>
      <c r="G719" s="371"/>
      <c r="H719" s="372"/>
      <c r="I719" s="176"/>
    </row>
    <row r="720" spans="1:11" x14ac:dyDescent="0.25">
      <c r="A720" s="373"/>
      <c r="B720" s="373"/>
      <c r="C720" s="373"/>
      <c r="D720" s="373"/>
      <c r="E720" s="373"/>
      <c r="F720" s="373"/>
      <c r="G720" s="373"/>
      <c r="H720" s="373"/>
      <c r="I720" s="373"/>
      <c r="J720" s="373"/>
      <c r="K720" s="314"/>
    </row>
    <row r="721" spans="1:11" ht="16.5" thickBot="1" x14ac:dyDescent="0.3">
      <c r="A721" s="356" t="s">
        <v>163</v>
      </c>
      <c r="B721" s="356"/>
      <c r="C721" s="356"/>
      <c r="D721" s="356"/>
      <c r="E721" s="356"/>
      <c r="F721" s="356"/>
      <c r="G721" s="356"/>
      <c r="H721" s="356"/>
      <c r="I721" s="356"/>
      <c r="J721" s="356"/>
      <c r="K721" s="322"/>
    </row>
    <row r="722" spans="1:11" x14ac:dyDescent="0.25">
      <c r="A722" s="357"/>
      <c r="B722" s="358"/>
      <c r="C722" s="358"/>
      <c r="D722" s="358"/>
      <c r="E722" s="358"/>
      <c r="F722" s="358"/>
      <c r="G722" s="358"/>
      <c r="H722" s="358"/>
      <c r="I722" s="358"/>
      <c r="J722" s="359"/>
      <c r="K722" s="312"/>
    </row>
    <row r="723" spans="1:11" x14ac:dyDescent="0.25">
      <c r="A723" s="360"/>
      <c r="B723" s="361"/>
      <c r="C723" s="361"/>
      <c r="D723" s="361"/>
      <c r="E723" s="361"/>
      <c r="F723" s="361"/>
      <c r="G723" s="361"/>
      <c r="H723" s="361"/>
      <c r="I723" s="361"/>
      <c r="J723" s="362"/>
      <c r="K723" s="312"/>
    </row>
    <row r="724" spans="1:11" x14ac:dyDescent="0.25">
      <c r="A724" s="360"/>
      <c r="B724" s="361"/>
      <c r="C724" s="361"/>
      <c r="D724" s="361"/>
      <c r="E724" s="361"/>
      <c r="F724" s="361"/>
      <c r="G724" s="361"/>
      <c r="H724" s="361"/>
      <c r="I724" s="361"/>
      <c r="J724" s="362"/>
      <c r="K724" s="312"/>
    </row>
    <row r="725" spans="1:11" x14ac:dyDescent="0.25">
      <c r="A725" s="360"/>
      <c r="B725" s="361"/>
      <c r="C725" s="361"/>
      <c r="D725" s="361"/>
      <c r="E725" s="361"/>
      <c r="F725" s="361"/>
      <c r="G725" s="361"/>
      <c r="H725" s="361"/>
      <c r="I725" s="361"/>
      <c r="J725" s="362"/>
      <c r="K725" s="312"/>
    </row>
    <row r="726" spans="1:11" x14ac:dyDescent="0.25">
      <c r="A726" s="360"/>
      <c r="B726" s="361"/>
      <c r="C726" s="361"/>
      <c r="D726" s="361"/>
      <c r="E726" s="361"/>
      <c r="F726" s="361"/>
      <c r="G726" s="361"/>
      <c r="H726" s="361"/>
      <c r="I726" s="361"/>
      <c r="J726" s="362"/>
      <c r="K726" s="312"/>
    </row>
    <row r="727" spans="1:11" x14ac:dyDescent="0.25">
      <c r="A727" s="360"/>
      <c r="B727" s="361"/>
      <c r="C727" s="361"/>
      <c r="D727" s="361"/>
      <c r="E727" s="361"/>
      <c r="F727" s="361"/>
      <c r="G727" s="361"/>
      <c r="H727" s="361"/>
      <c r="I727" s="361"/>
      <c r="J727" s="362"/>
      <c r="K727" s="312"/>
    </row>
    <row r="728" spans="1:11" x14ac:dyDescent="0.25">
      <c r="A728" s="360"/>
      <c r="B728" s="361"/>
      <c r="C728" s="361"/>
      <c r="D728" s="361"/>
      <c r="E728" s="361"/>
      <c r="F728" s="361"/>
      <c r="G728" s="361"/>
      <c r="H728" s="361"/>
      <c r="I728" s="361"/>
      <c r="J728" s="362"/>
      <c r="K728" s="312"/>
    </row>
    <row r="729" spans="1:11" x14ac:dyDescent="0.25">
      <c r="A729" s="360"/>
      <c r="B729" s="361"/>
      <c r="C729" s="361"/>
      <c r="D729" s="361"/>
      <c r="E729" s="361"/>
      <c r="F729" s="361"/>
      <c r="G729" s="361"/>
      <c r="H729" s="361"/>
      <c r="I729" s="361"/>
      <c r="J729" s="362"/>
      <c r="K729" s="312"/>
    </row>
    <row r="730" spans="1:11" x14ac:dyDescent="0.25">
      <c r="A730" s="360"/>
      <c r="B730" s="361"/>
      <c r="C730" s="361"/>
      <c r="D730" s="361"/>
      <c r="E730" s="361"/>
      <c r="F730" s="361"/>
      <c r="G730" s="361"/>
      <c r="H730" s="361"/>
      <c r="I730" s="361"/>
      <c r="J730" s="362"/>
      <c r="K730" s="312"/>
    </row>
    <row r="731" spans="1:11" ht="15.75" thickBot="1" x14ac:dyDescent="0.3">
      <c r="A731" s="363"/>
      <c r="B731" s="364"/>
      <c r="C731" s="364"/>
      <c r="D731" s="364"/>
      <c r="E731" s="364"/>
      <c r="F731" s="364"/>
      <c r="G731" s="364"/>
      <c r="H731" s="364"/>
      <c r="I731" s="364"/>
      <c r="J731" s="365"/>
      <c r="K731" s="312"/>
    </row>
    <row r="732" spans="1:11" x14ac:dyDescent="0.25">
      <c r="A732" s="343"/>
      <c r="B732" s="343"/>
      <c r="C732" s="343"/>
      <c r="D732" s="343"/>
      <c r="E732" s="343"/>
      <c r="F732" s="343"/>
      <c r="G732" s="343"/>
      <c r="H732" s="343"/>
      <c r="I732" s="343"/>
      <c r="J732" s="343"/>
      <c r="K732" s="323"/>
    </row>
    <row r="733" spans="1:11" ht="16.5" thickBot="1" x14ac:dyDescent="0.3">
      <c r="A733" s="356" t="s">
        <v>29</v>
      </c>
      <c r="B733" s="356"/>
      <c r="C733" s="356"/>
      <c r="D733" s="356"/>
      <c r="E733" s="356"/>
      <c r="F733" s="356"/>
      <c r="G733" s="356"/>
      <c r="H733" s="356"/>
      <c r="I733" s="356"/>
      <c r="J733" s="356"/>
      <c r="K733" s="322"/>
    </row>
    <row r="734" spans="1:11" x14ac:dyDescent="0.25">
      <c r="A734" s="357"/>
      <c r="B734" s="358"/>
      <c r="C734" s="358"/>
      <c r="D734" s="358"/>
      <c r="E734" s="358"/>
      <c r="F734" s="358"/>
      <c r="G734" s="358"/>
      <c r="H734" s="358"/>
      <c r="I734" s="358"/>
      <c r="J734" s="359"/>
      <c r="K734" s="312"/>
    </row>
    <row r="735" spans="1:11" x14ac:dyDescent="0.25">
      <c r="A735" s="360"/>
      <c r="B735" s="361"/>
      <c r="C735" s="361"/>
      <c r="D735" s="361"/>
      <c r="E735" s="361"/>
      <c r="F735" s="361"/>
      <c r="G735" s="361"/>
      <c r="H735" s="361"/>
      <c r="I735" s="361"/>
      <c r="J735" s="362"/>
      <c r="K735" s="312"/>
    </row>
    <row r="736" spans="1:11" x14ac:dyDescent="0.25">
      <c r="A736" s="360"/>
      <c r="B736" s="361"/>
      <c r="C736" s="361"/>
      <c r="D736" s="361"/>
      <c r="E736" s="361"/>
      <c r="F736" s="361"/>
      <c r="G736" s="361"/>
      <c r="H736" s="361"/>
      <c r="I736" s="361"/>
      <c r="J736" s="362"/>
      <c r="K736" s="312"/>
    </row>
    <row r="737" spans="1:11" x14ac:dyDescent="0.25">
      <c r="A737" s="360"/>
      <c r="B737" s="361"/>
      <c r="C737" s="361"/>
      <c r="D737" s="361"/>
      <c r="E737" s="361"/>
      <c r="F737" s="361"/>
      <c r="G737" s="361"/>
      <c r="H737" s="361"/>
      <c r="I737" s="361"/>
      <c r="J737" s="362"/>
      <c r="K737" s="312"/>
    </row>
    <row r="738" spans="1:11" ht="15.75" thickBot="1" x14ac:dyDescent="0.3">
      <c r="A738" s="363"/>
      <c r="B738" s="364"/>
      <c r="C738" s="364"/>
      <c r="D738" s="364"/>
      <c r="E738" s="364"/>
      <c r="F738" s="364"/>
      <c r="G738" s="364"/>
      <c r="H738" s="364"/>
      <c r="I738" s="364"/>
      <c r="J738" s="365"/>
      <c r="K738" s="312"/>
    </row>
    <row r="739" spans="1:11" x14ac:dyDescent="0.25">
      <c r="A739" s="343"/>
      <c r="B739" s="343"/>
      <c r="C739" s="343"/>
      <c r="D739" s="343"/>
      <c r="E739" s="343"/>
      <c r="F739" s="343"/>
      <c r="G739" s="343"/>
      <c r="H739" s="343"/>
      <c r="I739" s="343"/>
      <c r="J739" s="343"/>
      <c r="K739" s="323"/>
    </row>
    <row r="740" spans="1:11" ht="16.5" thickBot="1" x14ac:dyDescent="0.3">
      <c r="A740" s="356" t="s">
        <v>27</v>
      </c>
      <c r="B740" s="356"/>
      <c r="C740" s="356"/>
      <c r="D740" s="356"/>
      <c r="E740" s="356"/>
      <c r="F740" s="356"/>
      <c r="G740" s="356"/>
      <c r="H740" s="356"/>
      <c r="I740" s="356"/>
      <c r="J740" s="356"/>
      <c r="K740" s="322"/>
    </row>
    <row r="741" spans="1:11" ht="15.75" thickBot="1" x14ac:dyDescent="0.3">
      <c r="A741" s="366"/>
      <c r="B741" s="367"/>
      <c r="C741" s="367"/>
      <c r="D741" s="367"/>
      <c r="E741" s="367"/>
      <c r="F741" s="367"/>
      <c r="G741" s="367"/>
      <c r="H741" s="367"/>
      <c r="I741" s="367"/>
      <c r="J741" s="368"/>
      <c r="K741" s="326"/>
    </row>
    <row r="742" spans="1:11" x14ac:dyDescent="0.25">
      <c r="A742" s="343"/>
      <c r="B742" s="343"/>
      <c r="C742" s="343"/>
      <c r="D742" s="343"/>
      <c r="E742" s="343"/>
      <c r="F742" s="343"/>
      <c r="G742" s="343"/>
      <c r="H742" s="343"/>
      <c r="I742" s="343"/>
      <c r="J742" s="343"/>
      <c r="K742" s="323"/>
    </row>
    <row r="743" spans="1:11" ht="16.5" thickBot="1" x14ac:dyDescent="0.3">
      <c r="A743" s="344" t="s">
        <v>164</v>
      </c>
      <c r="B743" s="344"/>
      <c r="C743" s="344"/>
      <c r="D743" s="344"/>
      <c r="E743" s="344"/>
      <c r="F743" s="344"/>
      <c r="G743" s="344"/>
      <c r="H743" s="344"/>
      <c r="I743" s="344"/>
      <c r="J743" s="344"/>
      <c r="K743" s="313"/>
    </row>
    <row r="744" spans="1:11" ht="15.75" x14ac:dyDescent="0.25">
      <c r="A744" s="345"/>
      <c r="B744" s="346"/>
      <c r="C744" s="346"/>
      <c r="D744" s="346"/>
      <c r="E744" s="346"/>
      <c r="F744" s="346"/>
      <c r="G744" s="346"/>
      <c r="H744" s="346"/>
      <c r="I744" s="346"/>
      <c r="J744" s="347"/>
      <c r="K744" s="313"/>
    </row>
    <row r="745" spans="1:11" ht="15.75" x14ac:dyDescent="0.25">
      <c r="A745" s="348"/>
      <c r="B745" s="349"/>
      <c r="C745" s="349"/>
      <c r="D745" s="349"/>
      <c r="E745" s="349"/>
      <c r="F745" s="349"/>
      <c r="G745" s="349"/>
      <c r="H745" s="349"/>
      <c r="I745" s="349"/>
      <c r="J745" s="350"/>
      <c r="K745" s="313"/>
    </row>
    <row r="746" spans="1:11" ht="15.75" x14ac:dyDescent="0.25">
      <c r="A746" s="348"/>
      <c r="B746" s="349"/>
      <c r="C746" s="349"/>
      <c r="D746" s="349"/>
      <c r="E746" s="349"/>
      <c r="F746" s="349"/>
      <c r="G746" s="349"/>
      <c r="H746" s="349"/>
      <c r="I746" s="349"/>
      <c r="J746" s="350"/>
      <c r="K746" s="313"/>
    </row>
    <row r="747" spans="1:11" ht="15.75" x14ac:dyDescent="0.25">
      <c r="A747" s="348"/>
      <c r="B747" s="349"/>
      <c r="C747" s="349"/>
      <c r="D747" s="349"/>
      <c r="E747" s="349"/>
      <c r="F747" s="349"/>
      <c r="G747" s="349"/>
      <c r="H747" s="349"/>
      <c r="I747" s="349"/>
      <c r="J747" s="350"/>
      <c r="K747" s="313"/>
    </row>
    <row r="748" spans="1:11" ht="15.75" x14ac:dyDescent="0.25">
      <c r="A748" s="348"/>
      <c r="B748" s="349"/>
      <c r="C748" s="349"/>
      <c r="D748" s="349"/>
      <c r="E748" s="349"/>
      <c r="F748" s="349"/>
      <c r="G748" s="349"/>
      <c r="H748" s="349"/>
      <c r="I748" s="349"/>
      <c r="J748" s="350"/>
      <c r="K748" s="313"/>
    </row>
    <row r="749" spans="1:11" ht="15.75" x14ac:dyDescent="0.25">
      <c r="A749" s="348"/>
      <c r="B749" s="349"/>
      <c r="C749" s="349"/>
      <c r="D749" s="349"/>
      <c r="E749" s="349"/>
      <c r="F749" s="349"/>
      <c r="G749" s="349"/>
      <c r="H749" s="349"/>
      <c r="I749" s="349"/>
      <c r="J749" s="350"/>
      <c r="K749" s="313"/>
    </row>
    <row r="750" spans="1:11" ht="15.75" x14ac:dyDescent="0.25">
      <c r="A750" s="348"/>
      <c r="B750" s="349"/>
      <c r="C750" s="349"/>
      <c r="D750" s="349"/>
      <c r="E750" s="349"/>
      <c r="F750" s="349"/>
      <c r="G750" s="349"/>
      <c r="H750" s="349"/>
      <c r="I750" s="349"/>
      <c r="J750" s="350"/>
      <c r="K750" s="313"/>
    </row>
    <row r="751" spans="1:11" ht="15.75" x14ac:dyDescent="0.25">
      <c r="A751" s="348"/>
      <c r="B751" s="349"/>
      <c r="C751" s="349"/>
      <c r="D751" s="349"/>
      <c r="E751" s="349"/>
      <c r="F751" s="349"/>
      <c r="G751" s="349"/>
      <c r="H751" s="349"/>
      <c r="I751" s="349"/>
      <c r="J751" s="350"/>
      <c r="K751" s="313"/>
    </row>
    <row r="752" spans="1:11" ht="15.75" x14ac:dyDescent="0.25">
      <c r="A752" s="348"/>
      <c r="B752" s="349"/>
      <c r="C752" s="349"/>
      <c r="D752" s="349"/>
      <c r="E752" s="349"/>
      <c r="F752" s="349"/>
      <c r="G752" s="349"/>
      <c r="H752" s="349"/>
      <c r="I752" s="349"/>
      <c r="J752" s="350"/>
      <c r="K752" s="313"/>
    </row>
    <row r="753" spans="1:11" ht="15.75" x14ac:dyDescent="0.25">
      <c r="A753" s="348"/>
      <c r="B753" s="349"/>
      <c r="C753" s="349"/>
      <c r="D753" s="349"/>
      <c r="E753" s="349"/>
      <c r="F753" s="349"/>
      <c r="G753" s="349"/>
      <c r="H753" s="349"/>
      <c r="I753" s="349"/>
      <c r="J753" s="350"/>
      <c r="K753" s="313"/>
    </row>
    <row r="754" spans="1:11" ht="15.75" x14ac:dyDescent="0.25">
      <c r="A754" s="348"/>
      <c r="B754" s="349"/>
      <c r="C754" s="349"/>
      <c r="D754" s="349"/>
      <c r="E754" s="349"/>
      <c r="F754" s="349"/>
      <c r="G754" s="349"/>
      <c r="H754" s="349"/>
      <c r="I754" s="349"/>
      <c r="J754" s="350"/>
      <c r="K754" s="313"/>
    </row>
    <row r="755" spans="1:11" ht="16.5" thickBot="1" x14ac:dyDescent="0.3">
      <c r="A755" s="351"/>
      <c r="B755" s="344"/>
      <c r="C755" s="344"/>
      <c r="D755" s="344"/>
      <c r="E755" s="344"/>
      <c r="F755" s="344"/>
      <c r="G755" s="344"/>
      <c r="H755" s="344"/>
      <c r="I755" s="344"/>
      <c r="J755" s="352"/>
      <c r="K755" s="313"/>
    </row>
    <row r="756" spans="1:11" ht="15.75" thickBot="1" x14ac:dyDescent="0.3">
      <c r="A756" s="353"/>
      <c r="B756" s="354"/>
      <c r="C756" s="354"/>
      <c r="D756" s="354"/>
      <c r="E756" s="354"/>
      <c r="F756" s="354"/>
      <c r="G756" s="354"/>
      <c r="H756" s="354"/>
      <c r="I756" s="354"/>
      <c r="J756" s="355"/>
      <c r="K756" s="325"/>
    </row>
    <row r="757" spans="1:11" ht="18.75" x14ac:dyDescent="0.3">
      <c r="A757" s="374" t="s">
        <v>183</v>
      </c>
      <c r="B757" s="374"/>
      <c r="C757" s="374"/>
      <c r="D757" s="374"/>
      <c r="E757" s="374"/>
      <c r="F757" s="374"/>
      <c r="G757" s="374"/>
      <c r="H757" s="374"/>
      <c r="I757" s="374"/>
      <c r="J757" s="374"/>
      <c r="K757" s="315"/>
    </row>
    <row r="758" spans="1:11" ht="15.75" thickBot="1" x14ac:dyDescent="0.3">
      <c r="A758" s="375"/>
      <c r="B758" s="375"/>
      <c r="C758" s="375"/>
      <c r="D758" s="375"/>
      <c r="E758" s="375"/>
      <c r="F758" s="375"/>
      <c r="G758" s="375"/>
      <c r="H758" s="375"/>
      <c r="I758" s="375"/>
      <c r="J758" s="375"/>
      <c r="K758" s="316"/>
    </row>
    <row r="759" spans="1:11" ht="16.5" thickBot="1" x14ac:dyDescent="0.3">
      <c r="A759" s="376" t="s">
        <v>162</v>
      </c>
      <c r="B759" s="376"/>
      <c r="C759" s="377"/>
      <c r="D759" s="378"/>
      <c r="E759" s="378"/>
      <c r="F759" s="378"/>
      <c r="G759" s="378"/>
      <c r="H759" s="378"/>
      <c r="I759" s="378"/>
      <c r="J759" s="379"/>
      <c r="K759" s="321"/>
    </row>
    <row r="760" spans="1:11" ht="15.75" thickBot="1" x14ac:dyDescent="0.3">
      <c r="A760" s="373"/>
      <c r="B760" s="373"/>
      <c r="C760" s="373"/>
      <c r="D760" s="373"/>
      <c r="E760" s="373"/>
      <c r="F760" s="373"/>
      <c r="G760" s="373"/>
      <c r="H760" s="373"/>
      <c r="I760" s="373"/>
      <c r="J760" s="373"/>
      <c r="K760" s="314"/>
    </row>
    <row r="761" spans="1:11" ht="15.75" thickBot="1" x14ac:dyDescent="0.3">
      <c r="A761" s="369" t="s">
        <v>68</v>
      </c>
      <c r="B761" s="369"/>
      <c r="C761" s="370"/>
      <c r="D761" s="176"/>
      <c r="F761" s="371" t="s">
        <v>69</v>
      </c>
      <c r="G761" s="371"/>
      <c r="H761" s="372"/>
      <c r="I761" s="176"/>
    </row>
    <row r="762" spans="1:11" x14ac:dyDescent="0.25">
      <c r="A762" s="373"/>
      <c r="B762" s="373"/>
      <c r="C762" s="373"/>
      <c r="D762" s="373"/>
      <c r="E762" s="373"/>
      <c r="F762" s="373"/>
      <c r="G762" s="373"/>
      <c r="H762" s="373"/>
      <c r="I762" s="373"/>
      <c r="J762" s="373"/>
      <c r="K762" s="314"/>
    </row>
    <row r="763" spans="1:11" ht="16.5" thickBot="1" x14ac:dyDescent="0.3">
      <c r="A763" s="356" t="s">
        <v>163</v>
      </c>
      <c r="B763" s="356"/>
      <c r="C763" s="356"/>
      <c r="D763" s="356"/>
      <c r="E763" s="356"/>
      <c r="F763" s="356"/>
      <c r="G763" s="356"/>
      <c r="H763" s="356"/>
      <c r="I763" s="356"/>
      <c r="J763" s="356"/>
      <c r="K763" s="322"/>
    </row>
    <row r="764" spans="1:11" x14ac:dyDescent="0.25">
      <c r="A764" s="357"/>
      <c r="B764" s="358"/>
      <c r="C764" s="358"/>
      <c r="D764" s="358"/>
      <c r="E764" s="358"/>
      <c r="F764" s="358"/>
      <c r="G764" s="358"/>
      <c r="H764" s="358"/>
      <c r="I764" s="358"/>
      <c r="J764" s="359"/>
      <c r="K764" s="312"/>
    </row>
    <row r="765" spans="1:11" x14ac:dyDescent="0.25">
      <c r="A765" s="360"/>
      <c r="B765" s="361"/>
      <c r="C765" s="361"/>
      <c r="D765" s="361"/>
      <c r="E765" s="361"/>
      <c r="F765" s="361"/>
      <c r="G765" s="361"/>
      <c r="H765" s="361"/>
      <c r="I765" s="361"/>
      <c r="J765" s="362"/>
      <c r="K765" s="312"/>
    </row>
    <row r="766" spans="1:11" x14ac:dyDescent="0.25">
      <c r="A766" s="360"/>
      <c r="B766" s="361"/>
      <c r="C766" s="361"/>
      <c r="D766" s="361"/>
      <c r="E766" s="361"/>
      <c r="F766" s="361"/>
      <c r="G766" s="361"/>
      <c r="H766" s="361"/>
      <c r="I766" s="361"/>
      <c r="J766" s="362"/>
      <c r="K766" s="312"/>
    </row>
    <row r="767" spans="1:11" x14ac:dyDescent="0.25">
      <c r="A767" s="360"/>
      <c r="B767" s="361"/>
      <c r="C767" s="361"/>
      <c r="D767" s="361"/>
      <c r="E767" s="361"/>
      <c r="F767" s="361"/>
      <c r="G767" s="361"/>
      <c r="H767" s="361"/>
      <c r="I767" s="361"/>
      <c r="J767" s="362"/>
      <c r="K767" s="312"/>
    </row>
    <row r="768" spans="1:11" x14ac:dyDescent="0.25">
      <c r="A768" s="360"/>
      <c r="B768" s="361"/>
      <c r="C768" s="361"/>
      <c r="D768" s="361"/>
      <c r="E768" s="361"/>
      <c r="F768" s="361"/>
      <c r="G768" s="361"/>
      <c r="H768" s="361"/>
      <c r="I768" s="361"/>
      <c r="J768" s="362"/>
      <c r="K768" s="312"/>
    </row>
    <row r="769" spans="1:11" x14ac:dyDescent="0.25">
      <c r="A769" s="360"/>
      <c r="B769" s="361"/>
      <c r="C769" s="361"/>
      <c r="D769" s="361"/>
      <c r="E769" s="361"/>
      <c r="F769" s="361"/>
      <c r="G769" s="361"/>
      <c r="H769" s="361"/>
      <c r="I769" s="361"/>
      <c r="J769" s="362"/>
      <c r="K769" s="312"/>
    </row>
    <row r="770" spans="1:11" x14ac:dyDescent="0.25">
      <c r="A770" s="360"/>
      <c r="B770" s="361"/>
      <c r="C770" s="361"/>
      <c r="D770" s="361"/>
      <c r="E770" s="361"/>
      <c r="F770" s="361"/>
      <c r="G770" s="361"/>
      <c r="H770" s="361"/>
      <c r="I770" s="361"/>
      <c r="J770" s="362"/>
      <c r="K770" s="312"/>
    </row>
    <row r="771" spans="1:11" x14ac:dyDescent="0.25">
      <c r="A771" s="360"/>
      <c r="B771" s="361"/>
      <c r="C771" s="361"/>
      <c r="D771" s="361"/>
      <c r="E771" s="361"/>
      <c r="F771" s="361"/>
      <c r="G771" s="361"/>
      <c r="H771" s="361"/>
      <c r="I771" s="361"/>
      <c r="J771" s="362"/>
      <c r="K771" s="312"/>
    </row>
    <row r="772" spans="1:11" x14ac:dyDescent="0.25">
      <c r="A772" s="360"/>
      <c r="B772" s="361"/>
      <c r="C772" s="361"/>
      <c r="D772" s="361"/>
      <c r="E772" s="361"/>
      <c r="F772" s="361"/>
      <c r="G772" s="361"/>
      <c r="H772" s="361"/>
      <c r="I772" s="361"/>
      <c r="J772" s="362"/>
      <c r="K772" s="312"/>
    </row>
    <row r="773" spans="1:11" ht="15.75" thickBot="1" x14ac:dyDescent="0.3">
      <c r="A773" s="363"/>
      <c r="B773" s="364"/>
      <c r="C773" s="364"/>
      <c r="D773" s="364"/>
      <c r="E773" s="364"/>
      <c r="F773" s="364"/>
      <c r="G773" s="364"/>
      <c r="H773" s="364"/>
      <c r="I773" s="364"/>
      <c r="J773" s="365"/>
      <c r="K773" s="312"/>
    </row>
    <row r="774" spans="1:11" x14ac:dyDescent="0.25">
      <c r="A774" s="343"/>
      <c r="B774" s="343"/>
      <c r="C774" s="343"/>
      <c r="D774" s="343"/>
      <c r="E774" s="343"/>
      <c r="F774" s="343"/>
      <c r="G774" s="343"/>
      <c r="H774" s="343"/>
      <c r="I774" s="343"/>
      <c r="J774" s="343"/>
      <c r="K774" s="323"/>
    </row>
    <row r="775" spans="1:11" ht="16.5" thickBot="1" x14ac:dyDescent="0.3">
      <c r="A775" s="356" t="s">
        <v>29</v>
      </c>
      <c r="B775" s="356"/>
      <c r="C775" s="356"/>
      <c r="D775" s="356"/>
      <c r="E775" s="356"/>
      <c r="F775" s="356"/>
      <c r="G775" s="356"/>
      <c r="H775" s="356"/>
      <c r="I775" s="356"/>
      <c r="J775" s="356"/>
      <c r="K775" s="322"/>
    </row>
    <row r="776" spans="1:11" x14ac:dyDescent="0.25">
      <c r="A776" s="357"/>
      <c r="B776" s="358"/>
      <c r="C776" s="358"/>
      <c r="D776" s="358"/>
      <c r="E776" s="358"/>
      <c r="F776" s="358"/>
      <c r="G776" s="358"/>
      <c r="H776" s="358"/>
      <c r="I776" s="358"/>
      <c r="J776" s="359"/>
      <c r="K776" s="312"/>
    </row>
    <row r="777" spans="1:11" x14ac:dyDescent="0.25">
      <c r="A777" s="360"/>
      <c r="B777" s="361"/>
      <c r="C777" s="361"/>
      <c r="D777" s="361"/>
      <c r="E777" s="361"/>
      <c r="F777" s="361"/>
      <c r="G777" s="361"/>
      <c r="H777" s="361"/>
      <c r="I777" s="361"/>
      <c r="J777" s="362"/>
      <c r="K777" s="312"/>
    </row>
    <row r="778" spans="1:11" x14ac:dyDescent="0.25">
      <c r="A778" s="360"/>
      <c r="B778" s="361"/>
      <c r="C778" s="361"/>
      <c r="D778" s="361"/>
      <c r="E778" s="361"/>
      <c r="F778" s="361"/>
      <c r="G778" s="361"/>
      <c r="H778" s="361"/>
      <c r="I778" s="361"/>
      <c r="J778" s="362"/>
      <c r="K778" s="312"/>
    </row>
    <row r="779" spans="1:11" x14ac:dyDescent="0.25">
      <c r="A779" s="360"/>
      <c r="B779" s="361"/>
      <c r="C779" s="361"/>
      <c r="D779" s="361"/>
      <c r="E779" s="361"/>
      <c r="F779" s="361"/>
      <c r="G779" s="361"/>
      <c r="H779" s="361"/>
      <c r="I779" s="361"/>
      <c r="J779" s="362"/>
      <c r="K779" s="312"/>
    </row>
    <row r="780" spans="1:11" ht="15.75" thickBot="1" x14ac:dyDescent="0.3">
      <c r="A780" s="363"/>
      <c r="B780" s="364"/>
      <c r="C780" s="364"/>
      <c r="D780" s="364"/>
      <c r="E780" s="364"/>
      <c r="F780" s="364"/>
      <c r="G780" s="364"/>
      <c r="H780" s="364"/>
      <c r="I780" s="364"/>
      <c r="J780" s="365"/>
      <c r="K780" s="312"/>
    </row>
    <row r="781" spans="1:11" x14ac:dyDescent="0.25">
      <c r="A781" s="343"/>
      <c r="B781" s="343"/>
      <c r="C781" s="343"/>
      <c r="D781" s="343"/>
      <c r="E781" s="343"/>
      <c r="F781" s="343"/>
      <c r="G781" s="343"/>
      <c r="H781" s="343"/>
      <c r="I781" s="343"/>
      <c r="J781" s="343"/>
      <c r="K781" s="323"/>
    </row>
    <row r="782" spans="1:11" ht="16.5" thickBot="1" x14ac:dyDescent="0.3">
      <c r="A782" s="356" t="s">
        <v>27</v>
      </c>
      <c r="B782" s="356"/>
      <c r="C782" s="356"/>
      <c r="D782" s="356"/>
      <c r="E782" s="356"/>
      <c r="F782" s="356"/>
      <c r="G782" s="356"/>
      <c r="H782" s="356"/>
      <c r="I782" s="356"/>
      <c r="J782" s="356"/>
      <c r="K782" s="322"/>
    </row>
    <row r="783" spans="1:11" ht="15.75" thickBot="1" x14ac:dyDescent="0.3">
      <c r="A783" s="366"/>
      <c r="B783" s="367"/>
      <c r="C783" s="367"/>
      <c r="D783" s="367"/>
      <c r="E783" s="367"/>
      <c r="F783" s="367"/>
      <c r="G783" s="367"/>
      <c r="H783" s="367"/>
      <c r="I783" s="367"/>
      <c r="J783" s="368"/>
      <c r="K783" s="326"/>
    </row>
    <row r="784" spans="1:11" x14ac:dyDescent="0.25">
      <c r="A784" s="343"/>
      <c r="B784" s="343"/>
      <c r="C784" s="343"/>
      <c r="D784" s="343"/>
      <c r="E784" s="343"/>
      <c r="F784" s="343"/>
      <c r="G784" s="343"/>
      <c r="H784" s="343"/>
      <c r="I784" s="343"/>
      <c r="J784" s="343"/>
      <c r="K784" s="323"/>
    </row>
    <row r="785" spans="1:11" ht="42.6" customHeight="1" thickBot="1" x14ac:dyDescent="0.3">
      <c r="A785" s="344" t="s">
        <v>213</v>
      </c>
      <c r="B785" s="344"/>
      <c r="C785" s="344"/>
      <c r="D785" s="344"/>
      <c r="E785" s="344"/>
      <c r="F785" s="344"/>
      <c r="G785" s="344"/>
      <c r="H785" s="344"/>
      <c r="I785" s="344"/>
      <c r="J785" s="344"/>
      <c r="K785" s="313"/>
    </row>
    <row r="786" spans="1:11" ht="15.75" x14ac:dyDescent="0.25">
      <c r="A786" s="345"/>
      <c r="B786" s="346"/>
      <c r="C786" s="346"/>
      <c r="D786" s="346"/>
      <c r="E786" s="346"/>
      <c r="F786" s="346"/>
      <c r="G786" s="346"/>
      <c r="H786" s="346"/>
      <c r="I786" s="346"/>
      <c r="J786" s="347"/>
      <c r="K786" s="313"/>
    </row>
    <row r="787" spans="1:11" ht="15.75" x14ac:dyDescent="0.25">
      <c r="A787" s="348"/>
      <c r="B787" s="349"/>
      <c r="C787" s="349"/>
      <c r="D787" s="349"/>
      <c r="E787" s="349"/>
      <c r="F787" s="349"/>
      <c r="G787" s="349"/>
      <c r="H787" s="349"/>
      <c r="I787" s="349"/>
      <c r="J787" s="350"/>
      <c r="K787" s="313"/>
    </row>
    <row r="788" spans="1:11" ht="15.75" x14ac:dyDescent="0.25">
      <c r="A788" s="348"/>
      <c r="B788" s="349"/>
      <c r="C788" s="349"/>
      <c r="D788" s="349"/>
      <c r="E788" s="349"/>
      <c r="F788" s="349"/>
      <c r="G788" s="349"/>
      <c r="H788" s="349"/>
      <c r="I788" s="349"/>
      <c r="J788" s="350"/>
      <c r="K788" s="313"/>
    </row>
    <row r="789" spans="1:11" ht="15.75" x14ac:dyDescent="0.25">
      <c r="A789" s="348"/>
      <c r="B789" s="349"/>
      <c r="C789" s="349"/>
      <c r="D789" s="349"/>
      <c r="E789" s="349"/>
      <c r="F789" s="349"/>
      <c r="G789" s="349"/>
      <c r="H789" s="349"/>
      <c r="I789" s="349"/>
      <c r="J789" s="350"/>
      <c r="K789" s="313"/>
    </row>
    <row r="790" spans="1:11" ht="15.75" x14ac:dyDescent="0.25">
      <c r="A790" s="348"/>
      <c r="B790" s="349"/>
      <c r="C790" s="349"/>
      <c r="D790" s="349"/>
      <c r="E790" s="349"/>
      <c r="F790" s="349"/>
      <c r="G790" s="349"/>
      <c r="H790" s="349"/>
      <c r="I790" s="349"/>
      <c r="J790" s="350"/>
      <c r="K790" s="313"/>
    </row>
    <row r="791" spans="1:11" ht="15.75" x14ac:dyDescent="0.25">
      <c r="A791" s="348"/>
      <c r="B791" s="349"/>
      <c r="C791" s="349"/>
      <c r="D791" s="349"/>
      <c r="E791" s="349"/>
      <c r="F791" s="349"/>
      <c r="G791" s="349"/>
      <c r="H791" s="349"/>
      <c r="I791" s="349"/>
      <c r="J791" s="350"/>
      <c r="K791" s="313"/>
    </row>
    <row r="792" spans="1:11" ht="15.75" x14ac:dyDescent="0.25">
      <c r="A792" s="348"/>
      <c r="B792" s="349"/>
      <c r="C792" s="349"/>
      <c r="D792" s="349"/>
      <c r="E792" s="349"/>
      <c r="F792" s="349"/>
      <c r="G792" s="349"/>
      <c r="H792" s="349"/>
      <c r="I792" s="349"/>
      <c r="J792" s="350"/>
      <c r="K792" s="313"/>
    </row>
    <row r="793" spans="1:11" ht="15.75" x14ac:dyDescent="0.25">
      <c r="A793" s="348"/>
      <c r="B793" s="349"/>
      <c r="C793" s="349"/>
      <c r="D793" s="349"/>
      <c r="E793" s="349"/>
      <c r="F793" s="349"/>
      <c r="G793" s="349"/>
      <c r="H793" s="349"/>
      <c r="I793" s="349"/>
      <c r="J793" s="350"/>
      <c r="K793" s="313"/>
    </row>
    <row r="794" spans="1:11" ht="15.75" x14ac:dyDescent="0.25">
      <c r="A794" s="348"/>
      <c r="B794" s="349"/>
      <c r="C794" s="349"/>
      <c r="D794" s="349"/>
      <c r="E794" s="349"/>
      <c r="F794" s="349"/>
      <c r="G794" s="349"/>
      <c r="H794" s="349"/>
      <c r="I794" s="349"/>
      <c r="J794" s="350"/>
      <c r="K794" s="313"/>
    </row>
    <row r="795" spans="1:11" ht="15.75" x14ac:dyDescent="0.25">
      <c r="A795" s="348"/>
      <c r="B795" s="349"/>
      <c r="C795" s="349"/>
      <c r="D795" s="349"/>
      <c r="E795" s="349"/>
      <c r="F795" s="349"/>
      <c r="G795" s="349"/>
      <c r="H795" s="349"/>
      <c r="I795" s="349"/>
      <c r="J795" s="350"/>
      <c r="K795" s="313"/>
    </row>
    <row r="796" spans="1:11" ht="15.75" x14ac:dyDescent="0.25">
      <c r="A796" s="348"/>
      <c r="B796" s="349"/>
      <c r="C796" s="349"/>
      <c r="D796" s="349"/>
      <c r="E796" s="349"/>
      <c r="F796" s="349"/>
      <c r="G796" s="349"/>
      <c r="H796" s="349"/>
      <c r="I796" s="349"/>
      <c r="J796" s="350"/>
      <c r="K796" s="313"/>
    </row>
    <row r="797" spans="1:11" ht="16.5" thickBot="1" x14ac:dyDescent="0.3">
      <c r="A797" s="351"/>
      <c r="B797" s="344"/>
      <c r="C797" s="344"/>
      <c r="D797" s="344"/>
      <c r="E797" s="344"/>
      <c r="F797" s="344"/>
      <c r="G797" s="344"/>
      <c r="H797" s="344"/>
      <c r="I797" s="344"/>
      <c r="J797" s="352"/>
      <c r="K797" s="313"/>
    </row>
    <row r="798" spans="1:11" ht="15.75" thickBot="1" x14ac:dyDescent="0.3">
      <c r="A798" s="353"/>
      <c r="B798" s="354"/>
      <c r="C798" s="354"/>
      <c r="D798" s="354"/>
      <c r="E798" s="354"/>
      <c r="F798" s="354"/>
      <c r="G798" s="354"/>
      <c r="H798" s="354"/>
      <c r="I798" s="354"/>
      <c r="J798" s="355"/>
      <c r="K798" s="325"/>
    </row>
    <row r="799" spans="1:11" ht="18.75" x14ac:dyDescent="0.3">
      <c r="A799" s="374" t="s">
        <v>184</v>
      </c>
      <c r="B799" s="374"/>
      <c r="C799" s="374"/>
      <c r="D799" s="374"/>
      <c r="E799" s="374"/>
      <c r="F799" s="374"/>
      <c r="G799" s="374"/>
      <c r="H799" s="374"/>
      <c r="I799" s="374"/>
      <c r="J799" s="374"/>
      <c r="K799" s="315"/>
    </row>
    <row r="800" spans="1:11" ht="15.75" thickBot="1" x14ac:dyDescent="0.3">
      <c r="A800" s="375"/>
      <c r="B800" s="375"/>
      <c r="C800" s="375"/>
      <c r="D800" s="375"/>
      <c r="E800" s="375"/>
      <c r="F800" s="375"/>
      <c r="G800" s="375"/>
      <c r="H800" s="375"/>
      <c r="I800" s="375"/>
      <c r="J800" s="375"/>
      <c r="K800" s="316"/>
    </row>
    <row r="801" spans="1:11" ht="16.5" thickBot="1" x14ac:dyDescent="0.3">
      <c r="A801" s="376" t="s">
        <v>162</v>
      </c>
      <c r="B801" s="376"/>
      <c r="C801" s="377"/>
      <c r="D801" s="378"/>
      <c r="E801" s="378"/>
      <c r="F801" s="378"/>
      <c r="G801" s="378"/>
      <c r="H801" s="378"/>
      <c r="I801" s="378"/>
      <c r="J801" s="379"/>
      <c r="K801" s="321"/>
    </row>
    <row r="802" spans="1:11" ht="15.75" thickBot="1" x14ac:dyDescent="0.3">
      <c r="A802" s="373"/>
      <c r="B802" s="373"/>
      <c r="C802" s="373"/>
      <c r="D802" s="373"/>
      <c r="E802" s="373"/>
      <c r="F802" s="373"/>
      <c r="G802" s="373"/>
      <c r="H802" s="373"/>
      <c r="I802" s="373"/>
      <c r="J802" s="373"/>
      <c r="K802" s="314"/>
    </row>
    <row r="803" spans="1:11" ht="15.75" thickBot="1" x14ac:dyDescent="0.3">
      <c r="A803" s="369" t="s">
        <v>68</v>
      </c>
      <c r="B803" s="369"/>
      <c r="C803" s="370"/>
      <c r="D803" s="176"/>
      <c r="F803" s="371" t="s">
        <v>69</v>
      </c>
      <c r="G803" s="371"/>
      <c r="H803" s="372"/>
      <c r="I803" s="176"/>
    </row>
    <row r="804" spans="1:11" x14ac:dyDescent="0.25">
      <c r="A804" s="373"/>
      <c r="B804" s="373"/>
      <c r="C804" s="373"/>
      <c r="D804" s="373"/>
      <c r="E804" s="373"/>
      <c r="F804" s="373"/>
      <c r="G804" s="373"/>
      <c r="H804" s="373"/>
      <c r="I804" s="373"/>
      <c r="J804" s="373"/>
      <c r="K804" s="314"/>
    </row>
    <row r="805" spans="1:11" ht="16.5" thickBot="1" x14ac:dyDescent="0.3">
      <c r="A805" s="356" t="s">
        <v>163</v>
      </c>
      <c r="B805" s="356"/>
      <c r="C805" s="356"/>
      <c r="D805" s="356"/>
      <c r="E805" s="356"/>
      <c r="F805" s="356"/>
      <c r="G805" s="356"/>
      <c r="H805" s="356"/>
      <c r="I805" s="356"/>
      <c r="J805" s="356"/>
      <c r="K805" s="322"/>
    </row>
    <row r="806" spans="1:11" x14ac:dyDescent="0.25">
      <c r="A806" s="357"/>
      <c r="B806" s="358"/>
      <c r="C806" s="358"/>
      <c r="D806" s="358"/>
      <c r="E806" s="358"/>
      <c r="F806" s="358"/>
      <c r="G806" s="358"/>
      <c r="H806" s="358"/>
      <c r="I806" s="358"/>
      <c r="J806" s="359"/>
      <c r="K806" s="312"/>
    </row>
    <row r="807" spans="1:11" x14ac:dyDescent="0.25">
      <c r="A807" s="360"/>
      <c r="B807" s="361"/>
      <c r="C807" s="361"/>
      <c r="D807" s="361"/>
      <c r="E807" s="361"/>
      <c r="F807" s="361"/>
      <c r="G807" s="361"/>
      <c r="H807" s="361"/>
      <c r="I807" s="361"/>
      <c r="J807" s="362"/>
      <c r="K807" s="312"/>
    </row>
    <row r="808" spans="1:11" x14ac:dyDescent="0.25">
      <c r="A808" s="360"/>
      <c r="B808" s="361"/>
      <c r="C808" s="361"/>
      <c r="D808" s="361"/>
      <c r="E808" s="361"/>
      <c r="F808" s="361"/>
      <c r="G808" s="361"/>
      <c r="H808" s="361"/>
      <c r="I808" s="361"/>
      <c r="J808" s="362"/>
      <c r="K808" s="312"/>
    </row>
    <row r="809" spans="1:11" x14ac:dyDescent="0.25">
      <c r="A809" s="360"/>
      <c r="B809" s="361"/>
      <c r="C809" s="361"/>
      <c r="D809" s="361"/>
      <c r="E809" s="361"/>
      <c r="F809" s="361"/>
      <c r="G809" s="361"/>
      <c r="H809" s="361"/>
      <c r="I809" s="361"/>
      <c r="J809" s="362"/>
      <c r="K809" s="312"/>
    </row>
    <row r="810" spans="1:11" x14ac:dyDescent="0.25">
      <c r="A810" s="360"/>
      <c r="B810" s="361"/>
      <c r="C810" s="361"/>
      <c r="D810" s="361"/>
      <c r="E810" s="361"/>
      <c r="F810" s="361"/>
      <c r="G810" s="361"/>
      <c r="H810" s="361"/>
      <c r="I810" s="361"/>
      <c r="J810" s="362"/>
      <c r="K810" s="312"/>
    </row>
    <row r="811" spans="1:11" x14ac:dyDescent="0.25">
      <c r="A811" s="360"/>
      <c r="B811" s="361"/>
      <c r="C811" s="361"/>
      <c r="D811" s="361"/>
      <c r="E811" s="361"/>
      <c r="F811" s="361"/>
      <c r="G811" s="361"/>
      <c r="H811" s="361"/>
      <c r="I811" s="361"/>
      <c r="J811" s="362"/>
      <c r="K811" s="312"/>
    </row>
    <row r="812" spans="1:11" x14ac:dyDescent="0.25">
      <c r="A812" s="360"/>
      <c r="B812" s="361"/>
      <c r="C812" s="361"/>
      <c r="D812" s="361"/>
      <c r="E812" s="361"/>
      <c r="F812" s="361"/>
      <c r="G812" s="361"/>
      <c r="H812" s="361"/>
      <c r="I812" s="361"/>
      <c r="J812" s="362"/>
      <c r="K812" s="312"/>
    </row>
    <row r="813" spans="1:11" x14ac:dyDescent="0.25">
      <c r="A813" s="360"/>
      <c r="B813" s="361"/>
      <c r="C813" s="361"/>
      <c r="D813" s="361"/>
      <c r="E813" s="361"/>
      <c r="F813" s="361"/>
      <c r="G813" s="361"/>
      <c r="H813" s="361"/>
      <c r="I813" s="361"/>
      <c r="J813" s="362"/>
      <c r="K813" s="312"/>
    </row>
    <row r="814" spans="1:11" x14ac:dyDescent="0.25">
      <c r="A814" s="360"/>
      <c r="B814" s="361"/>
      <c r="C814" s="361"/>
      <c r="D814" s="361"/>
      <c r="E814" s="361"/>
      <c r="F814" s="361"/>
      <c r="G814" s="361"/>
      <c r="H814" s="361"/>
      <c r="I814" s="361"/>
      <c r="J814" s="362"/>
      <c r="K814" s="312"/>
    </row>
    <row r="815" spans="1:11" ht="15.75" thickBot="1" x14ac:dyDescent="0.3">
      <c r="A815" s="363"/>
      <c r="B815" s="364"/>
      <c r="C815" s="364"/>
      <c r="D815" s="364"/>
      <c r="E815" s="364"/>
      <c r="F815" s="364"/>
      <c r="G815" s="364"/>
      <c r="H815" s="364"/>
      <c r="I815" s="364"/>
      <c r="J815" s="365"/>
      <c r="K815" s="312"/>
    </row>
    <row r="816" spans="1:11" x14ac:dyDescent="0.25">
      <c r="A816" s="343"/>
      <c r="B816" s="343"/>
      <c r="C816" s="343"/>
      <c r="D816" s="343"/>
      <c r="E816" s="343"/>
      <c r="F816" s="343"/>
      <c r="G816" s="343"/>
      <c r="H816" s="343"/>
      <c r="I816" s="343"/>
      <c r="J816" s="343"/>
      <c r="K816" s="323"/>
    </row>
    <row r="817" spans="1:11" ht="16.5" thickBot="1" x14ac:dyDescent="0.3">
      <c r="A817" s="356" t="s">
        <v>29</v>
      </c>
      <c r="B817" s="356"/>
      <c r="C817" s="356"/>
      <c r="D817" s="356"/>
      <c r="E817" s="356"/>
      <c r="F817" s="356"/>
      <c r="G817" s="356"/>
      <c r="H817" s="356"/>
      <c r="I817" s="356"/>
      <c r="J817" s="356"/>
      <c r="K817" s="322"/>
    </row>
    <row r="818" spans="1:11" x14ac:dyDescent="0.25">
      <c r="A818" s="357"/>
      <c r="B818" s="358"/>
      <c r="C818" s="358"/>
      <c r="D818" s="358"/>
      <c r="E818" s="358"/>
      <c r="F818" s="358"/>
      <c r="G818" s="358"/>
      <c r="H818" s="358"/>
      <c r="I818" s="358"/>
      <c r="J818" s="359"/>
      <c r="K818" s="312"/>
    </row>
    <row r="819" spans="1:11" x14ac:dyDescent="0.25">
      <c r="A819" s="360"/>
      <c r="B819" s="361"/>
      <c r="C819" s="361"/>
      <c r="D819" s="361"/>
      <c r="E819" s="361"/>
      <c r="F819" s="361"/>
      <c r="G819" s="361"/>
      <c r="H819" s="361"/>
      <c r="I819" s="361"/>
      <c r="J819" s="362"/>
      <c r="K819" s="312"/>
    </row>
    <row r="820" spans="1:11" x14ac:dyDescent="0.25">
      <c r="A820" s="360"/>
      <c r="B820" s="361"/>
      <c r="C820" s="361"/>
      <c r="D820" s="361"/>
      <c r="E820" s="361"/>
      <c r="F820" s="361"/>
      <c r="G820" s="361"/>
      <c r="H820" s="361"/>
      <c r="I820" s="361"/>
      <c r="J820" s="362"/>
      <c r="K820" s="312"/>
    </row>
    <row r="821" spans="1:11" x14ac:dyDescent="0.25">
      <c r="A821" s="360"/>
      <c r="B821" s="361"/>
      <c r="C821" s="361"/>
      <c r="D821" s="361"/>
      <c r="E821" s="361"/>
      <c r="F821" s="361"/>
      <c r="G821" s="361"/>
      <c r="H821" s="361"/>
      <c r="I821" s="361"/>
      <c r="J821" s="362"/>
      <c r="K821" s="312"/>
    </row>
    <row r="822" spans="1:11" ht="15.75" thickBot="1" x14ac:dyDescent="0.3">
      <c r="A822" s="363"/>
      <c r="B822" s="364"/>
      <c r="C822" s="364"/>
      <c r="D822" s="364"/>
      <c r="E822" s="364"/>
      <c r="F822" s="364"/>
      <c r="G822" s="364"/>
      <c r="H822" s="364"/>
      <c r="I822" s="364"/>
      <c r="J822" s="365"/>
      <c r="K822" s="312"/>
    </row>
    <row r="823" spans="1:11" x14ac:dyDescent="0.25">
      <c r="A823" s="343"/>
      <c r="B823" s="343"/>
      <c r="C823" s="343"/>
      <c r="D823" s="343"/>
      <c r="E823" s="343"/>
      <c r="F823" s="343"/>
      <c r="G823" s="343"/>
      <c r="H823" s="343"/>
      <c r="I823" s="343"/>
      <c r="J823" s="343"/>
      <c r="K823" s="323"/>
    </row>
    <row r="824" spans="1:11" ht="16.5" thickBot="1" x14ac:dyDescent="0.3">
      <c r="A824" s="356" t="s">
        <v>27</v>
      </c>
      <c r="B824" s="356"/>
      <c r="C824" s="356"/>
      <c r="D824" s="356"/>
      <c r="E824" s="356"/>
      <c r="F824" s="356"/>
      <c r="G824" s="356"/>
      <c r="H824" s="356"/>
      <c r="I824" s="356"/>
      <c r="J824" s="356"/>
      <c r="K824" s="322"/>
    </row>
    <row r="825" spans="1:11" ht="15.75" thickBot="1" x14ac:dyDescent="0.3">
      <c r="A825" s="366"/>
      <c r="B825" s="367"/>
      <c r="C825" s="367"/>
      <c r="D825" s="367"/>
      <c r="E825" s="367"/>
      <c r="F825" s="367"/>
      <c r="G825" s="367"/>
      <c r="H825" s="367"/>
      <c r="I825" s="367"/>
      <c r="J825" s="368"/>
      <c r="K825" s="326"/>
    </row>
    <row r="826" spans="1:11" x14ac:dyDescent="0.25">
      <c r="A826" s="343"/>
      <c r="B826" s="343"/>
      <c r="C826" s="343"/>
      <c r="D826" s="343"/>
      <c r="E826" s="343"/>
      <c r="F826" s="343"/>
      <c r="G826" s="343"/>
      <c r="H826" s="343"/>
      <c r="I826" s="343"/>
      <c r="J826" s="343"/>
      <c r="K826" s="323"/>
    </row>
    <row r="827" spans="1:11" ht="42.6" customHeight="1" thickBot="1" x14ac:dyDescent="0.3">
      <c r="A827" s="344" t="s">
        <v>213</v>
      </c>
      <c r="B827" s="344"/>
      <c r="C827" s="344"/>
      <c r="D827" s="344"/>
      <c r="E827" s="344"/>
      <c r="F827" s="344"/>
      <c r="G827" s="344"/>
      <c r="H827" s="344"/>
      <c r="I827" s="344"/>
      <c r="J827" s="344"/>
      <c r="K827" s="313"/>
    </row>
    <row r="828" spans="1:11" ht="15.75" x14ac:dyDescent="0.25">
      <c r="A828" s="345"/>
      <c r="B828" s="346"/>
      <c r="C828" s="346"/>
      <c r="D828" s="346"/>
      <c r="E828" s="346"/>
      <c r="F828" s="346"/>
      <c r="G828" s="346"/>
      <c r="H828" s="346"/>
      <c r="I828" s="346"/>
      <c r="J828" s="347"/>
      <c r="K828" s="313"/>
    </row>
    <row r="829" spans="1:11" ht="15.75" x14ac:dyDescent="0.25">
      <c r="A829" s="348"/>
      <c r="B829" s="349"/>
      <c r="C829" s="349"/>
      <c r="D829" s="349"/>
      <c r="E829" s="349"/>
      <c r="F829" s="349"/>
      <c r="G829" s="349"/>
      <c r="H829" s="349"/>
      <c r="I829" s="349"/>
      <c r="J829" s="350"/>
      <c r="K829" s="313"/>
    </row>
    <row r="830" spans="1:11" ht="15.75" x14ac:dyDescent="0.25">
      <c r="A830" s="348"/>
      <c r="B830" s="349"/>
      <c r="C830" s="349"/>
      <c r="D830" s="349"/>
      <c r="E830" s="349"/>
      <c r="F830" s="349"/>
      <c r="G830" s="349"/>
      <c r="H830" s="349"/>
      <c r="I830" s="349"/>
      <c r="J830" s="350"/>
      <c r="K830" s="313"/>
    </row>
    <row r="831" spans="1:11" ht="15.75" x14ac:dyDescent="0.25">
      <c r="A831" s="348"/>
      <c r="B831" s="349"/>
      <c r="C831" s="349"/>
      <c r="D831" s="349"/>
      <c r="E831" s="349"/>
      <c r="F831" s="349"/>
      <c r="G831" s="349"/>
      <c r="H831" s="349"/>
      <c r="I831" s="349"/>
      <c r="J831" s="350"/>
      <c r="K831" s="313"/>
    </row>
    <row r="832" spans="1:11" ht="15.75" x14ac:dyDescent="0.25">
      <c r="A832" s="348"/>
      <c r="B832" s="349"/>
      <c r="C832" s="349"/>
      <c r="D832" s="349"/>
      <c r="E832" s="349"/>
      <c r="F832" s="349"/>
      <c r="G832" s="349"/>
      <c r="H832" s="349"/>
      <c r="I832" s="349"/>
      <c r="J832" s="350"/>
      <c r="K832" s="313"/>
    </row>
    <row r="833" spans="1:11" ht="15.75" x14ac:dyDescent="0.25">
      <c r="A833" s="348"/>
      <c r="B833" s="349"/>
      <c r="C833" s="349"/>
      <c r="D833" s="349"/>
      <c r="E833" s="349"/>
      <c r="F833" s="349"/>
      <c r="G833" s="349"/>
      <c r="H833" s="349"/>
      <c r="I833" s="349"/>
      <c r="J833" s="350"/>
      <c r="K833" s="313"/>
    </row>
    <row r="834" spans="1:11" ht="15.75" x14ac:dyDescent="0.25">
      <c r="A834" s="348"/>
      <c r="B834" s="349"/>
      <c r="C834" s="349"/>
      <c r="D834" s="349"/>
      <c r="E834" s="349"/>
      <c r="F834" s="349"/>
      <c r="G834" s="349"/>
      <c r="H834" s="349"/>
      <c r="I834" s="349"/>
      <c r="J834" s="350"/>
      <c r="K834" s="313"/>
    </row>
    <row r="835" spans="1:11" ht="15.75" x14ac:dyDescent="0.25">
      <c r="A835" s="348"/>
      <c r="B835" s="349"/>
      <c r="C835" s="349"/>
      <c r="D835" s="349"/>
      <c r="E835" s="349"/>
      <c r="F835" s="349"/>
      <c r="G835" s="349"/>
      <c r="H835" s="349"/>
      <c r="I835" s="349"/>
      <c r="J835" s="350"/>
      <c r="K835" s="313"/>
    </row>
    <row r="836" spans="1:11" ht="15.75" x14ac:dyDescent="0.25">
      <c r="A836" s="348"/>
      <c r="B836" s="349"/>
      <c r="C836" s="349"/>
      <c r="D836" s="349"/>
      <c r="E836" s="349"/>
      <c r="F836" s="349"/>
      <c r="G836" s="349"/>
      <c r="H836" s="349"/>
      <c r="I836" s="349"/>
      <c r="J836" s="350"/>
      <c r="K836" s="313"/>
    </row>
    <row r="837" spans="1:11" ht="15.75" x14ac:dyDescent="0.25">
      <c r="A837" s="348"/>
      <c r="B837" s="349"/>
      <c r="C837" s="349"/>
      <c r="D837" s="349"/>
      <c r="E837" s="349"/>
      <c r="F837" s="349"/>
      <c r="G837" s="349"/>
      <c r="H837" s="349"/>
      <c r="I837" s="349"/>
      <c r="J837" s="350"/>
      <c r="K837" s="313"/>
    </row>
    <row r="838" spans="1:11" ht="15.75" x14ac:dyDescent="0.25">
      <c r="A838" s="348"/>
      <c r="B838" s="349"/>
      <c r="C838" s="349"/>
      <c r="D838" s="349"/>
      <c r="E838" s="349"/>
      <c r="F838" s="349"/>
      <c r="G838" s="349"/>
      <c r="H838" s="349"/>
      <c r="I838" s="349"/>
      <c r="J838" s="350"/>
      <c r="K838" s="313"/>
    </row>
    <row r="839" spans="1:11" ht="16.5" thickBot="1" x14ac:dyDescent="0.3">
      <c r="A839" s="351"/>
      <c r="B839" s="344"/>
      <c r="C839" s="344"/>
      <c r="D839" s="344"/>
      <c r="E839" s="344"/>
      <c r="F839" s="344"/>
      <c r="G839" s="344"/>
      <c r="H839" s="344"/>
      <c r="I839" s="344"/>
      <c r="J839" s="352"/>
      <c r="K839" s="313"/>
    </row>
    <row r="840" spans="1:11" ht="15.75" thickBot="1" x14ac:dyDescent="0.3">
      <c r="A840" s="353"/>
      <c r="B840" s="354"/>
      <c r="C840" s="354"/>
      <c r="D840" s="354"/>
      <c r="E840" s="354"/>
      <c r="F840" s="354"/>
      <c r="G840" s="354"/>
      <c r="H840" s="354"/>
      <c r="I840" s="354"/>
      <c r="J840" s="355"/>
      <c r="K840" s="325"/>
    </row>
    <row r="841" spans="1:11" ht="18.75" x14ac:dyDescent="0.3">
      <c r="A841" s="374" t="s">
        <v>185</v>
      </c>
      <c r="B841" s="374"/>
      <c r="C841" s="374"/>
      <c r="D841" s="374"/>
      <c r="E841" s="374"/>
      <c r="F841" s="374"/>
      <c r="G841" s="374"/>
      <c r="H841" s="374"/>
      <c r="I841" s="374"/>
      <c r="J841" s="374"/>
      <c r="K841" s="315"/>
    </row>
    <row r="842" spans="1:11" ht="15.75" thickBot="1" x14ac:dyDescent="0.3">
      <c r="A842" s="375"/>
      <c r="B842" s="375"/>
      <c r="C842" s="375"/>
      <c r="D842" s="375"/>
      <c r="E842" s="375"/>
      <c r="F842" s="375"/>
      <c r="G842" s="375"/>
      <c r="H842" s="375"/>
      <c r="I842" s="375"/>
      <c r="J842" s="375"/>
      <c r="K842" s="316"/>
    </row>
    <row r="843" spans="1:11" ht="16.5" thickBot="1" x14ac:dyDescent="0.3">
      <c r="A843" s="376" t="s">
        <v>162</v>
      </c>
      <c r="B843" s="376"/>
      <c r="C843" s="377"/>
      <c r="D843" s="378"/>
      <c r="E843" s="378"/>
      <c r="F843" s="378"/>
      <c r="G843" s="378"/>
      <c r="H843" s="378"/>
      <c r="I843" s="378"/>
      <c r="J843" s="379"/>
      <c r="K843" s="321"/>
    </row>
    <row r="844" spans="1:11" ht="15.75" thickBot="1" x14ac:dyDescent="0.3">
      <c r="A844" s="373"/>
      <c r="B844" s="373"/>
      <c r="C844" s="373"/>
      <c r="D844" s="373"/>
      <c r="E844" s="373"/>
      <c r="F844" s="373"/>
      <c r="G844" s="373"/>
      <c r="H844" s="373"/>
      <c r="I844" s="373"/>
      <c r="J844" s="373"/>
      <c r="K844" s="314"/>
    </row>
    <row r="845" spans="1:11" ht="15.75" thickBot="1" x14ac:dyDescent="0.3">
      <c r="A845" s="369" t="s">
        <v>68</v>
      </c>
      <c r="B845" s="369"/>
      <c r="C845" s="370"/>
      <c r="D845" s="176"/>
      <c r="F845" s="371" t="s">
        <v>69</v>
      </c>
      <c r="G845" s="371"/>
      <c r="H845" s="372"/>
      <c r="I845" s="176"/>
    </row>
    <row r="846" spans="1:11" x14ac:dyDescent="0.25">
      <c r="A846" s="373"/>
      <c r="B846" s="373"/>
      <c r="C846" s="373"/>
      <c r="D846" s="373"/>
      <c r="E846" s="373"/>
      <c r="F846" s="373"/>
      <c r="G846" s="373"/>
      <c r="H846" s="373"/>
      <c r="I846" s="373"/>
      <c r="J846" s="373"/>
      <c r="K846" s="314"/>
    </row>
    <row r="847" spans="1:11" ht="16.5" thickBot="1" x14ac:dyDescent="0.3">
      <c r="A847" s="356" t="s">
        <v>163</v>
      </c>
      <c r="B847" s="356"/>
      <c r="C847" s="356"/>
      <c r="D847" s="356"/>
      <c r="E847" s="356"/>
      <c r="F847" s="356"/>
      <c r="G847" s="356"/>
      <c r="H847" s="356"/>
      <c r="I847" s="356"/>
      <c r="J847" s="356"/>
      <c r="K847" s="322"/>
    </row>
    <row r="848" spans="1:11" x14ac:dyDescent="0.25">
      <c r="A848" s="357"/>
      <c r="B848" s="358"/>
      <c r="C848" s="358"/>
      <c r="D848" s="358"/>
      <c r="E848" s="358"/>
      <c r="F848" s="358"/>
      <c r="G848" s="358"/>
      <c r="H848" s="358"/>
      <c r="I848" s="358"/>
      <c r="J848" s="359"/>
      <c r="K848" s="312"/>
    </row>
    <row r="849" spans="1:11" x14ac:dyDescent="0.25">
      <c r="A849" s="360"/>
      <c r="B849" s="361"/>
      <c r="C849" s="361"/>
      <c r="D849" s="361"/>
      <c r="E849" s="361"/>
      <c r="F849" s="361"/>
      <c r="G849" s="361"/>
      <c r="H849" s="361"/>
      <c r="I849" s="361"/>
      <c r="J849" s="362"/>
      <c r="K849" s="312"/>
    </row>
    <row r="850" spans="1:11" x14ac:dyDescent="0.25">
      <c r="A850" s="360"/>
      <c r="B850" s="361"/>
      <c r="C850" s="361"/>
      <c r="D850" s="361"/>
      <c r="E850" s="361"/>
      <c r="F850" s="361"/>
      <c r="G850" s="361"/>
      <c r="H850" s="361"/>
      <c r="I850" s="361"/>
      <c r="J850" s="362"/>
      <c r="K850" s="312"/>
    </row>
    <row r="851" spans="1:11" x14ac:dyDescent="0.25">
      <c r="A851" s="360"/>
      <c r="B851" s="361"/>
      <c r="C851" s="361"/>
      <c r="D851" s="361"/>
      <c r="E851" s="361"/>
      <c r="F851" s="361"/>
      <c r="G851" s="361"/>
      <c r="H851" s="361"/>
      <c r="I851" s="361"/>
      <c r="J851" s="362"/>
      <c r="K851" s="312"/>
    </row>
    <row r="852" spans="1:11" x14ac:dyDescent="0.25">
      <c r="A852" s="360"/>
      <c r="B852" s="361"/>
      <c r="C852" s="361"/>
      <c r="D852" s="361"/>
      <c r="E852" s="361"/>
      <c r="F852" s="361"/>
      <c r="G852" s="361"/>
      <c r="H852" s="361"/>
      <c r="I852" s="361"/>
      <c r="J852" s="362"/>
      <c r="K852" s="312"/>
    </row>
    <row r="853" spans="1:11" x14ac:dyDescent="0.25">
      <c r="A853" s="360"/>
      <c r="B853" s="361"/>
      <c r="C853" s="361"/>
      <c r="D853" s="361"/>
      <c r="E853" s="361"/>
      <c r="F853" s="361"/>
      <c r="G853" s="361"/>
      <c r="H853" s="361"/>
      <c r="I853" s="361"/>
      <c r="J853" s="362"/>
      <c r="K853" s="312"/>
    </row>
    <row r="854" spans="1:11" x14ac:dyDescent="0.25">
      <c r="A854" s="360"/>
      <c r="B854" s="361"/>
      <c r="C854" s="361"/>
      <c r="D854" s="361"/>
      <c r="E854" s="361"/>
      <c r="F854" s="361"/>
      <c r="G854" s="361"/>
      <c r="H854" s="361"/>
      <c r="I854" s="361"/>
      <c r="J854" s="362"/>
      <c r="K854" s="312"/>
    </row>
    <row r="855" spans="1:11" x14ac:dyDescent="0.25">
      <c r="A855" s="360"/>
      <c r="B855" s="361"/>
      <c r="C855" s="361"/>
      <c r="D855" s="361"/>
      <c r="E855" s="361"/>
      <c r="F855" s="361"/>
      <c r="G855" s="361"/>
      <c r="H855" s="361"/>
      <c r="I855" s="361"/>
      <c r="J855" s="362"/>
      <c r="K855" s="312"/>
    </row>
    <row r="856" spans="1:11" x14ac:dyDescent="0.25">
      <c r="A856" s="360"/>
      <c r="B856" s="361"/>
      <c r="C856" s="361"/>
      <c r="D856" s="361"/>
      <c r="E856" s="361"/>
      <c r="F856" s="361"/>
      <c r="G856" s="361"/>
      <c r="H856" s="361"/>
      <c r="I856" s="361"/>
      <c r="J856" s="362"/>
      <c r="K856" s="312"/>
    </row>
    <row r="857" spans="1:11" ht="15.75" thickBot="1" x14ac:dyDescent="0.3">
      <c r="A857" s="363"/>
      <c r="B857" s="364"/>
      <c r="C857" s="364"/>
      <c r="D857" s="364"/>
      <c r="E857" s="364"/>
      <c r="F857" s="364"/>
      <c r="G857" s="364"/>
      <c r="H857" s="364"/>
      <c r="I857" s="364"/>
      <c r="J857" s="365"/>
      <c r="K857" s="312"/>
    </row>
    <row r="858" spans="1:11" x14ac:dyDescent="0.25">
      <c r="A858" s="343"/>
      <c r="B858" s="343"/>
      <c r="C858" s="343"/>
      <c r="D858" s="343"/>
      <c r="E858" s="343"/>
      <c r="F858" s="343"/>
      <c r="G858" s="343"/>
      <c r="H858" s="343"/>
      <c r="I858" s="343"/>
      <c r="J858" s="343"/>
      <c r="K858" s="323"/>
    </row>
    <row r="859" spans="1:11" ht="16.5" thickBot="1" x14ac:dyDescent="0.3">
      <c r="A859" s="356" t="s">
        <v>29</v>
      </c>
      <c r="B859" s="356"/>
      <c r="C859" s="356"/>
      <c r="D859" s="356"/>
      <c r="E859" s="356"/>
      <c r="F859" s="356"/>
      <c r="G859" s="356"/>
      <c r="H859" s="356"/>
      <c r="I859" s="356"/>
      <c r="J859" s="356"/>
      <c r="K859" s="322"/>
    </row>
    <row r="860" spans="1:11" x14ac:dyDescent="0.25">
      <c r="A860" s="357"/>
      <c r="B860" s="358"/>
      <c r="C860" s="358"/>
      <c r="D860" s="358"/>
      <c r="E860" s="358"/>
      <c r="F860" s="358"/>
      <c r="G860" s="358"/>
      <c r="H860" s="358"/>
      <c r="I860" s="358"/>
      <c r="J860" s="359"/>
      <c r="K860" s="312"/>
    </row>
    <row r="861" spans="1:11" x14ac:dyDescent="0.25">
      <c r="A861" s="360"/>
      <c r="B861" s="361"/>
      <c r="C861" s="361"/>
      <c r="D861" s="361"/>
      <c r="E861" s="361"/>
      <c r="F861" s="361"/>
      <c r="G861" s="361"/>
      <c r="H861" s="361"/>
      <c r="I861" s="361"/>
      <c r="J861" s="362"/>
      <c r="K861" s="312"/>
    </row>
    <row r="862" spans="1:11" x14ac:dyDescent="0.25">
      <c r="A862" s="360"/>
      <c r="B862" s="361"/>
      <c r="C862" s="361"/>
      <c r="D862" s="361"/>
      <c r="E862" s="361"/>
      <c r="F862" s="361"/>
      <c r="G862" s="361"/>
      <c r="H862" s="361"/>
      <c r="I862" s="361"/>
      <c r="J862" s="362"/>
      <c r="K862" s="312"/>
    </row>
    <row r="863" spans="1:11" x14ac:dyDescent="0.25">
      <c r="A863" s="360"/>
      <c r="B863" s="361"/>
      <c r="C863" s="361"/>
      <c r="D863" s="361"/>
      <c r="E863" s="361"/>
      <c r="F863" s="361"/>
      <c r="G863" s="361"/>
      <c r="H863" s="361"/>
      <c r="I863" s="361"/>
      <c r="J863" s="362"/>
      <c r="K863" s="312"/>
    </row>
    <row r="864" spans="1:11" ht="15.75" thickBot="1" x14ac:dyDescent="0.3">
      <c r="A864" s="363"/>
      <c r="B864" s="364"/>
      <c r="C864" s="364"/>
      <c r="D864" s="364"/>
      <c r="E864" s="364"/>
      <c r="F864" s="364"/>
      <c r="G864" s="364"/>
      <c r="H864" s="364"/>
      <c r="I864" s="364"/>
      <c r="J864" s="365"/>
      <c r="K864" s="312"/>
    </row>
    <row r="865" spans="1:11" x14ac:dyDescent="0.25">
      <c r="A865" s="343"/>
      <c r="B865" s="343"/>
      <c r="C865" s="343"/>
      <c r="D865" s="343"/>
      <c r="E865" s="343"/>
      <c r="F865" s="343"/>
      <c r="G865" s="343"/>
      <c r="H865" s="343"/>
      <c r="I865" s="343"/>
      <c r="J865" s="343"/>
      <c r="K865" s="323"/>
    </row>
    <row r="866" spans="1:11" ht="16.5" thickBot="1" x14ac:dyDescent="0.3">
      <c r="A866" s="356" t="s">
        <v>27</v>
      </c>
      <c r="B866" s="356"/>
      <c r="C866" s="356"/>
      <c r="D866" s="356"/>
      <c r="E866" s="356"/>
      <c r="F866" s="356"/>
      <c r="G866" s="356"/>
      <c r="H866" s="356"/>
      <c r="I866" s="356"/>
      <c r="J866" s="356"/>
      <c r="K866" s="322"/>
    </row>
    <row r="867" spans="1:11" ht="15.75" thickBot="1" x14ac:dyDescent="0.3">
      <c r="A867" s="406"/>
      <c r="B867" s="407"/>
      <c r="C867" s="407"/>
      <c r="D867" s="407"/>
      <c r="E867" s="407"/>
      <c r="F867" s="407"/>
      <c r="G867" s="407"/>
      <c r="H867" s="407"/>
      <c r="I867" s="407"/>
      <c r="J867" s="408"/>
      <c r="K867" s="324"/>
    </row>
    <row r="868" spans="1:11" x14ac:dyDescent="0.25">
      <c r="A868" s="343"/>
      <c r="B868" s="343"/>
      <c r="C868" s="343"/>
      <c r="D868" s="343"/>
      <c r="E868" s="343"/>
      <c r="F868" s="343"/>
      <c r="G868" s="343"/>
      <c r="H868" s="343"/>
      <c r="I868" s="343"/>
      <c r="J868" s="343"/>
      <c r="K868" s="323"/>
    </row>
    <row r="869" spans="1:11" ht="47.45" customHeight="1" thickBot="1" x14ac:dyDescent="0.3">
      <c r="A869" s="344" t="s">
        <v>213</v>
      </c>
      <c r="B869" s="344"/>
      <c r="C869" s="344"/>
      <c r="D869" s="344"/>
      <c r="E869" s="344"/>
      <c r="F869" s="344"/>
      <c r="G869" s="344"/>
      <c r="H869" s="344"/>
      <c r="I869" s="344"/>
      <c r="J869" s="344"/>
      <c r="K869" s="313"/>
    </row>
    <row r="870" spans="1:11" ht="15.75" x14ac:dyDescent="0.25">
      <c r="A870" s="345"/>
      <c r="B870" s="346"/>
      <c r="C870" s="346"/>
      <c r="D870" s="346"/>
      <c r="E870" s="346"/>
      <c r="F870" s="346"/>
      <c r="G870" s="346"/>
      <c r="H870" s="346"/>
      <c r="I870" s="346"/>
      <c r="J870" s="347"/>
      <c r="K870" s="313"/>
    </row>
    <row r="871" spans="1:11" ht="15.75" x14ac:dyDescent="0.25">
      <c r="A871" s="348"/>
      <c r="B871" s="349"/>
      <c r="C871" s="349"/>
      <c r="D871" s="349"/>
      <c r="E871" s="349"/>
      <c r="F871" s="349"/>
      <c r="G871" s="349"/>
      <c r="H871" s="349"/>
      <c r="I871" s="349"/>
      <c r="J871" s="350"/>
      <c r="K871" s="313"/>
    </row>
    <row r="872" spans="1:11" ht="15.75" x14ac:dyDescent="0.25">
      <c r="A872" s="348"/>
      <c r="B872" s="349"/>
      <c r="C872" s="349"/>
      <c r="D872" s="349"/>
      <c r="E872" s="349"/>
      <c r="F872" s="349"/>
      <c r="G872" s="349"/>
      <c r="H872" s="349"/>
      <c r="I872" s="349"/>
      <c r="J872" s="350"/>
      <c r="K872" s="313"/>
    </row>
    <row r="873" spans="1:11" ht="15.75" x14ac:dyDescent="0.25">
      <c r="A873" s="348"/>
      <c r="B873" s="349"/>
      <c r="C873" s="349"/>
      <c r="D873" s="349"/>
      <c r="E873" s="349"/>
      <c r="F873" s="349"/>
      <c r="G873" s="349"/>
      <c r="H873" s="349"/>
      <c r="I873" s="349"/>
      <c r="J873" s="350"/>
      <c r="K873" s="313"/>
    </row>
    <row r="874" spans="1:11" ht="15.75" x14ac:dyDescent="0.25">
      <c r="A874" s="348"/>
      <c r="B874" s="349"/>
      <c r="C874" s="349"/>
      <c r="D874" s="349"/>
      <c r="E874" s="349"/>
      <c r="F874" s="349"/>
      <c r="G874" s="349"/>
      <c r="H874" s="349"/>
      <c r="I874" s="349"/>
      <c r="J874" s="350"/>
      <c r="K874" s="313"/>
    </row>
    <row r="875" spans="1:11" ht="15.75" x14ac:dyDescent="0.25">
      <c r="A875" s="348"/>
      <c r="B875" s="349"/>
      <c r="C875" s="349"/>
      <c r="D875" s="349"/>
      <c r="E875" s="349"/>
      <c r="F875" s="349"/>
      <c r="G875" s="349"/>
      <c r="H875" s="349"/>
      <c r="I875" s="349"/>
      <c r="J875" s="350"/>
      <c r="K875" s="313"/>
    </row>
    <row r="876" spans="1:11" ht="15.75" x14ac:dyDescent="0.25">
      <c r="A876" s="348"/>
      <c r="B876" s="349"/>
      <c r="C876" s="349"/>
      <c r="D876" s="349"/>
      <c r="E876" s="349"/>
      <c r="F876" s="349"/>
      <c r="G876" s="349"/>
      <c r="H876" s="349"/>
      <c r="I876" s="349"/>
      <c r="J876" s="350"/>
      <c r="K876" s="313"/>
    </row>
    <row r="877" spans="1:11" ht="15.75" x14ac:dyDescent="0.25">
      <c r="A877" s="348"/>
      <c r="B877" s="349"/>
      <c r="C877" s="349"/>
      <c r="D877" s="349"/>
      <c r="E877" s="349"/>
      <c r="F877" s="349"/>
      <c r="G877" s="349"/>
      <c r="H877" s="349"/>
      <c r="I877" s="349"/>
      <c r="J877" s="350"/>
      <c r="K877" s="313"/>
    </row>
    <row r="878" spans="1:11" ht="15.75" x14ac:dyDescent="0.25">
      <c r="A878" s="348"/>
      <c r="B878" s="349"/>
      <c r="C878" s="349"/>
      <c r="D878" s="349"/>
      <c r="E878" s="349"/>
      <c r="F878" s="349"/>
      <c r="G878" s="349"/>
      <c r="H878" s="349"/>
      <c r="I878" s="349"/>
      <c r="J878" s="350"/>
      <c r="K878" s="313"/>
    </row>
    <row r="879" spans="1:11" ht="15.75" x14ac:dyDescent="0.25">
      <c r="A879" s="348"/>
      <c r="B879" s="349"/>
      <c r="C879" s="349"/>
      <c r="D879" s="349"/>
      <c r="E879" s="349"/>
      <c r="F879" s="349"/>
      <c r="G879" s="349"/>
      <c r="H879" s="349"/>
      <c r="I879" s="349"/>
      <c r="J879" s="350"/>
      <c r="K879" s="313"/>
    </row>
    <row r="880" spans="1:11" ht="15.75" x14ac:dyDescent="0.25">
      <c r="A880" s="348"/>
      <c r="B880" s="349"/>
      <c r="C880" s="349"/>
      <c r="D880" s="349"/>
      <c r="E880" s="349"/>
      <c r="F880" s="349"/>
      <c r="G880" s="349"/>
      <c r="H880" s="349"/>
      <c r="I880" s="349"/>
      <c r="J880" s="350"/>
      <c r="K880" s="313"/>
    </row>
    <row r="881" spans="1:11" ht="16.5" thickBot="1" x14ac:dyDescent="0.3">
      <c r="A881" s="351"/>
      <c r="B881" s="344"/>
      <c r="C881" s="344"/>
      <c r="D881" s="344"/>
      <c r="E881" s="344"/>
      <c r="F881" s="344"/>
      <c r="G881" s="344"/>
      <c r="H881" s="344"/>
      <c r="I881" s="344"/>
      <c r="J881" s="352"/>
      <c r="K881" s="313"/>
    </row>
    <row r="882" spans="1:11" ht="15.75" thickBot="1" x14ac:dyDescent="0.3">
      <c r="A882" s="353"/>
      <c r="B882" s="354"/>
      <c r="C882" s="354"/>
      <c r="D882" s="354"/>
      <c r="E882" s="354"/>
      <c r="F882" s="354"/>
      <c r="G882" s="354"/>
      <c r="H882" s="354"/>
      <c r="I882" s="354"/>
      <c r="J882" s="355"/>
      <c r="K882" s="325"/>
    </row>
    <row r="883" spans="1:11" ht="18.75" x14ac:dyDescent="0.3">
      <c r="A883" s="374" t="s">
        <v>186</v>
      </c>
      <c r="B883" s="374"/>
      <c r="C883" s="374"/>
      <c r="D883" s="374"/>
      <c r="E883" s="374"/>
      <c r="F883" s="374"/>
      <c r="G883" s="374"/>
      <c r="H883" s="374"/>
      <c r="I883" s="374"/>
      <c r="J883" s="374"/>
      <c r="K883" s="315"/>
    </row>
    <row r="884" spans="1:11" ht="15.75" thickBot="1" x14ac:dyDescent="0.3">
      <c r="A884" s="375"/>
      <c r="B884" s="375"/>
      <c r="C884" s="375"/>
      <c r="D884" s="375"/>
      <c r="E884" s="375"/>
      <c r="F884" s="375"/>
      <c r="G884" s="375"/>
      <c r="H884" s="375"/>
      <c r="I884" s="375"/>
      <c r="J884" s="375"/>
      <c r="K884" s="316"/>
    </row>
    <row r="885" spans="1:11" ht="16.5" thickBot="1" x14ac:dyDescent="0.3">
      <c r="A885" s="376" t="s">
        <v>162</v>
      </c>
      <c r="B885" s="376"/>
      <c r="C885" s="377"/>
      <c r="D885" s="378"/>
      <c r="E885" s="378"/>
      <c r="F885" s="378"/>
      <c r="G885" s="378"/>
      <c r="H885" s="378"/>
      <c r="I885" s="378"/>
      <c r="J885" s="379"/>
      <c r="K885" s="321"/>
    </row>
    <row r="886" spans="1:11" ht="15.75" thickBot="1" x14ac:dyDescent="0.3">
      <c r="A886" s="373"/>
      <c r="B886" s="373"/>
      <c r="C886" s="373"/>
      <c r="D886" s="373"/>
      <c r="E886" s="373"/>
      <c r="F886" s="373"/>
      <c r="G886" s="373"/>
      <c r="H886" s="373"/>
      <c r="I886" s="373"/>
      <c r="J886" s="373"/>
      <c r="K886" s="314"/>
    </row>
    <row r="887" spans="1:11" ht="15.75" thickBot="1" x14ac:dyDescent="0.3">
      <c r="A887" s="369" t="s">
        <v>68</v>
      </c>
      <c r="B887" s="369"/>
      <c r="C887" s="370"/>
      <c r="D887" s="176"/>
      <c r="F887" s="371" t="s">
        <v>69</v>
      </c>
      <c r="G887" s="371"/>
      <c r="H887" s="372"/>
      <c r="I887" s="176"/>
    </row>
    <row r="888" spans="1:11" x14ac:dyDescent="0.25">
      <c r="A888" s="373"/>
      <c r="B888" s="373"/>
      <c r="C888" s="373"/>
      <c r="D888" s="373"/>
      <c r="E888" s="373"/>
      <c r="F888" s="373"/>
      <c r="G888" s="373"/>
      <c r="H888" s="373"/>
      <c r="I888" s="373"/>
      <c r="J888" s="373"/>
      <c r="K888" s="314"/>
    </row>
    <row r="889" spans="1:11" ht="16.5" thickBot="1" x14ac:dyDescent="0.3">
      <c r="A889" s="356" t="s">
        <v>163</v>
      </c>
      <c r="B889" s="356"/>
      <c r="C889" s="356"/>
      <c r="D889" s="356"/>
      <c r="E889" s="356"/>
      <c r="F889" s="356"/>
      <c r="G889" s="356"/>
      <c r="H889" s="356"/>
      <c r="I889" s="356"/>
      <c r="J889" s="356"/>
      <c r="K889" s="322"/>
    </row>
    <row r="890" spans="1:11" x14ac:dyDescent="0.25">
      <c r="A890" s="357"/>
      <c r="B890" s="358"/>
      <c r="C890" s="358"/>
      <c r="D890" s="358"/>
      <c r="E890" s="358"/>
      <c r="F890" s="358"/>
      <c r="G890" s="358"/>
      <c r="H890" s="358"/>
      <c r="I890" s="358"/>
      <c r="J890" s="359"/>
      <c r="K890" s="312"/>
    </row>
    <row r="891" spans="1:11" x14ac:dyDescent="0.25">
      <c r="A891" s="360"/>
      <c r="B891" s="361"/>
      <c r="C891" s="361"/>
      <c r="D891" s="361"/>
      <c r="E891" s="361"/>
      <c r="F891" s="361"/>
      <c r="G891" s="361"/>
      <c r="H891" s="361"/>
      <c r="I891" s="361"/>
      <c r="J891" s="362"/>
      <c r="K891" s="312"/>
    </row>
    <row r="892" spans="1:11" x14ac:dyDescent="0.25">
      <c r="A892" s="360"/>
      <c r="B892" s="361"/>
      <c r="C892" s="361"/>
      <c r="D892" s="361"/>
      <c r="E892" s="361"/>
      <c r="F892" s="361"/>
      <c r="G892" s="361"/>
      <c r="H892" s="361"/>
      <c r="I892" s="361"/>
      <c r="J892" s="362"/>
      <c r="K892" s="312"/>
    </row>
    <row r="893" spans="1:11" x14ac:dyDescent="0.25">
      <c r="A893" s="360"/>
      <c r="B893" s="361"/>
      <c r="C893" s="361"/>
      <c r="D893" s="361"/>
      <c r="E893" s="361"/>
      <c r="F893" s="361"/>
      <c r="G893" s="361"/>
      <c r="H893" s="361"/>
      <c r="I893" s="361"/>
      <c r="J893" s="362"/>
      <c r="K893" s="312"/>
    </row>
    <row r="894" spans="1:11" x14ac:dyDescent="0.25">
      <c r="A894" s="360"/>
      <c r="B894" s="361"/>
      <c r="C894" s="361"/>
      <c r="D894" s="361"/>
      <c r="E894" s="361"/>
      <c r="F894" s="361"/>
      <c r="G894" s="361"/>
      <c r="H894" s="361"/>
      <c r="I894" s="361"/>
      <c r="J894" s="362"/>
      <c r="K894" s="312"/>
    </row>
    <row r="895" spans="1:11" x14ac:dyDescent="0.25">
      <c r="A895" s="360"/>
      <c r="B895" s="361"/>
      <c r="C895" s="361"/>
      <c r="D895" s="361"/>
      <c r="E895" s="361"/>
      <c r="F895" s="361"/>
      <c r="G895" s="361"/>
      <c r="H895" s="361"/>
      <c r="I895" s="361"/>
      <c r="J895" s="362"/>
      <c r="K895" s="312"/>
    </row>
    <row r="896" spans="1:11" x14ac:dyDescent="0.25">
      <c r="A896" s="360"/>
      <c r="B896" s="361"/>
      <c r="C896" s="361"/>
      <c r="D896" s="361"/>
      <c r="E896" s="361"/>
      <c r="F896" s="361"/>
      <c r="G896" s="361"/>
      <c r="H896" s="361"/>
      <c r="I896" s="361"/>
      <c r="J896" s="362"/>
      <c r="K896" s="312"/>
    </row>
    <row r="897" spans="1:11" x14ac:dyDescent="0.25">
      <c r="A897" s="360"/>
      <c r="B897" s="361"/>
      <c r="C897" s="361"/>
      <c r="D897" s="361"/>
      <c r="E897" s="361"/>
      <c r="F897" s="361"/>
      <c r="G897" s="361"/>
      <c r="H897" s="361"/>
      <c r="I897" s="361"/>
      <c r="J897" s="362"/>
      <c r="K897" s="312"/>
    </row>
    <row r="898" spans="1:11" x14ac:dyDescent="0.25">
      <c r="A898" s="360"/>
      <c r="B898" s="361"/>
      <c r="C898" s="361"/>
      <c r="D898" s="361"/>
      <c r="E898" s="361"/>
      <c r="F898" s="361"/>
      <c r="G898" s="361"/>
      <c r="H898" s="361"/>
      <c r="I898" s="361"/>
      <c r="J898" s="362"/>
      <c r="K898" s="312"/>
    </row>
    <row r="899" spans="1:11" ht="15.75" thickBot="1" x14ac:dyDescent="0.3">
      <c r="A899" s="363"/>
      <c r="B899" s="364"/>
      <c r="C899" s="364"/>
      <c r="D899" s="364"/>
      <c r="E899" s="364"/>
      <c r="F899" s="364"/>
      <c r="G899" s="364"/>
      <c r="H899" s="364"/>
      <c r="I899" s="364"/>
      <c r="J899" s="365"/>
      <c r="K899" s="312"/>
    </row>
    <row r="900" spans="1:11" x14ac:dyDescent="0.25">
      <c r="A900" s="343"/>
      <c r="B900" s="343"/>
      <c r="C900" s="343"/>
      <c r="D900" s="343"/>
      <c r="E900" s="343"/>
      <c r="F900" s="343"/>
      <c r="G900" s="343"/>
      <c r="H900" s="343"/>
      <c r="I900" s="343"/>
      <c r="J900" s="343"/>
      <c r="K900" s="323"/>
    </row>
    <row r="901" spans="1:11" ht="16.5" thickBot="1" x14ac:dyDescent="0.3">
      <c r="A901" s="356" t="s">
        <v>29</v>
      </c>
      <c r="B901" s="356"/>
      <c r="C901" s="356"/>
      <c r="D901" s="356"/>
      <c r="E901" s="356"/>
      <c r="F901" s="356"/>
      <c r="G901" s="356"/>
      <c r="H901" s="356"/>
      <c r="I901" s="356"/>
      <c r="J901" s="356"/>
      <c r="K901" s="322"/>
    </row>
    <row r="902" spans="1:11" x14ac:dyDescent="0.25">
      <c r="A902" s="357"/>
      <c r="B902" s="358"/>
      <c r="C902" s="358"/>
      <c r="D902" s="358"/>
      <c r="E902" s="358"/>
      <c r="F902" s="358"/>
      <c r="G902" s="358"/>
      <c r="H902" s="358"/>
      <c r="I902" s="358"/>
      <c r="J902" s="359"/>
      <c r="K902" s="312"/>
    </row>
    <row r="903" spans="1:11" x14ac:dyDescent="0.25">
      <c r="A903" s="360"/>
      <c r="B903" s="361"/>
      <c r="C903" s="361"/>
      <c r="D903" s="361"/>
      <c r="E903" s="361"/>
      <c r="F903" s="361"/>
      <c r="G903" s="361"/>
      <c r="H903" s="361"/>
      <c r="I903" s="361"/>
      <c r="J903" s="362"/>
      <c r="K903" s="312"/>
    </row>
    <row r="904" spans="1:11" x14ac:dyDescent="0.25">
      <c r="A904" s="360"/>
      <c r="B904" s="361"/>
      <c r="C904" s="361"/>
      <c r="D904" s="361"/>
      <c r="E904" s="361"/>
      <c r="F904" s="361"/>
      <c r="G904" s="361"/>
      <c r="H904" s="361"/>
      <c r="I904" s="361"/>
      <c r="J904" s="362"/>
      <c r="K904" s="312"/>
    </row>
    <row r="905" spans="1:11" x14ac:dyDescent="0.25">
      <c r="A905" s="360"/>
      <c r="B905" s="361"/>
      <c r="C905" s="361"/>
      <c r="D905" s="361"/>
      <c r="E905" s="361"/>
      <c r="F905" s="361"/>
      <c r="G905" s="361"/>
      <c r="H905" s="361"/>
      <c r="I905" s="361"/>
      <c r="J905" s="362"/>
      <c r="K905" s="312"/>
    </row>
    <row r="906" spans="1:11" ht="15.75" thickBot="1" x14ac:dyDescent="0.3">
      <c r="A906" s="363"/>
      <c r="B906" s="364"/>
      <c r="C906" s="364"/>
      <c r="D906" s="364"/>
      <c r="E906" s="364"/>
      <c r="F906" s="364"/>
      <c r="G906" s="364"/>
      <c r="H906" s="364"/>
      <c r="I906" s="364"/>
      <c r="J906" s="365"/>
      <c r="K906" s="312"/>
    </row>
    <row r="907" spans="1:11" x14ac:dyDescent="0.25">
      <c r="A907" s="343"/>
      <c r="B907" s="343"/>
      <c r="C907" s="343"/>
      <c r="D907" s="343"/>
      <c r="E907" s="343"/>
      <c r="F907" s="343"/>
      <c r="G907" s="343"/>
      <c r="H907" s="343"/>
      <c r="I907" s="343"/>
      <c r="J907" s="343"/>
      <c r="K907" s="323"/>
    </row>
    <row r="908" spans="1:11" ht="16.5" thickBot="1" x14ac:dyDescent="0.3">
      <c r="A908" s="356" t="s">
        <v>27</v>
      </c>
      <c r="B908" s="356"/>
      <c r="C908" s="356"/>
      <c r="D908" s="356"/>
      <c r="E908" s="356"/>
      <c r="F908" s="356"/>
      <c r="G908" s="356"/>
      <c r="H908" s="356"/>
      <c r="I908" s="356"/>
      <c r="J908" s="356"/>
      <c r="K908" s="322"/>
    </row>
    <row r="909" spans="1:11" ht="15.75" thickBot="1" x14ac:dyDescent="0.3">
      <c r="A909" s="366"/>
      <c r="B909" s="367"/>
      <c r="C909" s="367"/>
      <c r="D909" s="367"/>
      <c r="E909" s="367"/>
      <c r="F909" s="367"/>
      <c r="G909" s="367"/>
      <c r="H909" s="367"/>
      <c r="I909" s="367"/>
      <c r="J909" s="368"/>
      <c r="K909" s="326"/>
    </row>
    <row r="910" spans="1:11" x14ac:dyDescent="0.25">
      <c r="A910" s="343"/>
      <c r="B910" s="343"/>
      <c r="C910" s="343"/>
      <c r="D910" s="343"/>
      <c r="E910" s="343"/>
      <c r="F910" s="343"/>
      <c r="G910" s="343"/>
      <c r="H910" s="343"/>
      <c r="I910" s="343"/>
      <c r="J910" s="343"/>
      <c r="K910" s="323"/>
    </row>
    <row r="911" spans="1:11" ht="46.5" customHeight="1" thickBot="1" x14ac:dyDescent="0.3">
      <c r="A911" s="344" t="s">
        <v>213</v>
      </c>
      <c r="B911" s="344"/>
      <c r="C911" s="344"/>
      <c r="D911" s="344"/>
      <c r="E911" s="344"/>
      <c r="F911" s="344"/>
      <c r="G911" s="344"/>
      <c r="H911" s="344"/>
      <c r="I911" s="344"/>
      <c r="J911" s="344"/>
      <c r="K911" s="313"/>
    </row>
    <row r="912" spans="1:11" ht="15.75" x14ac:dyDescent="0.25">
      <c r="A912" s="345"/>
      <c r="B912" s="346"/>
      <c r="C912" s="346"/>
      <c r="D912" s="346"/>
      <c r="E912" s="346"/>
      <c r="F912" s="346"/>
      <c r="G912" s="346"/>
      <c r="H912" s="346"/>
      <c r="I912" s="346"/>
      <c r="J912" s="347"/>
      <c r="K912" s="313"/>
    </row>
    <row r="913" spans="1:11" ht="15.75" x14ac:dyDescent="0.25">
      <c r="A913" s="348"/>
      <c r="B913" s="349"/>
      <c r="C913" s="349"/>
      <c r="D913" s="349"/>
      <c r="E913" s="349"/>
      <c r="F913" s="349"/>
      <c r="G913" s="349"/>
      <c r="H913" s="349"/>
      <c r="I913" s="349"/>
      <c r="J913" s="350"/>
      <c r="K913" s="313"/>
    </row>
    <row r="914" spans="1:11" ht="15.75" x14ac:dyDescent="0.25">
      <c r="A914" s="348"/>
      <c r="B914" s="349"/>
      <c r="C914" s="349"/>
      <c r="D914" s="349"/>
      <c r="E914" s="349"/>
      <c r="F914" s="349"/>
      <c r="G914" s="349"/>
      <c r="H914" s="349"/>
      <c r="I914" s="349"/>
      <c r="J914" s="350"/>
      <c r="K914" s="313"/>
    </row>
    <row r="915" spans="1:11" ht="15.75" x14ac:dyDescent="0.25">
      <c r="A915" s="348"/>
      <c r="B915" s="349"/>
      <c r="C915" s="349"/>
      <c r="D915" s="349"/>
      <c r="E915" s="349"/>
      <c r="F915" s="349"/>
      <c r="G915" s="349"/>
      <c r="H915" s="349"/>
      <c r="I915" s="349"/>
      <c r="J915" s="350"/>
      <c r="K915" s="313"/>
    </row>
    <row r="916" spans="1:11" ht="15.75" x14ac:dyDescent="0.25">
      <c r="A916" s="348"/>
      <c r="B916" s="349"/>
      <c r="C916" s="349"/>
      <c r="D916" s="349"/>
      <c r="E916" s="349"/>
      <c r="F916" s="349"/>
      <c r="G916" s="349"/>
      <c r="H916" s="349"/>
      <c r="I916" s="349"/>
      <c r="J916" s="350"/>
      <c r="K916" s="313"/>
    </row>
    <row r="917" spans="1:11" ht="15.75" x14ac:dyDescent="0.25">
      <c r="A917" s="348"/>
      <c r="B917" s="349"/>
      <c r="C917" s="349"/>
      <c r="D917" s="349"/>
      <c r="E917" s="349"/>
      <c r="F917" s="349"/>
      <c r="G917" s="349"/>
      <c r="H917" s="349"/>
      <c r="I917" s="349"/>
      <c r="J917" s="350"/>
      <c r="K917" s="313"/>
    </row>
    <row r="918" spans="1:11" ht="15.75" x14ac:dyDescent="0.25">
      <c r="A918" s="348"/>
      <c r="B918" s="349"/>
      <c r="C918" s="349"/>
      <c r="D918" s="349"/>
      <c r="E918" s="349"/>
      <c r="F918" s="349"/>
      <c r="G918" s="349"/>
      <c r="H918" s="349"/>
      <c r="I918" s="349"/>
      <c r="J918" s="350"/>
      <c r="K918" s="313"/>
    </row>
    <row r="919" spans="1:11" ht="15.75" x14ac:dyDescent="0.25">
      <c r="A919" s="348"/>
      <c r="B919" s="349"/>
      <c r="C919" s="349"/>
      <c r="D919" s="349"/>
      <c r="E919" s="349"/>
      <c r="F919" s="349"/>
      <c r="G919" s="349"/>
      <c r="H919" s="349"/>
      <c r="I919" s="349"/>
      <c r="J919" s="350"/>
      <c r="K919" s="313"/>
    </row>
    <row r="920" spans="1:11" ht="15.75" x14ac:dyDescent="0.25">
      <c r="A920" s="348"/>
      <c r="B920" s="349"/>
      <c r="C920" s="349"/>
      <c r="D920" s="349"/>
      <c r="E920" s="349"/>
      <c r="F920" s="349"/>
      <c r="G920" s="349"/>
      <c r="H920" s="349"/>
      <c r="I920" s="349"/>
      <c r="J920" s="350"/>
      <c r="K920" s="313"/>
    </row>
    <row r="921" spans="1:11" ht="15.75" x14ac:dyDescent="0.25">
      <c r="A921" s="348"/>
      <c r="B921" s="349"/>
      <c r="C921" s="349"/>
      <c r="D921" s="349"/>
      <c r="E921" s="349"/>
      <c r="F921" s="349"/>
      <c r="G921" s="349"/>
      <c r="H921" s="349"/>
      <c r="I921" s="349"/>
      <c r="J921" s="350"/>
      <c r="K921" s="313"/>
    </row>
    <row r="922" spans="1:11" ht="15.75" x14ac:dyDescent="0.25">
      <c r="A922" s="348"/>
      <c r="B922" s="349"/>
      <c r="C922" s="349"/>
      <c r="D922" s="349"/>
      <c r="E922" s="349"/>
      <c r="F922" s="349"/>
      <c r="G922" s="349"/>
      <c r="H922" s="349"/>
      <c r="I922" s="349"/>
      <c r="J922" s="350"/>
      <c r="K922" s="313"/>
    </row>
    <row r="923" spans="1:11" ht="16.5" thickBot="1" x14ac:dyDescent="0.3">
      <c r="A923" s="351"/>
      <c r="B923" s="344"/>
      <c r="C923" s="344"/>
      <c r="D923" s="344"/>
      <c r="E923" s="344"/>
      <c r="F923" s="344"/>
      <c r="G923" s="344"/>
      <c r="H923" s="344"/>
      <c r="I923" s="344"/>
      <c r="J923" s="352"/>
      <c r="K923" s="313"/>
    </row>
    <row r="924" spans="1:11" ht="15.75" thickBot="1" x14ac:dyDescent="0.3">
      <c r="A924" s="353"/>
      <c r="B924" s="354"/>
      <c r="C924" s="354"/>
      <c r="D924" s="354"/>
      <c r="E924" s="354"/>
      <c r="F924" s="354"/>
      <c r="G924" s="354"/>
      <c r="H924" s="354"/>
      <c r="I924" s="354"/>
      <c r="J924" s="355"/>
      <c r="K924" s="325"/>
    </row>
    <row r="925" spans="1:11" ht="18.75" x14ac:dyDescent="0.3">
      <c r="A925" s="374" t="s">
        <v>187</v>
      </c>
      <c r="B925" s="374"/>
      <c r="C925" s="374"/>
      <c r="D925" s="374"/>
      <c r="E925" s="374"/>
      <c r="F925" s="374"/>
      <c r="G925" s="374"/>
      <c r="H925" s="374"/>
      <c r="I925" s="374"/>
      <c r="J925" s="374"/>
      <c r="K925" s="315"/>
    </row>
    <row r="926" spans="1:11" ht="15.75" thickBot="1" x14ac:dyDescent="0.3">
      <c r="A926" s="375"/>
      <c r="B926" s="375"/>
      <c r="C926" s="375"/>
      <c r="D926" s="375"/>
      <c r="E926" s="375"/>
      <c r="F926" s="375"/>
      <c r="G926" s="375"/>
      <c r="H926" s="375"/>
      <c r="I926" s="375"/>
      <c r="J926" s="375"/>
      <c r="K926" s="316"/>
    </row>
    <row r="927" spans="1:11" ht="16.5" thickBot="1" x14ac:dyDescent="0.3">
      <c r="A927" s="376" t="s">
        <v>162</v>
      </c>
      <c r="B927" s="376"/>
      <c r="C927" s="377"/>
      <c r="D927" s="378"/>
      <c r="E927" s="378"/>
      <c r="F927" s="378"/>
      <c r="G927" s="378"/>
      <c r="H927" s="378"/>
      <c r="I927" s="378"/>
      <c r="J927" s="379"/>
      <c r="K927" s="321"/>
    </row>
    <row r="928" spans="1:11" ht="15.75" thickBot="1" x14ac:dyDescent="0.3">
      <c r="A928" s="373"/>
      <c r="B928" s="373"/>
      <c r="C928" s="373"/>
      <c r="D928" s="373"/>
      <c r="E928" s="373"/>
      <c r="F928" s="373"/>
      <c r="G928" s="373"/>
      <c r="H928" s="373"/>
      <c r="I928" s="373"/>
      <c r="J928" s="373"/>
      <c r="K928" s="314"/>
    </row>
    <row r="929" spans="1:11" ht="15.75" thickBot="1" x14ac:dyDescent="0.3">
      <c r="A929" s="369" t="s">
        <v>68</v>
      </c>
      <c r="B929" s="369"/>
      <c r="C929" s="370"/>
      <c r="D929" s="176"/>
      <c r="F929" s="371" t="s">
        <v>69</v>
      </c>
      <c r="G929" s="371"/>
      <c r="H929" s="372"/>
      <c r="I929" s="176"/>
    </row>
    <row r="930" spans="1:11" x14ac:dyDescent="0.25">
      <c r="A930" s="373"/>
      <c r="B930" s="373"/>
      <c r="C930" s="373"/>
      <c r="D930" s="373"/>
      <c r="E930" s="373"/>
      <c r="F930" s="373"/>
      <c r="G930" s="373"/>
      <c r="H930" s="373"/>
      <c r="I930" s="373"/>
      <c r="J930" s="373"/>
      <c r="K930" s="314"/>
    </row>
    <row r="931" spans="1:11" ht="16.5" thickBot="1" x14ac:dyDescent="0.3">
      <c r="A931" s="356" t="s">
        <v>163</v>
      </c>
      <c r="B931" s="356"/>
      <c r="C931" s="356"/>
      <c r="D931" s="356"/>
      <c r="E931" s="356"/>
      <c r="F931" s="356"/>
      <c r="G931" s="356"/>
      <c r="H931" s="356"/>
      <c r="I931" s="356"/>
      <c r="J931" s="356"/>
      <c r="K931" s="322"/>
    </row>
    <row r="932" spans="1:11" x14ac:dyDescent="0.25">
      <c r="A932" s="357"/>
      <c r="B932" s="358"/>
      <c r="C932" s="358"/>
      <c r="D932" s="358"/>
      <c r="E932" s="358"/>
      <c r="F932" s="358"/>
      <c r="G932" s="358"/>
      <c r="H932" s="358"/>
      <c r="I932" s="358"/>
      <c r="J932" s="359"/>
      <c r="K932" s="312"/>
    </row>
    <row r="933" spans="1:11" x14ac:dyDescent="0.25">
      <c r="A933" s="360"/>
      <c r="B933" s="361"/>
      <c r="C933" s="361"/>
      <c r="D933" s="361"/>
      <c r="E933" s="361"/>
      <c r="F933" s="361"/>
      <c r="G933" s="361"/>
      <c r="H933" s="361"/>
      <c r="I933" s="361"/>
      <c r="J933" s="362"/>
      <c r="K933" s="312"/>
    </row>
    <row r="934" spans="1:11" x14ac:dyDescent="0.25">
      <c r="A934" s="360"/>
      <c r="B934" s="361"/>
      <c r="C934" s="361"/>
      <c r="D934" s="361"/>
      <c r="E934" s="361"/>
      <c r="F934" s="361"/>
      <c r="G934" s="361"/>
      <c r="H934" s="361"/>
      <c r="I934" s="361"/>
      <c r="J934" s="362"/>
      <c r="K934" s="312"/>
    </row>
    <row r="935" spans="1:11" x14ac:dyDescent="0.25">
      <c r="A935" s="360"/>
      <c r="B935" s="361"/>
      <c r="C935" s="361"/>
      <c r="D935" s="361"/>
      <c r="E935" s="361"/>
      <c r="F935" s="361"/>
      <c r="G935" s="361"/>
      <c r="H935" s="361"/>
      <c r="I935" s="361"/>
      <c r="J935" s="362"/>
      <c r="K935" s="312"/>
    </row>
    <row r="936" spans="1:11" x14ac:dyDescent="0.25">
      <c r="A936" s="360"/>
      <c r="B936" s="361"/>
      <c r="C936" s="361"/>
      <c r="D936" s="361"/>
      <c r="E936" s="361"/>
      <c r="F936" s="361"/>
      <c r="G936" s="361"/>
      <c r="H936" s="361"/>
      <c r="I936" s="361"/>
      <c r="J936" s="362"/>
      <c r="K936" s="312"/>
    </row>
    <row r="937" spans="1:11" x14ac:dyDescent="0.25">
      <c r="A937" s="360"/>
      <c r="B937" s="361"/>
      <c r="C937" s="361"/>
      <c r="D937" s="361"/>
      <c r="E937" s="361"/>
      <c r="F937" s="361"/>
      <c r="G937" s="361"/>
      <c r="H937" s="361"/>
      <c r="I937" s="361"/>
      <c r="J937" s="362"/>
      <c r="K937" s="312"/>
    </row>
    <row r="938" spans="1:11" x14ac:dyDescent="0.25">
      <c r="A938" s="360"/>
      <c r="B938" s="361"/>
      <c r="C938" s="361"/>
      <c r="D938" s="361"/>
      <c r="E938" s="361"/>
      <c r="F938" s="361"/>
      <c r="G938" s="361"/>
      <c r="H938" s="361"/>
      <c r="I938" s="361"/>
      <c r="J938" s="362"/>
      <c r="K938" s="312"/>
    </row>
    <row r="939" spans="1:11" x14ac:dyDescent="0.25">
      <c r="A939" s="360"/>
      <c r="B939" s="361"/>
      <c r="C939" s="361"/>
      <c r="D939" s="361"/>
      <c r="E939" s="361"/>
      <c r="F939" s="361"/>
      <c r="G939" s="361"/>
      <c r="H939" s="361"/>
      <c r="I939" s="361"/>
      <c r="J939" s="362"/>
      <c r="K939" s="312"/>
    </row>
    <row r="940" spans="1:11" x14ac:dyDescent="0.25">
      <c r="A940" s="360"/>
      <c r="B940" s="361"/>
      <c r="C940" s="361"/>
      <c r="D940" s="361"/>
      <c r="E940" s="361"/>
      <c r="F940" s="361"/>
      <c r="G940" s="361"/>
      <c r="H940" s="361"/>
      <c r="I940" s="361"/>
      <c r="J940" s="362"/>
      <c r="K940" s="312"/>
    </row>
    <row r="941" spans="1:11" ht="15.75" thickBot="1" x14ac:dyDescent="0.3">
      <c r="A941" s="363"/>
      <c r="B941" s="364"/>
      <c r="C941" s="364"/>
      <c r="D941" s="364"/>
      <c r="E941" s="364"/>
      <c r="F941" s="364"/>
      <c r="G941" s="364"/>
      <c r="H941" s="364"/>
      <c r="I941" s="364"/>
      <c r="J941" s="365"/>
      <c r="K941" s="312"/>
    </row>
    <row r="942" spans="1:11" x14ac:dyDescent="0.25">
      <c r="A942" s="343"/>
      <c r="B942" s="343"/>
      <c r="C942" s="343"/>
      <c r="D942" s="343"/>
      <c r="E942" s="343"/>
      <c r="F942" s="343"/>
      <c r="G942" s="343"/>
      <c r="H942" s="343"/>
      <c r="I942" s="343"/>
      <c r="J942" s="343"/>
      <c r="K942" s="323"/>
    </row>
    <row r="943" spans="1:11" ht="16.5" thickBot="1" x14ac:dyDescent="0.3">
      <c r="A943" s="356" t="s">
        <v>29</v>
      </c>
      <c r="B943" s="356"/>
      <c r="C943" s="356"/>
      <c r="D943" s="356"/>
      <c r="E943" s="356"/>
      <c r="F943" s="356"/>
      <c r="G943" s="356"/>
      <c r="H943" s="356"/>
      <c r="I943" s="356"/>
      <c r="J943" s="356"/>
      <c r="K943" s="322"/>
    </row>
    <row r="944" spans="1:11" x14ac:dyDescent="0.25">
      <c r="A944" s="357"/>
      <c r="B944" s="358"/>
      <c r="C944" s="358"/>
      <c r="D944" s="358"/>
      <c r="E944" s="358"/>
      <c r="F944" s="358"/>
      <c r="G944" s="358"/>
      <c r="H944" s="358"/>
      <c r="I944" s="358"/>
      <c r="J944" s="359"/>
      <c r="K944" s="312"/>
    </row>
    <row r="945" spans="1:11" x14ac:dyDescent="0.25">
      <c r="A945" s="360"/>
      <c r="B945" s="361"/>
      <c r="C945" s="361"/>
      <c r="D945" s="361"/>
      <c r="E945" s="361"/>
      <c r="F945" s="361"/>
      <c r="G945" s="361"/>
      <c r="H945" s="361"/>
      <c r="I945" s="361"/>
      <c r="J945" s="362"/>
      <c r="K945" s="312"/>
    </row>
    <row r="946" spans="1:11" x14ac:dyDescent="0.25">
      <c r="A946" s="360"/>
      <c r="B946" s="361"/>
      <c r="C946" s="361"/>
      <c r="D946" s="361"/>
      <c r="E946" s="361"/>
      <c r="F946" s="361"/>
      <c r="G946" s="361"/>
      <c r="H946" s="361"/>
      <c r="I946" s="361"/>
      <c r="J946" s="362"/>
      <c r="K946" s="312"/>
    </row>
    <row r="947" spans="1:11" x14ac:dyDescent="0.25">
      <c r="A947" s="360"/>
      <c r="B947" s="361"/>
      <c r="C947" s="361"/>
      <c r="D947" s="361"/>
      <c r="E947" s="361"/>
      <c r="F947" s="361"/>
      <c r="G947" s="361"/>
      <c r="H947" s="361"/>
      <c r="I947" s="361"/>
      <c r="J947" s="362"/>
      <c r="K947" s="312"/>
    </row>
    <row r="948" spans="1:11" ht="15.75" thickBot="1" x14ac:dyDescent="0.3">
      <c r="A948" s="363"/>
      <c r="B948" s="364"/>
      <c r="C948" s="364"/>
      <c r="D948" s="364"/>
      <c r="E948" s="364"/>
      <c r="F948" s="364"/>
      <c r="G948" s="364"/>
      <c r="H948" s="364"/>
      <c r="I948" s="364"/>
      <c r="J948" s="365"/>
      <c r="K948" s="312"/>
    </row>
    <row r="949" spans="1:11" x14ac:dyDescent="0.25">
      <c r="A949" s="343"/>
      <c r="B949" s="343"/>
      <c r="C949" s="343"/>
      <c r="D949" s="343"/>
      <c r="E949" s="343"/>
      <c r="F949" s="343"/>
      <c r="G949" s="343"/>
      <c r="H949" s="343"/>
      <c r="I949" s="343"/>
      <c r="J949" s="343"/>
      <c r="K949" s="323"/>
    </row>
    <row r="950" spans="1:11" ht="16.5" thickBot="1" x14ac:dyDescent="0.3">
      <c r="A950" s="356" t="s">
        <v>27</v>
      </c>
      <c r="B950" s="356"/>
      <c r="C950" s="356"/>
      <c r="D950" s="356"/>
      <c r="E950" s="356"/>
      <c r="F950" s="356"/>
      <c r="G950" s="356"/>
      <c r="H950" s="356"/>
      <c r="I950" s="356"/>
      <c r="J950" s="356"/>
      <c r="K950" s="322"/>
    </row>
    <row r="951" spans="1:11" ht="15.75" thickBot="1" x14ac:dyDescent="0.3">
      <c r="A951" s="366"/>
      <c r="B951" s="367"/>
      <c r="C951" s="367"/>
      <c r="D951" s="367"/>
      <c r="E951" s="367"/>
      <c r="F951" s="367"/>
      <c r="G951" s="367"/>
      <c r="H951" s="367"/>
      <c r="I951" s="367"/>
      <c r="J951" s="368"/>
      <c r="K951" s="326"/>
    </row>
    <row r="952" spans="1:11" x14ac:dyDescent="0.25">
      <c r="A952" s="343"/>
      <c r="B952" s="343"/>
      <c r="C952" s="343"/>
      <c r="D952" s="343"/>
      <c r="E952" s="343"/>
      <c r="F952" s="343"/>
      <c r="G952" s="343"/>
      <c r="H952" s="343"/>
      <c r="I952" s="343"/>
      <c r="J952" s="343"/>
      <c r="K952" s="323"/>
    </row>
    <row r="953" spans="1:11" ht="51.95" customHeight="1" thickBot="1" x14ac:dyDescent="0.3">
      <c r="A953" s="344" t="s">
        <v>213</v>
      </c>
      <c r="B953" s="344"/>
      <c r="C953" s="344"/>
      <c r="D953" s="344"/>
      <c r="E953" s="344"/>
      <c r="F953" s="344"/>
      <c r="G953" s="344"/>
      <c r="H953" s="344"/>
      <c r="I953" s="344"/>
      <c r="J953" s="344"/>
      <c r="K953" s="313"/>
    </row>
    <row r="954" spans="1:11" ht="15.75" x14ac:dyDescent="0.25">
      <c r="A954" s="345"/>
      <c r="B954" s="346"/>
      <c r="C954" s="346"/>
      <c r="D954" s="346"/>
      <c r="E954" s="346"/>
      <c r="F954" s="346"/>
      <c r="G954" s="346"/>
      <c r="H954" s="346"/>
      <c r="I954" s="346"/>
      <c r="J954" s="347"/>
      <c r="K954" s="313"/>
    </row>
    <row r="955" spans="1:11" ht="15.75" x14ac:dyDescent="0.25">
      <c r="A955" s="348"/>
      <c r="B955" s="349"/>
      <c r="C955" s="349"/>
      <c r="D955" s="349"/>
      <c r="E955" s="349"/>
      <c r="F955" s="349"/>
      <c r="G955" s="349"/>
      <c r="H955" s="349"/>
      <c r="I955" s="349"/>
      <c r="J955" s="350"/>
      <c r="K955" s="313"/>
    </row>
    <row r="956" spans="1:11" ht="15.75" x14ac:dyDescent="0.25">
      <c r="A956" s="348"/>
      <c r="B956" s="349"/>
      <c r="C956" s="349"/>
      <c r="D956" s="349"/>
      <c r="E956" s="349"/>
      <c r="F956" s="349"/>
      <c r="G956" s="349"/>
      <c r="H956" s="349"/>
      <c r="I956" s="349"/>
      <c r="J956" s="350"/>
      <c r="K956" s="313"/>
    </row>
    <row r="957" spans="1:11" ht="15.75" x14ac:dyDescent="0.25">
      <c r="A957" s="348"/>
      <c r="B957" s="349"/>
      <c r="C957" s="349"/>
      <c r="D957" s="349"/>
      <c r="E957" s="349"/>
      <c r="F957" s="349"/>
      <c r="G957" s="349"/>
      <c r="H957" s="349"/>
      <c r="I957" s="349"/>
      <c r="J957" s="350"/>
      <c r="K957" s="313"/>
    </row>
    <row r="958" spans="1:11" ht="15.75" x14ac:dyDescent="0.25">
      <c r="A958" s="348"/>
      <c r="B958" s="349"/>
      <c r="C958" s="349"/>
      <c r="D958" s="349"/>
      <c r="E958" s="349"/>
      <c r="F958" s="349"/>
      <c r="G958" s="349"/>
      <c r="H958" s="349"/>
      <c r="I958" s="349"/>
      <c r="J958" s="350"/>
      <c r="K958" s="313"/>
    </row>
    <row r="959" spans="1:11" ht="15.75" x14ac:dyDescent="0.25">
      <c r="A959" s="348"/>
      <c r="B959" s="349"/>
      <c r="C959" s="349"/>
      <c r="D959" s="349"/>
      <c r="E959" s="349"/>
      <c r="F959" s="349"/>
      <c r="G959" s="349"/>
      <c r="H959" s="349"/>
      <c r="I959" s="349"/>
      <c r="J959" s="350"/>
      <c r="K959" s="313"/>
    </row>
    <row r="960" spans="1:11" ht="15.75" x14ac:dyDescent="0.25">
      <c r="A960" s="348"/>
      <c r="B960" s="349"/>
      <c r="C960" s="349"/>
      <c r="D960" s="349"/>
      <c r="E960" s="349"/>
      <c r="F960" s="349"/>
      <c r="G960" s="349"/>
      <c r="H960" s="349"/>
      <c r="I960" s="349"/>
      <c r="J960" s="350"/>
      <c r="K960" s="313"/>
    </row>
    <row r="961" spans="1:11" ht="15.75" x14ac:dyDescent="0.25">
      <c r="A961" s="348"/>
      <c r="B961" s="349"/>
      <c r="C961" s="349"/>
      <c r="D961" s="349"/>
      <c r="E961" s="349"/>
      <c r="F961" s="349"/>
      <c r="G961" s="349"/>
      <c r="H961" s="349"/>
      <c r="I961" s="349"/>
      <c r="J961" s="350"/>
      <c r="K961" s="313"/>
    </row>
    <row r="962" spans="1:11" ht="15.75" x14ac:dyDescent="0.25">
      <c r="A962" s="348"/>
      <c r="B962" s="349"/>
      <c r="C962" s="349"/>
      <c r="D962" s="349"/>
      <c r="E962" s="349"/>
      <c r="F962" s="349"/>
      <c r="G962" s="349"/>
      <c r="H962" s="349"/>
      <c r="I962" s="349"/>
      <c r="J962" s="350"/>
      <c r="K962" s="313"/>
    </row>
    <row r="963" spans="1:11" ht="15.75" x14ac:dyDescent="0.25">
      <c r="A963" s="348"/>
      <c r="B963" s="349"/>
      <c r="C963" s="349"/>
      <c r="D963" s="349"/>
      <c r="E963" s="349"/>
      <c r="F963" s="349"/>
      <c r="G963" s="349"/>
      <c r="H963" s="349"/>
      <c r="I963" s="349"/>
      <c r="J963" s="350"/>
      <c r="K963" s="313"/>
    </row>
    <row r="964" spans="1:11" ht="15.75" x14ac:dyDescent="0.25">
      <c r="A964" s="348"/>
      <c r="B964" s="349"/>
      <c r="C964" s="349"/>
      <c r="D964" s="349"/>
      <c r="E964" s="349"/>
      <c r="F964" s="349"/>
      <c r="G964" s="349"/>
      <c r="H964" s="349"/>
      <c r="I964" s="349"/>
      <c r="J964" s="350"/>
      <c r="K964" s="313"/>
    </row>
    <row r="965" spans="1:11" ht="16.5" thickBot="1" x14ac:dyDescent="0.3">
      <c r="A965" s="351"/>
      <c r="B965" s="344"/>
      <c r="C965" s="344"/>
      <c r="D965" s="344"/>
      <c r="E965" s="344"/>
      <c r="F965" s="344"/>
      <c r="G965" s="344"/>
      <c r="H965" s="344"/>
      <c r="I965" s="344"/>
      <c r="J965" s="352"/>
      <c r="K965" s="313"/>
    </row>
    <row r="966" spans="1:11" ht="15.75" thickBot="1" x14ac:dyDescent="0.3">
      <c r="A966" s="353"/>
      <c r="B966" s="354"/>
      <c r="C966" s="354"/>
      <c r="D966" s="354"/>
      <c r="E966" s="354"/>
      <c r="F966" s="354"/>
      <c r="G966" s="354"/>
      <c r="H966" s="354"/>
      <c r="I966" s="354"/>
      <c r="J966" s="355"/>
      <c r="K966" s="325"/>
    </row>
    <row r="967" spans="1:11" ht="18.75" x14ac:dyDescent="0.3">
      <c r="A967" s="374" t="s">
        <v>188</v>
      </c>
      <c r="B967" s="374"/>
      <c r="C967" s="374"/>
      <c r="D967" s="374"/>
      <c r="E967" s="374"/>
      <c r="F967" s="374"/>
      <c r="G967" s="374"/>
      <c r="H967" s="374"/>
      <c r="I967" s="374"/>
      <c r="J967" s="374"/>
      <c r="K967" s="315"/>
    </row>
    <row r="968" spans="1:11" ht="15.75" thickBot="1" x14ac:dyDescent="0.3">
      <c r="A968" s="375"/>
      <c r="B968" s="375"/>
      <c r="C968" s="375"/>
      <c r="D968" s="375"/>
      <c r="E968" s="375"/>
      <c r="F968" s="375"/>
      <c r="G968" s="375"/>
      <c r="H968" s="375"/>
      <c r="I968" s="375"/>
      <c r="J968" s="375"/>
      <c r="K968" s="316"/>
    </row>
    <row r="969" spans="1:11" ht="16.5" thickBot="1" x14ac:dyDescent="0.3">
      <c r="A969" s="376" t="s">
        <v>162</v>
      </c>
      <c r="B969" s="376"/>
      <c r="C969" s="377"/>
      <c r="D969" s="378"/>
      <c r="E969" s="378"/>
      <c r="F969" s="378"/>
      <c r="G969" s="378"/>
      <c r="H969" s="378"/>
      <c r="I969" s="378"/>
      <c r="J969" s="379"/>
      <c r="K969" s="321"/>
    </row>
    <row r="970" spans="1:11" ht="15.75" thickBot="1" x14ac:dyDescent="0.3">
      <c r="A970" s="373"/>
      <c r="B970" s="373"/>
      <c r="C970" s="373"/>
      <c r="D970" s="373"/>
      <c r="E970" s="373"/>
      <c r="F970" s="373"/>
      <c r="G970" s="373"/>
      <c r="H970" s="373"/>
      <c r="I970" s="373"/>
      <c r="J970" s="373"/>
      <c r="K970" s="314"/>
    </row>
    <row r="971" spans="1:11" ht="15.75" thickBot="1" x14ac:dyDescent="0.3">
      <c r="A971" s="369" t="s">
        <v>68</v>
      </c>
      <c r="B971" s="369"/>
      <c r="C971" s="370"/>
      <c r="D971" s="176"/>
      <c r="F971" s="371" t="s">
        <v>69</v>
      </c>
      <c r="G971" s="371"/>
      <c r="H971" s="372"/>
      <c r="I971" s="176"/>
    </row>
    <row r="972" spans="1:11" x14ac:dyDescent="0.25">
      <c r="A972" s="373"/>
      <c r="B972" s="373"/>
      <c r="C972" s="373"/>
      <c r="D972" s="373"/>
      <c r="E972" s="373"/>
      <c r="F972" s="373"/>
      <c r="G972" s="373"/>
      <c r="H972" s="373"/>
      <c r="I972" s="373"/>
      <c r="J972" s="373"/>
      <c r="K972" s="314"/>
    </row>
    <row r="973" spans="1:11" ht="16.5" thickBot="1" x14ac:dyDescent="0.3">
      <c r="A973" s="356" t="s">
        <v>163</v>
      </c>
      <c r="B973" s="356"/>
      <c r="C973" s="356"/>
      <c r="D973" s="356"/>
      <c r="E973" s="356"/>
      <c r="F973" s="356"/>
      <c r="G973" s="356"/>
      <c r="H973" s="356"/>
      <c r="I973" s="356"/>
      <c r="J973" s="356"/>
      <c r="K973" s="322"/>
    </row>
    <row r="974" spans="1:11" x14ac:dyDescent="0.25">
      <c r="A974" s="357"/>
      <c r="B974" s="358"/>
      <c r="C974" s="358"/>
      <c r="D974" s="358"/>
      <c r="E974" s="358"/>
      <c r="F974" s="358"/>
      <c r="G974" s="358"/>
      <c r="H974" s="358"/>
      <c r="I974" s="358"/>
      <c r="J974" s="359"/>
      <c r="K974" s="312"/>
    </row>
    <row r="975" spans="1:11" x14ac:dyDescent="0.25">
      <c r="A975" s="360"/>
      <c r="B975" s="361"/>
      <c r="C975" s="361"/>
      <c r="D975" s="361"/>
      <c r="E975" s="361"/>
      <c r="F975" s="361"/>
      <c r="G975" s="361"/>
      <c r="H975" s="361"/>
      <c r="I975" s="361"/>
      <c r="J975" s="362"/>
      <c r="K975" s="312"/>
    </row>
    <row r="976" spans="1:11" x14ac:dyDescent="0.25">
      <c r="A976" s="360"/>
      <c r="B976" s="361"/>
      <c r="C976" s="361"/>
      <c r="D976" s="361"/>
      <c r="E976" s="361"/>
      <c r="F976" s="361"/>
      <c r="G976" s="361"/>
      <c r="H976" s="361"/>
      <c r="I976" s="361"/>
      <c r="J976" s="362"/>
      <c r="K976" s="312"/>
    </row>
    <row r="977" spans="1:11" x14ac:dyDescent="0.25">
      <c r="A977" s="360"/>
      <c r="B977" s="361"/>
      <c r="C977" s="361"/>
      <c r="D977" s="361"/>
      <c r="E977" s="361"/>
      <c r="F977" s="361"/>
      <c r="G977" s="361"/>
      <c r="H977" s="361"/>
      <c r="I977" s="361"/>
      <c r="J977" s="362"/>
      <c r="K977" s="312"/>
    </row>
    <row r="978" spans="1:11" x14ac:dyDescent="0.25">
      <c r="A978" s="360"/>
      <c r="B978" s="361"/>
      <c r="C978" s="361"/>
      <c r="D978" s="361"/>
      <c r="E978" s="361"/>
      <c r="F978" s="361"/>
      <c r="G978" s="361"/>
      <c r="H978" s="361"/>
      <c r="I978" s="361"/>
      <c r="J978" s="362"/>
      <c r="K978" s="312"/>
    </row>
    <row r="979" spans="1:11" x14ac:dyDescent="0.25">
      <c r="A979" s="360"/>
      <c r="B979" s="361"/>
      <c r="C979" s="361"/>
      <c r="D979" s="361"/>
      <c r="E979" s="361"/>
      <c r="F979" s="361"/>
      <c r="G979" s="361"/>
      <c r="H979" s="361"/>
      <c r="I979" s="361"/>
      <c r="J979" s="362"/>
      <c r="K979" s="312"/>
    </row>
    <row r="980" spans="1:11" x14ac:dyDescent="0.25">
      <c r="A980" s="360"/>
      <c r="B980" s="361"/>
      <c r="C980" s="361"/>
      <c r="D980" s="361"/>
      <c r="E980" s="361"/>
      <c r="F980" s="361"/>
      <c r="G980" s="361"/>
      <c r="H980" s="361"/>
      <c r="I980" s="361"/>
      <c r="J980" s="362"/>
      <c r="K980" s="312"/>
    </row>
    <row r="981" spans="1:11" x14ac:dyDescent="0.25">
      <c r="A981" s="360"/>
      <c r="B981" s="361"/>
      <c r="C981" s="361"/>
      <c r="D981" s="361"/>
      <c r="E981" s="361"/>
      <c r="F981" s="361"/>
      <c r="G981" s="361"/>
      <c r="H981" s="361"/>
      <c r="I981" s="361"/>
      <c r="J981" s="362"/>
      <c r="K981" s="312"/>
    </row>
    <row r="982" spans="1:11" x14ac:dyDescent="0.25">
      <c r="A982" s="360"/>
      <c r="B982" s="361"/>
      <c r="C982" s="361"/>
      <c r="D982" s="361"/>
      <c r="E982" s="361"/>
      <c r="F982" s="361"/>
      <c r="G982" s="361"/>
      <c r="H982" s="361"/>
      <c r="I982" s="361"/>
      <c r="J982" s="362"/>
      <c r="K982" s="312"/>
    </row>
    <row r="983" spans="1:11" ht="15.75" thickBot="1" x14ac:dyDescent="0.3">
      <c r="A983" s="363"/>
      <c r="B983" s="364"/>
      <c r="C983" s="364"/>
      <c r="D983" s="364"/>
      <c r="E983" s="364"/>
      <c r="F983" s="364"/>
      <c r="G983" s="364"/>
      <c r="H983" s="364"/>
      <c r="I983" s="364"/>
      <c r="J983" s="365"/>
      <c r="K983" s="312"/>
    </row>
    <row r="984" spans="1:11" x14ac:dyDescent="0.25">
      <c r="A984" s="343"/>
      <c r="B984" s="343"/>
      <c r="C984" s="343"/>
      <c r="D984" s="343"/>
      <c r="E984" s="343"/>
      <c r="F984" s="343"/>
      <c r="G984" s="343"/>
      <c r="H984" s="343"/>
      <c r="I984" s="343"/>
      <c r="J984" s="343"/>
      <c r="K984" s="323"/>
    </row>
    <row r="985" spans="1:11" ht="16.5" thickBot="1" x14ac:dyDescent="0.3">
      <c r="A985" s="356" t="s">
        <v>29</v>
      </c>
      <c r="B985" s="356"/>
      <c r="C985" s="356"/>
      <c r="D985" s="356"/>
      <c r="E985" s="356"/>
      <c r="F985" s="356"/>
      <c r="G985" s="356"/>
      <c r="H985" s="356"/>
      <c r="I985" s="356"/>
      <c r="J985" s="356"/>
      <c r="K985" s="322"/>
    </row>
    <row r="986" spans="1:11" x14ac:dyDescent="0.25">
      <c r="A986" s="357"/>
      <c r="B986" s="358"/>
      <c r="C986" s="358"/>
      <c r="D986" s="358"/>
      <c r="E986" s="358"/>
      <c r="F986" s="358"/>
      <c r="G986" s="358"/>
      <c r="H986" s="358"/>
      <c r="I986" s="358"/>
      <c r="J986" s="359"/>
      <c r="K986" s="312"/>
    </row>
    <row r="987" spans="1:11" x14ac:dyDescent="0.25">
      <c r="A987" s="360"/>
      <c r="B987" s="361"/>
      <c r="C987" s="361"/>
      <c r="D987" s="361"/>
      <c r="E987" s="361"/>
      <c r="F987" s="361"/>
      <c r="G987" s="361"/>
      <c r="H987" s="361"/>
      <c r="I987" s="361"/>
      <c r="J987" s="362"/>
      <c r="K987" s="312"/>
    </row>
    <row r="988" spans="1:11" x14ac:dyDescent="0.25">
      <c r="A988" s="360"/>
      <c r="B988" s="361"/>
      <c r="C988" s="361"/>
      <c r="D988" s="361"/>
      <c r="E988" s="361"/>
      <c r="F988" s="361"/>
      <c r="G988" s="361"/>
      <c r="H988" s="361"/>
      <c r="I988" s="361"/>
      <c r="J988" s="362"/>
      <c r="K988" s="312"/>
    </row>
    <row r="989" spans="1:11" x14ac:dyDescent="0.25">
      <c r="A989" s="360"/>
      <c r="B989" s="361"/>
      <c r="C989" s="361"/>
      <c r="D989" s="361"/>
      <c r="E989" s="361"/>
      <c r="F989" s="361"/>
      <c r="G989" s="361"/>
      <c r="H989" s="361"/>
      <c r="I989" s="361"/>
      <c r="J989" s="362"/>
      <c r="K989" s="312"/>
    </row>
    <row r="990" spans="1:11" ht="15.75" thickBot="1" x14ac:dyDescent="0.3">
      <c r="A990" s="363"/>
      <c r="B990" s="364"/>
      <c r="C990" s="364"/>
      <c r="D990" s="364"/>
      <c r="E990" s="364"/>
      <c r="F990" s="364"/>
      <c r="G990" s="364"/>
      <c r="H990" s="364"/>
      <c r="I990" s="364"/>
      <c r="J990" s="365"/>
      <c r="K990" s="312"/>
    </row>
    <row r="991" spans="1:11" x14ac:dyDescent="0.25">
      <c r="A991" s="343"/>
      <c r="B991" s="343"/>
      <c r="C991" s="343"/>
      <c r="D991" s="343"/>
      <c r="E991" s="343"/>
      <c r="F991" s="343"/>
      <c r="G991" s="343"/>
      <c r="H991" s="343"/>
      <c r="I991" s="343"/>
      <c r="J991" s="343"/>
      <c r="K991" s="323"/>
    </row>
    <row r="992" spans="1:11" ht="16.5" thickBot="1" x14ac:dyDescent="0.3">
      <c r="A992" s="356" t="s">
        <v>27</v>
      </c>
      <c r="B992" s="356"/>
      <c r="C992" s="356"/>
      <c r="D992" s="356"/>
      <c r="E992" s="356"/>
      <c r="F992" s="356"/>
      <c r="G992" s="356"/>
      <c r="H992" s="356"/>
      <c r="I992" s="356"/>
      <c r="J992" s="356"/>
      <c r="K992" s="322"/>
    </row>
    <row r="993" spans="1:11" ht="15.75" thickBot="1" x14ac:dyDescent="0.3">
      <c r="A993" s="366"/>
      <c r="B993" s="367"/>
      <c r="C993" s="367"/>
      <c r="D993" s="367"/>
      <c r="E993" s="367"/>
      <c r="F993" s="367"/>
      <c r="G993" s="367"/>
      <c r="H993" s="367"/>
      <c r="I993" s="367"/>
      <c r="J993" s="368"/>
      <c r="K993" s="326"/>
    </row>
    <row r="994" spans="1:11" x14ac:dyDescent="0.25">
      <c r="A994" s="343"/>
      <c r="B994" s="343"/>
      <c r="C994" s="343"/>
      <c r="D994" s="343"/>
      <c r="E994" s="343"/>
      <c r="F994" s="343"/>
      <c r="G994" s="343"/>
      <c r="H994" s="343"/>
      <c r="I994" s="343"/>
      <c r="J994" s="343"/>
      <c r="K994" s="323"/>
    </row>
    <row r="995" spans="1:11" ht="50.1" customHeight="1" thickBot="1" x14ac:dyDescent="0.3">
      <c r="A995" s="344" t="s">
        <v>213</v>
      </c>
      <c r="B995" s="344"/>
      <c r="C995" s="344"/>
      <c r="D995" s="344"/>
      <c r="E995" s="344"/>
      <c r="F995" s="344"/>
      <c r="G995" s="344"/>
      <c r="H995" s="344"/>
      <c r="I995" s="344"/>
      <c r="J995" s="344"/>
      <c r="K995" s="313"/>
    </row>
    <row r="996" spans="1:11" ht="15.75" x14ac:dyDescent="0.25">
      <c r="A996" s="345"/>
      <c r="B996" s="346"/>
      <c r="C996" s="346"/>
      <c r="D996" s="346"/>
      <c r="E996" s="346"/>
      <c r="F996" s="346"/>
      <c r="G996" s="346"/>
      <c r="H996" s="346"/>
      <c r="I996" s="346"/>
      <c r="J996" s="347"/>
      <c r="K996" s="313"/>
    </row>
    <row r="997" spans="1:11" ht="15.75" x14ac:dyDescent="0.25">
      <c r="A997" s="348"/>
      <c r="B997" s="349"/>
      <c r="C997" s="349"/>
      <c r="D997" s="349"/>
      <c r="E997" s="349"/>
      <c r="F997" s="349"/>
      <c r="G997" s="349"/>
      <c r="H997" s="349"/>
      <c r="I997" s="349"/>
      <c r="J997" s="350"/>
      <c r="K997" s="313"/>
    </row>
    <row r="998" spans="1:11" ht="15.75" x14ac:dyDescent="0.25">
      <c r="A998" s="348"/>
      <c r="B998" s="349"/>
      <c r="C998" s="349"/>
      <c r="D998" s="349"/>
      <c r="E998" s="349"/>
      <c r="F998" s="349"/>
      <c r="G998" s="349"/>
      <c r="H998" s="349"/>
      <c r="I998" s="349"/>
      <c r="J998" s="350"/>
      <c r="K998" s="313"/>
    </row>
    <row r="999" spans="1:11" ht="15.75" x14ac:dyDescent="0.25">
      <c r="A999" s="348"/>
      <c r="B999" s="349"/>
      <c r="C999" s="349"/>
      <c r="D999" s="349"/>
      <c r="E999" s="349"/>
      <c r="F999" s="349"/>
      <c r="G999" s="349"/>
      <c r="H999" s="349"/>
      <c r="I999" s="349"/>
      <c r="J999" s="350"/>
      <c r="K999" s="313"/>
    </row>
    <row r="1000" spans="1:11" ht="15.75" x14ac:dyDescent="0.25">
      <c r="A1000" s="348"/>
      <c r="B1000" s="349"/>
      <c r="C1000" s="349"/>
      <c r="D1000" s="349"/>
      <c r="E1000" s="349"/>
      <c r="F1000" s="349"/>
      <c r="G1000" s="349"/>
      <c r="H1000" s="349"/>
      <c r="I1000" s="349"/>
      <c r="J1000" s="350"/>
      <c r="K1000" s="313"/>
    </row>
    <row r="1001" spans="1:11" ht="15.75" x14ac:dyDescent="0.25">
      <c r="A1001" s="348"/>
      <c r="B1001" s="349"/>
      <c r="C1001" s="349"/>
      <c r="D1001" s="349"/>
      <c r="E1001" s="349"/>
      <c r="F1001" s="349"/>
      <c r="G1001" s="349"/>
      <c r="H1001" s="349"/>
      <c r="I1001" s="349"/>
      <c r="J1001" s="350"/>
      <c r="K1001" s="313"/>
    </row>
    <row r="1002" spans="1:11" ht="15.75" x14ac:dyDescent="0.25">
      <c r="A1002" s="348"/>
      <c r="B1002" s="349"/>
      <c r="C1002" s="349"/>
      <c r="D1002" s="349"/>
      <c r="E1002" s="349"/>
      <c r="F1002" s="349"/>
      <c r="G1002" s="349"/>
      <c r="H1002" s="349"/>
      <c r="I1002" s="349"/>
      <c r="J1002" s="350"/>
      <c r="K1002" s="313"/>
    </row>
    <row r="1003" spans="1:11" ht="15.75" x14ac:dyDescent="0.25">
      <c r="A1003" s="348"/>
      <c r="B1003" s="349"/>
      <c r="C1003" s="349"/>
      <c r="D1003" s="349"/>
      <c r="E1003" s="349"/>
      <c r="F1003" s="349"/>
      <c r="G1003" s="349"/>
      <c r="H1003" s="349"/>
      <c r="I1003" s="349"/>
      <c r="J1003" s="350"/>
      <c r="K1003" s="313"/>
    </row>
    <row r="1004" spans="1:11" ht="15.75" x14ac:dyDescent="0.25">
      <c r="A1004" s="348"/>
      <c r="B1004" s="349"/>
      <c r="C1004" s="349"/>
      <c r="D1004" s="349"/>
      <c r="E1004" s="349"/>
      <c r="F1004" s="349"/>
      <c r="G1004" s="349"/>
      <c r="H1004" s="349"/>
      <c r="I1004" s="349"/>
      <c r="J1004" s="350"/>
      <c r="K1004" s="313"/>
    </row>
    <row r="1005" spans="1:11" ht="15.75" x14ac:dyDescent="0.25">
      <c r="A1005" s="348"/>
      <c r="B1005" s="349"/>
      <c r="C1005" s="349"/>
      <c r="D1005" s="349"/>
      <c r="E1005" s="349"/>
      <c r="F1005" s="349"/>
      <c r="G1005" s="349"/>
      <c r="H1005" s="349"/>
      <c r="I1005" s="349"/>
      <c r="J1005" s="350"/>
      <c r="K1005" s="313"/>
    </row>
    <row r="1006" spans="1:11" ht="15.75" x14ac:dyDescent="0.25">
      <c r="A1006" s="348"/>
      <c r="B1006" s="349"/>
      <c r="C1006" s="349"/>
      <c r="D1006" s="349"/>
      <c r="E1006" s="349"/>
      <c r="F1006" s="349"/>
      <c r="G1006" s="349"/>
      <c r="H1006" s="349"/>
      <c r="I1006" s="349"/>
      <c r="J1006" s="350"/>
      <c r="K1006" s="313"/>
    </row>
    <row r="1007" spans="1:11" ht="16.5" thickBot="1" x14ac:dyDescent="0.3">
      <c r="A1007" s="351"/>
      <c r="B1007" s="344"/>
      <c r="C1007" s="344"/>
      <c r="D1007" s="344"/>
      <c r="E1007" s="344"/>
      <c r="F1007" s="344"/>
      <c r="G1007" s="344"/>
      <c r="H1007" s="344"/>
      <c r="I1007" s="344"/>
      <c r="J1007" s="352"/>
      <c r="K1007" s="313"/>
    </row>
    <row r="1008" spans="1:11" ht="15.75" thickBot="1" x14ac:dyDescent="0.3">
      <c r="A1008" s="353"/>
      <c r="B1008" s="354"/>
      <c r="C1008" s="354"/>
      <c r="D1008" s="354"/>
      <c r="E1008" s="354"/>
      <c r="F1008" s="354"/>
      <c r="G1008" s="354"/>
      <c r="H1008" s="354"/>
      <c r="I1008" s="354"/>
      <c r="J1008" s="355"/>
      <c r="K1008" s="325"/>
    </row>
    <row r="1009" spans="1:11" ht="18.75" x14ac:dyDescent="0.3">
      <c r="A1009" s="374" t="s">
        <v>189</v>
      </c>
      <c r="B1009" s="374"/>
      <c r="C1009" s="374"/>
      <c r="D1009" s="374"/>
      <c r="E1009" s="374"/>
      <c r="F1009" s="374"/>
      <c r="G1009" s="374"/>
      <c r="H1009" s="374"/>
      <c r="I1009" s="374"/>
      <c r="J1009" s="374"/>
      <c r="K1009" s="315"/>
    </row>
    <row r="1010" spans="1:11" ht="15.75" thickBot="1" x14ac:dyDescent="0.3">
      <c r="A1010" s="375"/>
      <c r="B1010" s="375"/>
      <c r="C1010" s="375"/>
      <c r="D1010" s="375"/>
      <c r="E1010" s="375"/>
      <c r="F1010" s="375"/>
      <c r="G1010" s="375"/>
      <c r="H1010" s="375"/>
      <c r="I1010" s="375"/>
      <c r="J1010" s="375"/>
      <c r="K1010" s="316"/>
    </row>
    <row r="1011" spans="1:11" ht="16.5" thickBot="1" x14ac:dyDescent="0.3">
      <c r="A1011" s="376" t="s">
        <v>162</v>
      </c>
      <c r="B1011" s="376"/>
      <c r="C1011" s="377"/>
      <c r="D1011" s="378"/>
      <c r="E1011" s="378"/>
      <c r="F1011" s="378"/>
      <c r="G1011" s="378"/>
      <c r="H1011" s="378"/>
      <c r="I1011" s="378"/>
      <c r="J1011" s="379"/>
      <c r="K1011" s="321"/>
    </row>
    <row r="1012" spans="1:11" ht="15.75" thickBot="1" x14ac:dyDescent="0.3">
      <c r="A1012" s="373"/>
      <c r="B1012" s="373"/>
      <c r="C1012" s="373"/>
      <c r="D1012" s="373"/>
      <c r="E1012" s="373"/>
      <c r="F1012" s="373"/>
      <c r="G1012" s="373"/>
      <c r="H1012" s="373"/>
      <c r="I1012" s="373"/>
      <c r="J1012" s="373"/>
      <c r="K1012" s="314"/>
    </row>
    <row r="1013" spans="1:11" ht="15.75" thickBot="1" x14ac:dyDescent="0.3">
      <c r="A1013" s="369" t="s">
        <v>68</v>
      </c>
      <c r="B1013" s="369"/>
      <c r="C1013" s="370"/>
      <c r="D1013" s="176"/>
      <c r="F1013" s="371" t="s">
        <v>69</v>
      </c>
      <c r="G1013" s="371"/>
      <c r="H1013" s="372"/>
      <c r="I1013" s="176"/>
    </row>
    <row r="1014" spans="1:11" x14ac:dyDescent="0.25">
      <c r="A1014" s="373"/>
      <c r="B1014" s="373"/>
      <c r="C1014" s="373"/>
      <c r="D1014" s="373"/>
      <c r="E1014" s="373"/>
      <c r="F1014" s="373"/>
      <c r="G1014" s="373"/>
      <c r="H1014" s="373"/>
      <c r="I1014" s="373"/>
      <c r="J1014" s="373"/>
      <c r="K1014" s="314"/>
    </row>
    <row r="1015" spans="1:11" ht="16.5" thickBot="1" x14ac:dyDescent="0.3">
      <c r="A1015" s="356" t="s">
        <v>163</v>
      </c>
      <c r="B1015" s="356"/>
      <c r="C1015" s="356"/>
      <c r="D1015" s="356"/>
      <c r="E1015" s="356"/>
      <c r="F1015" s="356"/>
      <c r="G1015" s="356"/>
      <c r="H1015" s="356"/>
      <c r="I1015" s="356"/>
      <c r="J1015" s="356"/>
      <c r="K1015" s="322"/>
    </row>
    <row r="1016" spans="1:11" x14ac:dyDescent="0.25">
      <c r="A1016" s="357"/>
      <c r="B1016" s="358"/>
      <c r="C1016" s="358"/>
      <c r="D1016" s="358"/>
      <c r="E1016" s="358"/>
      <c r="F1016" s="358"/>
      <c r="G1016" s="358"/>
      <c r="H1016" s="358"/>
      <c r="I1016" s="358"/>
      <c r="J1016" s="359"/>
      <c r="K1016" s="312"/>
    </row>
    <row r="1017" spans="1:11" x14ac:dyDescent="0.25">
      <c r="A1017" s="360"/>
      <c r="B1017" s="361"/>
      <c r="C1017" s="361"/>
      <c r="D1017" s="361"/>
      <c r="E1017" s="361"/>
      <c r="F1017" s="361"/>
      <c r="G1017" s="361"/>
      <c r="H1017" s="361"/>
      <c r="I1017" s="361"/>
      <c r="J1017" s="362"/>
      <c r="K1017" s="312"/>
    </row>
    <row r="1018" spans="1:11" x14ac:dyDescent="0.25">
      <c r="A1018" s="360"/>
      <c r="B1018" s="361"/>
      <c r="C1018" s="361"/>
      <c r="D1018" s="361"/>
      <c r="E1018" s="361"/>
      <c r="F1018" s="361"/>
      <c r="G1018" s="361"/>
      <c r="H1018" s="361"/>
      <c r="I1018" s="361"/>
      <c r="J1018" s="362"/>
      <c r="K1018" s="312"/>
    </row>
    <row r="1019" spans="1:11" x14ac:dyDescent="0.25">
      <c r="A1019" s="360"/>
      <c r="B1019" s="361"/>
      <c r="C1019" s="361"/>
      <c r="D1019" s="361"/>
      <c r="E1019" s="361"/>
      <c r="F1019" s="361"/>
      <c r="G1019" s="361"/>
      <c r="H1019" s="361"/>
      <c r="I1019" s="361"/>
      <c r="J1019" s="362"/>
      <c r="K1019" s="312"/>
    </row>
    <row r="1020" spans="1:11" x14ac:dyDescent="0.25">
      <c r="A1020" s="360"/>
      <c r="B1020" s="361"/>
      <c r="C1020" s="361"/>
      <c r="D1020" s="361"/>
      <c r="E1020" s="361"/>
      <c r="F1020" s="361"/>
      <c r="G1020" s="361"/>
      <c r="H1020" s="361"/>
      <c r="I1020" s="361"/>
      <c r="J1020" s="362"/>
      <c r="K1020" s="312"/>
    </row>
    <row r="1021" spans="1:11" x14ac:dyDescent="0.25">
      <c r="A1021" s="360"/>
      <c r="B1021" s="361"/>
      <c r="C1021" s="361"/>
      <c r="D1021" s="361"/>
      <c r="E1021" s="361"/>
      <c r="F1021" s="361"/>
      <c r="G1021" s="361"/>
      <c r="H1021" s="361"/>
      <c r="I1021" s="361"/>
      <c r="J1021" s="362"/>
      <c r="K1021" s="312"/>
    </row>
    <row r="1022" spans="1:11" x14ac:dyDescent="0.25">
      <c r="A1022" s="360"/>
      <c r="B1022" s="361"/>
      <c r="C1022" s="361"/>
      <c r="D1022" s="361"/>
      <c r="E1022" s="361"/>
      <c r="F1022" s="361"/>
      <c r="G1022" s="361"/>
      <c r="H1022" s="361"/>
      <c r="I1022" s="361"/>
      <c r="J1022" s="362"/>
      <c r="K1022" s="312"/>
    </row>
    <row r="1023" spans="1:11" x14ac:dyDescent="0.25">
      <c r="A1023" s="360"/>
      <c r="B1023" s="361"/>
      <c r="C1023" s="361"/>
      <c r="D1023" s="361"/>
      <c r="E1023" s="361"/>
      <c r="F1023" s="361"/>
      <c r="G1023" s="361"/>
      <c r="H1023" s="361"/>
      <c r="I1023" s="361"/>
      <c r="J1023" s="362"/>
      <c r="K1023" s="312"/>
    </row>
    <row r="1024" spans="1:11" x14ac:dyDescent="0.25">
      <c r="A1024" s="360"/>
      <c r="B1024" s="361"/>
      <c r="C1024" s="361"/>
      <c r="D1024" s="361"/>
      <c r="E1024" s="361"/>
      <c r="F1024" s="361"/>
      <c r="G1024" s="361"/>
      <c r="H1024" s="361"/>
      <c r="I1024" s="361"/>
      <c r="J1024" s="362"/>
      <c r="K1024" s="312"/>
    </row>
    <row r="1025" spans="1:11" ht="15.75" thickBot="1" x14ac:dyDescent="0.3">
      <c r="A1025" s="363"/>
      <c r="B1025" s="364"/>
      <c r="C1025" s="364"/>
      <c r="D1025" s="364"/>
      <c r="E1025" s="364"/>
      <c r="F1025" s="364"/>
      <c r="G1025" s="364"/>
      <c r="H1025" s="364"/>
      <c r="I1025" s="364"/>
      <c r="J1025" s="365"/>
      <c r="K1025" s="312"/>
    </row>
    <row r="1026" spans="1:11" x14ac:dyDescent="0.25">
      <c r="A1026" s="343"/>
      <c r="B1026" s="343"/>
      <c r="C1026" s="343"/>
      <c r="D1026" s="343"/>
      <c r="E1026" s="343"/>
      <c r="F1026" s="343"/>
      <c r="G1026" s="343"/>
      <c r="H1026" s="343"/>
      <c r="I1026" s="343"/>
      <c r="J1026" s="343"/>
      <c r="K1026" s="323"/>
    </row>
    <row r="1027" spans="1:11" ht="16.5" thickBot="1" x14ac:dyDescent="0.3">
      <c r="A1027" s="356" t="s">
        <v>29</v>
      </c>
      <c r="B1027" s="356"/>
      <c r="C1027" s="356"/>
      <c r="D1027" s="356"/>
      <c r="E1027" s="356"/>
      <c r="F1027" s="356"/>
      <c r="G1027" s="356"/>
      <c r="H1027" s="356"/>
      <c r="I1027" s="356"/>
      <c r="J1027" s="356"/>
      <c r="K1027" s="322"/>
    </row>
    <row r="1028" spans="1:11" x14ac:dyDescent="0.25">
      <c r="A1028" s="357"/>
      <c r="B1028" s="358"/>
      <c r="C1028" s="358"/>
      <c r="D1028" s="358"/>
      <c r="E1028" s="358"/>
      <c r="F1028" s="358"/>
      <c r="G1028" s="358"/>
      <c r="H1028" s="358"/>
      <c r="I1028" s="358"/>
      <c r="J1028" s="359"/>
      <c r="K1028" s="312"/>
    </row>
    <row r="1029" spans="1:11" x14ac:dyDescent="0.25">
      <c r="A1029" s="360"/>
      <c r="B1029" s="361"/>
      <c r="C1029" s="361"/>
      <c r="D1029" s="361"/>
      <c r="E1029" s="361"/>
      <c r="F1029" s="361"/>
      <c r="G1029" s="361"/>
      <c r="H1029" s="361"/>
      <c r="I1029" s="361"/>
      <c r="J1029" s="362"/>
      <c r="K1029" s="312"/>
    </row>
    <row r="1030" spans="1:11" x14ac:dyDescent="0.25">
      <c r="A1030" s="360"/>
      <c r="B1030" s="361"/>
      <c r="C1030" s="361"/>
      <c r="D1030" s="361"/>
      <c r="E1030" s="361"/>
      <c r="F1030" s="361"/>
      <c r="G1030" s="361"/>
      <c r="H1030" s="361"/>
      <c r="I1030" s="361"/>
      <c r="J1030" s="362"/>
      <c r="K1030" s="312"/>
    </row>
    <row r="1031" spans="1:11" x14ac:dyDescent="0.25">
      <c r="A1031" s="360"/>
      <c r="B1031" s="361"/>
      <c r="C1031" s="361"/>
      <c r="D1031" s="361"/>
      <c r="E1031" s="361"/>
      <c r="F1031" s="361"/>
      <c r="G1031" s="361"/>
      <c r="H1031" s="361"/>
      <c r="I1031" s="361"/>
      <c r="J1031" s="362"/>
      <c r="K1031" s="312"/>
    </row>
    <row r="1032" spans="1:11" ht="15.75" thickBot="1" x14ac:dyDescent="0.3">
      <c r="A1032" s="363"/>
      <c r="B1032" s="364"/>
      <c r="C1032" s="364"/>
      <c r="D1032" s="364"/>
      <c r="E1032" s="364"/>
      <c r="F1032" s="364"/>
      <c r="G1032" s="364"/>
      <c r="H1032" s="364"/>
      <c r="I1032" s="364"/>
      <c r="J1032" s="365"/>
      <c r="K1032" s="312"/>
    </row>
    <row r="1033" spans="1:11" x14ac:dyDescent="0.25">
      <c r="A1033" s="343"/>
      <c r="B1033" s="343"/>
      <c r="C1033" s="343"/>
      <c r="D1033" s="343"/>
      <c r="E1033" s="343"/>
      <c r="F1033" s="343"/>
      <c r="G1033" s="343"/>
      <c r="H1033" s="343"/>
      <c r="I1033" s="343"/>
      <c r="J1033" s="343"/>
      <c r="K1033" s="323"/>
    </row>
    <row r="1034" spans="1:11" ht="16.5" thickBot="1" x14ac:dyDescent="0.3">
      <c r="A1034" s="356" t="s">
        <v>27</v>
      </c>
      <c r="B1034" s="356"/>
      <c r="C1034" s="356"/>
      <c r="D1034" s="356"/>
      <c r="E1034" s="356"/>
      <c r="F1034" s="356"/>
      <c r="G1034" s="356"/>
      <c r="H1034" s="356"/>
      <c r="I1034" s="356"/>
      <c r="J1034" s="356"/>
      <c r="K1034" s="322"/>
    </row>
    <row r="1035" spans="1:11" ht="15.75" thickBot="1" x14ac:dyDescent="0.3">
      <c r="A1035" s="366"/>
      <c r="B1035" s="367"/>
      <c r="C1035" s="367"/>
      <c r="D1035" s="367"/>
      <c r="E1035" s="367"/>
      <c r="F1035" s="367"/>
      <c r="G1035" s="367"/>
      <c r="H1035" s="367"/>
      <c r="I1035" s="367"/>
      <c r="J1035" s="368"/>
      <c r="K1035" s="326"/>
    </row>
    <row r="1036" spans="1:11" x14ac:dyDescent="0.25">
      <c r="A1036" s="343"/>
      <c r="B1036" s="343"/>
      <c r="C1036" s="343"/>
      <c r="D1036" s="343"/>
      <c r="E1036" s="343"/>
      <c r="F1036" s="343"/>
      <c r="G1036" s="343"/>
      <c r="H1036" s="343"/>
      <c r="I1036" s="343"/>
      <c r="J1036" s="343"/>
      <c r="K1036" s="323"/>
    </row>
    <row r="1037" spans="1:11" ht="43.5" customHeight="1" thickBot="1" x14ac:dyDescent="0.3">
      <c r="A1037" s="344" t="s">
        <v>213</v>
      </c>
      <c r="B1037" s="344"/>
      <c r="C1037" s="344"/>
      <c r="D1037" s="344"/>
      <c r="E1037" s="344"/>
      <c r="F1037" s="344"/>
      <c r="G1037" s="344"/>
      <c r="H1037" s="344"/>
      <c r="I1037" s="344"/>
      <c r="J1037" s="344"/>
      <c r="K1037" s="313"/>
    </row>
    <row r="1038" spans="1:11" ht="15.75" x14ac:dyDescent="0.25">
      <c r="A1038" s="345"/>
      <c r="B1038" s="346"/>
      <c r="C1038" s="346"/>
      <c r="D1038" s="346"/>
      <c r="E1038" s="346"/>
      <c r="F1038" s="346"/>
      <c r="G1038" s="346"/>
      <c r="H1038" s="346"/>
      <c r="I1038" s="346"/>
      <c r="J1038" s="347"/>
      <c r="K1038" s="313"/>
    </row>
    <row r="1039" spans="1:11" ht="15.75" x14ac:dyDescent="0.25">
      <c r="A1039" s="348"/>
      <c r="B1039" s="349"/>
      <c r="C1039" s="349"/>
      <c r="D1039" s="349"/>
      <c r="E1039" s="349"/>
      <c r="F1039" s="349"/>
      <c r="G1039" s="349"/>
      <c r="H1039" s="349"/>
      <c r="I1039" s="349"/>
      <c r="J1039" s="350"/>
      <c r="K1039" s="313"/>
    </row>
    <row r="1040" spans="1:11" ht="15.75" x14ac:dyDescent="0.25">
      <c r="A1040" s="348"/>
      <c r="B1040" s="349"/>
      <c r="C1040" s="349"/>
      <c r="D1040" s="349"/>
      <c r="E1040" s="349"/>
      <c r="F1040" s="349"/>
      <c r="G1040" s="349"/>
      <c r="H1040" s="349"/>
      <c r="I1040" s="349"/>
      <c r="J1040" s="350"/>
      <c r="K1040" s="313"/>
    </row>
    <row r="1041" spans="1:11" ht="15.75" x14ac:dyDescent="0.25">
      <c r="A1041" s="348"/>
      <c r="B1041" s="349"/>
      <c r="C1041" s="349"/>
      <c r="D1041" s="349"/>
      <c r="E1041" s="349"/>
      <c r="F1041" s="349"/>
      <c r="G1041" s="349"/>
      <c r="H1041" s="349"/>
      <c r="I1041" s="349"/>
      <c r="J1041" s="350"/>
      <c r="K1041" s="313"/>
    </row>
    <row r="1042" spans="1:11" ht="15.75" x14ac:dyDescent="0.25">
      <c r="A1042" s="348"/>
      <c r="B1042" s="349"/>
      <c r="C1042" s="349"/>
      <c r="D1042" s="349"/>
      <c r="E1042" s="349"/>
      <c r="F1042" s="349"/>
      <c r="G1042" s="349"/>
      <c r="H1042" s="349"/>
      <c r="I1042" s="349"/>
      <c r="J1042" s="350"/>
      <c r="K1042" s="313"/>
    </row>
    <row r="1043" spans="1:11" ht="15.75" x14ac:dyDescent="0.25">
      <c r="A1043" s="348"/>
      <c r="B1043" s="349"/>
      <c r="C1043" s="349"/>
      <c r="D1043" s="349"/>
      <c r="E1043" s="349"/>
      <c r="F1043" s="349"/>
      <c r="G1043" s="349"/>
      <c r="H1043" s="349"/>
      <c r="I1043" s="349"/>
      <c r="J1043" s="350"/>
      <c r="K1043" s="313"/>
    </row>
    <row r="1044" spans="1:11" ht="15.75" x14ac:dyDescent="0.25">
      <c r="A1044" s="348"/>
      <c r="B1044" s="349"/>
      <c r="C1044" s="349"/>
      <c r="D1044" s="349"/>
      <c r="E1044" s="349"/>
      <c r="F1044" s="349"/>
      <c r="G1044" s="349"/>
      <c r="H1044" s="349"/>
      <c r="I1044" s="349"/>
      <c r="J1044" s="350"/>
      <c r="K1044" s="313"/>
    </row>
    <row r="1045" spans="1:11" ht="15.75" x14ac:dyDescent="0.25">
      <c r="A1045" s="348"/>
      <c r="B1045" s="349"/>
      <c r="C1045" s="349"/>
      <c r="D1045" s="349"/>
      <c r="E1045" s="349"/>
      <c r="F1045" s="349"/>
      <c r="G1045" s="349"/>
      <c r="H1045" s="349"/>
      <c r="I1045" s="349"/>
      <c r="J1045" s="350"/>
      <c r="K1045" s="313"/>
    </row>
    <row r="1046" spans="1:11" ht="15.75" x14ac:dyDescent="0.25">
      <c r="A1046" s="348"/>
      <c r="B1046" s="349"/>
      <c r="C1046" s="349"/>
      <c r="D1046" s="349"/>
      <c r="E1046" s="349"/>
      <c r="F1046" s="349"/>
      <c r="G1046" s="349"/>
      <c r="H1046" s="349"/>
      <c r="I1046" s="349"/>
      <c r="J1046" s="350"/>
      <c r="K1046" s="313"/>
    </row>
    <row r="1047" spans="1:11" ht="15.75" x14ac:dyDescent="0.25">
      <c r="A1047" s="348"/>
      <c r="B1047" s="349"/>
      <c r="C1047" s="349"/>
      <c r="D1047" s="349"/>
      <c r="E1047" s="349"/>
      <c r="F1047" s="349"/>
      <c r="G1047" s="349"/>
      <c r="H1047" s="349"/>
      <c r="I1047" s="349"/>
      <c r="J1047" s="350"/>
      <c r="K1047" s="313"/>
    </row>
    <row r="1048" spans="1:11" ht="15.75" x14ac:dyDescent="0.25">
      <c r="A1048" s="348"/>
      <c r="B1048" s="349"/>
      <c r="C1048" s="349"/>
      <c r="D1048" s="349"/>
      <c r="E1048" s="349"/>
      <c r="F1048" s="349"/>
      <c r="G1048" s="349"/>
      <c r="H1048" s="349"/>
      <c r="I1048" s="349"/>
      <c r="J1048" s="350"/>
      <c r="K1048" s="313"/>
    </row>
    <row r="1049" spans="1:11" ht="16.5" thickBot="1" x14ac:dyDescent="0.3">
      <c r="A1049" s="351"/>
      <c r="B1049" s="344"/>
      <c r="C1049" s="344"/>
      <c r="D1049" s="344"/>
      <c r="E1049" s="344"/>
      <c r="F1049" s="344"/>
      <c r="G1049" s="344"/>
      <c r="H1049" s="344"/>
      <c r="I1049" s="344"/>
      <c r="J1049" s="352"/>
      <c r="K1049" s="313"/>
    </row>
    <row r="1050" spans="1:11" ht="15.75" thickBot="1" x14ac:dyDescent="0.3">
      <c r="A1050" s="353"/>
      <c r="B1050" s="354"/>
      <c r="C1050" s="354"/>
      <c r="D1050" s="354"/>
      <c r="E1050" s="354"/>
      <c r="F1050" s="354"/>
      <c r="G1050" s="354"/>
      <c r="H1050" s="354"/>
      <c r="I1050" s="354"/>
      <c r="J1050" s="355"/>
      <c r="K1050" s="325"/>
    </row>
    <row r="1051" spans="1:11" ht="18.75" x14ac:dyDescent="0.3">
      <c r="A1051" s="374" t="s">
        <v>190</v>
      </c>
      <c r="B1051" s="374"/>
      <c r="C1051" s="374"/>
      <c r="D1051" s="374"/>
      <c r="E1051" s="374"/>
      <c r="F1051" s="374"/>
      <c r="G1051" s="374"/>
      <c r="H1051" s="374"/>
      <c r="I1051" s="374"/>
      <c r="J1051" s="374"/>
      <c r="K1051" s="315"/>
    </row>
    <row r="1052" spans="1:11" ht="15.75" thickBot="1" x14ac:dyDescent="0.3">
      <c r="A1052" s="375"/>
      <c r="B1052" s="375"/>
      <c r="C1052" s="375"/>
      <c r="D1052" s="375"/>
      <c r="E1052" s="375"/>
      <c r="F1052" s="375"/>
      <c r="G1052" s="375"/>
      <c r="H1052" s="375"/>
      <c r="I1052" s="375"/>
      <c r="J1052" s="375"/>
      <c r="K1052" s="316"/>
    </row>
    <row r="1053" spans="1:11" ht="16.5" thickBot="1" x14ac:dyDescent="0.3">
      <c r="A1053" s="376" t="s">
        <v>162</v>
      </c>
      <c r="B1053" s="376"/>
      <c r="C1053" s="377"/>
      <c r="D1053" s="378"/>
      <c r="E1053" s="378"/>
      <c r="F1053" s="378"/>
      <c r="G1053" s="378"/>
      <c r="H1053" s="378"/>
      <c r="I1053" s="378"/>
      <c r="J1053" s="379"/>
      <c r="K1053" s="321"/>
    </row>
    <row r="1054" spans="1:11" ht="15.75" thickBot="1" x14ac:dyDescent="0.3">
      <c r="A1054" s="373"/>
      <c r="B1054" s="373"/>
      <c r="C1054" s="373"/>
      <c r="D1054" s="373"/>
      <c r="E1054" s="373"/>
      <c r="F1054" s="373"/>
      <c r="G1054" s="373"/>
      <c r="H1054" s="373"/>
      <c r="I1054" s="373"/>
      <c r="J1054" s="373"/>
      <c r="K1054" s="314"/>
    </row>
    <row r="1055" spans="1:11" ht="15.75" thickBot="1" x14ac:dyDescent="0.3">
      <c r="A1055" s="369" t="s">
        <v>68</v>
      </c>
      <c r="B1055" s="369"/>
      <c r="C1055" s="370"/>
      <c r="D1055" s="176"/>
      <c r="F1055" s="371" t="s">
        <v>69</v>
      </c>
      <c r="G1055" s="371"/>
      <c r="H1055" s="372"/>
      <c r="I1055" s="176"/>
    </row>
    <row r="1056" spans="1:11" x14ac:dyDescent="0.25">
      <c r="A1056" s="373"/>
      <c r="B1056" s="373"/>
      <c r="C1056" s="373"/>
      <c r="D1056" s="373"/>
      <c r="E1056" s="373"/>
      <c r="F1056" s="373"/>
      <c r="G1056" s="373"/>
      <c r="H1056" s="373"/>
      <c r="I1056" s="373"/>
      <c r="J1056" s="373"/>
      <c r="K1056" s="314"/>
    </row>
    <row r="1057" spans="1:11" ht="16.5" thickBot="1" x14ac:dyDescent="0.3">
      <c r="A1057" s="356" t="s">
        <v>163</v>
      </c>
      <c r="B1057" s="356"/>
      <c r="C1057" s="356"/>
      <c r="D1057" s="356"/>
      <c r="E1057" s="356"/>
      <c r="F1057" s="356"/>
      <c r="G1057" s="356"/>
      <c r="H1057" s="356"/>
      <c r="I1057" s="356"/>
      <c r="J1057" s="356"/>
      <c r="K1057" s="322"/>
    </row>
    <row r="1058" spans="1:11" x14ac:dyDescent="0.25">
      <c r="A1058" s="357"/>
      <c r="B1058" s="358"/>
      <c r="C1058" s="358"/>
      <c r="D1058" s="358"/>
      <c r="E1058" s="358"/>
      <c r="F1058" s="358"/>
      <c r="G1058" s="358"/>
      <c r="H1058" s="358"/>
      <c r="I1058" s="358"/>
      <c r="J1058" s="359"/>
      <c r="K1058" s="312"/>
    </row>
    <row r="1059" spans="1:11" x14ac:dyDescent="0.25">
      <c r="A1059" s="360"/>
      <c r="B1059" s="361"/>
      <c r="C1059" s="361"/>
      <c r="D1059" s="361"/>
      <c r="E1059" s="361"/>
      <c r="F1059" s="361"/>
      <c r="G1059" s="361"/>
      <c r="H1059" s="361"/>
      <c r="I1059" s="361"/>
      <c r="J1059" s="362"/>
      <c r="K1059" s="312"/>
    </row>
    <row r="1060" spans="1:11" x14ac:dyDescent="0.25">
      <c r="A1060" s="360"/>
      <c r="B1060" s="361"/>
      <c r="C1060" s="361"/>
      <c r="D1060" s="361"/>
      <c r="E1060" s="361"/>
      <c r="F1060" s="361"/>
      <c r="G1060" s="361"/>
      <c r="H1060" s="361"/>
      <c r="I1060" s="361"/>
      <c r="J1060" s="362"/>
      <c r="K1060" s="312"/>
    </row>
    <row r="1061" spans="1:11" x14ac:dyDescent="0.25">
      <c r="A1061" s="360"/>
      <c r="B1061" s="361"/>
      <c r="C1061" s="361"/>
      <c r="D1061" s="361"/>
      <c r="E1061" s="361"/>
      <c r="F1061" s="361"/>
      <c r="G1061" s="361"/>
      <c r="H1061" s="361"/>
      <c r="I1061" s="361"/>
      <c r="J1061" s="362"/>
      <c r="K1061" s="312"/>
    </row>
    <row r="1062" spans="1:11" x14ac:dyDescent="0.25">
      <c r="A1062" s="360"/>
      <c r="B1062" s="361"/>
      <c r="C1062" s="361"/>
      <c r="D1062" s="361"/>
      <c r="E1062" s="361"/>
      <c r="F1062" s="361"/>
      <c r="G1062" s="361"/>
      <c r="H1062" s="361"/>
      <c r="I1062" s="361"/>
      <c r="J1062" s="362"/>
      <c r="K1062" s="312"/>
    </row>
    <row r="1063" spans="1:11" x14ac:dyDescent="0.25">
      <c r="A1063" s="360"/>
      <c r="B1063" s="361"/>
      <c r="C1063" s="361"/>
      <c r="D1063" s="361"/>
      <c r="E1063" s="361"/>
      <c r="F1063" s="361"/>
      <c r="G1063" s="361"/>
      <c r="H1063" s="361"/>
      <c r="I1063" s="361"/>
      <c r="J1063" s="362"/>
      <c r="K1063" s="312"/>
    </row>
    <row r="1064" spans="1:11" x14ac:dyDescent="0.25">
      <c r="A1064" s="360"/>
      <c r="B1064" s="361"/>
      <c r="C1064" s="361"/>
      <c r="D1064" s="361"/>
      <c r="E1064" s="361"/>
      <c r="F1064" s="361"/>
      <c r="G1064" s="361"/>
      <c r="H1064" s="361"/>
      <c r="I1064" s="361"/>
      <c r="J1064" s="362"/>
      <c r="K1064" s="312"/>
    </row>
    <row r="1065" spans="1:11" x14ac:dyDescent="0.25">
      <c r="A1065" s="360"/>
      <c r="B1065" s="361"/>
      <c r="C1065" s="361"/>
      <c r="D1065" s="361"/>
      <c r="E1065" s="361"/>
      <c r="F1065" s="361"/>
      <c r="G1065" s="361"/>
      <c r="H1065" s="361"/>
      <c r="I1065" s="361"/>
      <c r="J1065" s="362"/>
      <c r="K1065" s="312"/>
    </row>
    <row r="1066" spans="1:11" x14ac:dyDescent="0.25">
      <c r="A1066" s="360"/>
      <c r="B1066" s="361"/>
      <c r="C1066" s="361"/>
      <c r="D1066" s="361"/>
      <c r="E1066" s="361"/>
      <c r="F1066" s="361"/>
      <c r="G1066" s="361"/>
      <c r="H1066" s="361"/>
      <c r="I1066" s="361"/>
      <c r="J1066" s="362"/>
      <c r="K1066" s="312"/>
    </row>
    <row r="1067" spans="1:11" ht="15.75" thickBot="1" x14ac:dyDescent="0.3">
      <c r="A1067" s="363"/>
      <c r="B1067" s="364"/>
      <c r="C1067" s="364"/>
      <c r="D1067" s="364"/>
      <c r="E1067" s="364"/>
      <c r="F1067" s="364"/>
      <c r="G1067" s="364"/>
      <c r="H1067" s="364"/>
      <c r="I1067" s="364"/>
      <c r="J1067" s="365"/>
      <c r="K1067" s="312"/>
    </row>
    <row r="1068" spans="1:11" x14ac:dyDescent="0.25">
      <c r="A1068" s="343"/>
      <c r="B1068" s="343"/>
      <c r="C1068" s="343"/>
      <c r="D1068" s="343"/>
      <c r="E1068" s="343"/>
      <c r="F1068" s="343"/>
      <c r="G1068" s="343"/>
      <c r="H1068" s="343"/>
      <c r="I1068" s="343"/>
      <c r="J1068" s="343"/>
      <c r="K1068" s="323"/>
    </row>
    <row r="1069" spans="1:11" ht="16.5" thickBot="1" x14ac:dyDescent="0.3">
      <c r="A1069" s="356" t="s">
        <v>29</v>
      </c>
      <c r="B1069" s="356"/>
      <c r="C1069" s="356"/>
      <c r="D1069" s="356"/>
      <c r="E1069" s="356"/>
      <c r="F1069" s="356"/>
      <c r="G1069" s="356"/>
      <c r="H1069" s="356"/>
      <c r="I1069" s="356"/>
      <c r="J1069" s="356"/>
      <c r="K1069" s="322"/>
    </row>
    <row r="1070" spans="1:11" x14ac:dyDescent="0.25">
      <c r="A1070" s="357"/>
      <c r="B1070" s="358"/>
      <c r="C1070" s="358"/>
      <c r="D1070" s="358"/>
      <c r="E1070" s="358"/>
      <c r="F1070" s="358"/>
      <c r="G1070" s="358"/>
      <c r="H1070" s="358"/>
      <c r="I1070" s="358"/>
      <c r="J1070" s="359"/>
      <c r="K1070" s="312"/>
    </row>
    <row r="1071" spans="1:11" x14ac:dyDescent="0.25">
      <c r="A1071" s="360"/>
      <c r="B1071" s="361"/>
      <c r="C1071" s="361"/>
      <c r="D1071" s="361"/>
      <c r="E1071" s="361"/>
      <c r="F1071" s="361"/>
      <c r="G1071" s="361"/>
      <c r="H1071" s="361"/>
      <c r="I1071" s="361"/>
      <c r="J1071" s="362"/>
      <c r="K1071" s="312"/>
    </row>
    <row r="1072" spans="1:11" x14ac:dyDescent="0.25">
      <c r="A1072" s="360"/>
      <c r="B1072" s="361"/>
      <c r="C1072" s="361"/>
      <c r="D1072" s="361"/>
      <c r="E1072" s="361"/>
      <c r="F1072" s="361"/>
      <c r="G1072" s="361"/>
      <c r="H1072" s="361"/>
      <c r="I1072" s="361"/>
      <c r="J1072" s="362"/>
      <c r="K1072" s="312"/>
    </row>
    <row r="1073" spans="1:11" x14ac:dyDescent="0.25">
      <c r="A1073" s="360"/>
      <c r="B1073" s="361"/>
      <c r="C1073" s="361"/>
      <c r="D1073" s="361"/>
      <c r="E1073" s="361"/>
      <c r="F1073" s="361"/>
      <c r="G1073" s="361"/>
      <c r="H1073" s="361"/>
      <c r="I1073" s="361"/>
      <c r="J1073" s="362"/>
      <c r="K1073" s="312"/>
    </row>
    <row r="1074" spans="1:11" ht="15.75" thickBot="1" x14ac:dyDescent="0.3">
      <c r="A1074" s="363"/>
      <c r="B1074" s="364"/>
      <c r="C1074" s="364"/>
      <c r="D1074" s="364"/>
      <c r="E1074" s="364"/>
      <c r="F1074" s="364"/>
      <c r="G1074" s="364"/>
      <c r="H1074" s="364"/>
      <c r="I1074" s="364"/>
      <c r="J1074" s="365"/>
      <c r="K1074" s="312"/>
    </row>
    <row r="1075" spans="1:11" x14ac:dyDescent="0.25">
      <c r="A1075" s="343"/>
      <c r="B1075" s="343"/>
      <c r="C1075" s="343"/>
      <c r="D1075" s="343"/>
      <c r="E1075" s="343"/>
      <c r="F1075" s="343"/>
      <c r="G1075" s="343"/>
      <c r="H1075" s="343"/>
      <c r="I1075" s="343"/>
      <c r="J1075" s="343"/>
      <c r="K1075" s="323"/>
    </row>
    <row r="1076" spans="1:11" ht="16.5" thickBot="1" x14ac:dyDescent="0.3">
      <c r="A1076" s="356" t="s">
        <v>27</v>
      </c>
      <c r="B1076" s="356"/>
      <c r="C1076" s="356"/>
      <c r="D1076" s="356"/>
      <c r="E1076" s="356"/>
      <c r="F1076" s="356"/>
      <c r="G1076" s="356"/>
      <c r="H1076" s="356"/>
      <c r="I1076" s="356"/>
      <c r="J1076" s="356"/>
      <c r="K1076" s="322"/>
    </row>
    <row r="1077" spans="1:11" ht="15.75" thickBot="1" x14ac:dyDescent="0.3">
      <c r="A1077" s="366"/>
      <c r="B1077" s="367"/>
      <c r="C1077" s="367"/>
      <c r="D1077" s="367"/>
      <c r="E1077" s="367"/>
      <c r="F1077" s="367"/>
      <c r="G1077" s="367"/>
      <c r="H1077" s="367"/>
      <c r="I1077" s="367"/>
      <c r="J1077" s="368"/>
      <c r="K1077" s="326"/>
    </row>
    <row r="1078" spans="1:11" x14ac:dyDescent="0.25">
      <c r="A1078" s="343"/>
      <c r="B1078" s="343"/>
      <c r="C1078" s="343"/>
      <c r="D1078" s="343"/>
      <c r="E1078" s="343"/>
      <c r="F1078" s="343"/>
      <c r="G1078" s="343"/>
      <c r="H1078" s="343"/>
      <c r="I1078" s="343"/>
      <c r="J1078" s="343"/>
      <c r="K1078" s="323"/>
    </row>
    <row r="1079" spans="1:11" ht="45" customHeight="1" thickBot="1" x14ac:dyDescent="0.3">
      <c r="A1079" s="344" t="s">
        <v>213</v>
      </c>
      <c r="B1079" s="344"/>
      <c r="C1079" s="344"/>
      <c r="D1079" s="344"/>
      <c r="E1079" s="344"/>
      <c r="F1079" s="344"/>
      <c r="G1079" s="344"/>
      <c r="H1079" s="344"/>
      <c r="I1079" s="344"/>
      <c r="J1079" s="344"/>
      <c r="K1079" s="313"/>
    </row>
    <row r="1080" spans="1:11" ht="15.75" x14ac:dyDescent="0.25">
      <c r="A1080" s="345"/>
      <c r="B1080" s="346"/>
      <c r="C1080" s="346"/>
      <c r="D1080" s="346"/>
      <c r="E1080" s="346"/>
      <c r="F1080" s="346"/>
      <c r="G1080" s="346"/>
      <c r="H1080" s="346"/>
      <c r="I1080" s="346"/>
      <c r="J1080" s="347"/>
      <c r="K1080" s="313"/>
    </row>
    <row r="1081" spans="1:11" ht="15.75" x14ac:dyDescent="0.25">
      <c r="A1081" s="348"/>
      <c r="B1081" s="349"/>
      <c r="C1081" s="349"/>
      <c r="D1081" s="349"/>
      <c r="E1081" s="349"/>
      <c r="F1081" s="349"/>
      <c r="G1081" s="349"/>
      <c r="H1081" s="349"/>
      <c r="I1081" s="349"/>
      <c r="J1081" s="350"/>
      <c r="K1081" s="313"/>
    </row>
    <row r="1082" spans="1:11" ht="15.75" x14ac:dyDescent="0.25">
      <c r="A1082" s="348"/>
      <c r="B1082" s="349"/>
      <c r="C1082" s="349"/>
      <c r="D1082" s="349"/>
      <c r="E1082" s="349"/>
      <c r="F1082" s="349"/>
      <c r="G1082" s="349"/>
      <c r="H1082" s="349"/>
      <c r="I1082" s="349"/>
      <c r="J1082" s="350"/>
      <c r="K1082" s="313"/>
    </row>
    <row r="1083" spans="1:11" ht="15.75" x14ac:dyDescent="0.25">
      <c r="A1083" s="348"/>
      <c r="B1083" s="349"/>
      <c r="C1083" s="349"/>
      <c r="D1083" s="349"/>
      <c r="E1083" s="349"/>
      <c r="F1083" s="349"/>
      <c r="G1083" s="349"/>
      <c r="H1083" s="349"/>
      <c r="I1083" s="349"/>
      <c r="J1083" s="350"/>
      <c r="K1083" s="313"/>
    </row>
    <row r="1084" spans="1:11" ht="15.75" x14ac:dyDescent="0.25">
      <c r="A1084" s="348"/>
      <c r="B1084" s="349"/>
      <c r="C1084" s="349"/>
      <c r="D1084" s="349"/>
      <c r="E1084" s="349"/>
      <c r="F1084" s="349"/>
      <c r="G1084" s="349"/>
      <c r="H1084" s="349"/>
      <c r="I1084" s="349"/>
      <c r="J1084" s="350"/>
      <c r="K1084" s="313"/>
    </row>
    <row r="1085" spans="1:11" ht="15.75" x14ac:dyDescent="0.25">
      <c r="A1085" s="348"/>
      <c r="B1085" s="349"/>
      <c r="C1085" s="349"/>
      <c r="D1085" s="349"/>
      <c r="E1085" s="349"/>
      <c r="F1085" s="349"/>
      <c r="G1085" s="349"/>
      <c r="H1085" s="349"/>
      <c r="I1085" s="349"/>
      <c r="J1085" s="350"/>
      <c r="K1085" s="313"/>
    </row>
    <row r="1086" spans="1:11" ht="15.75" x14ac:dyDescent="0.25">
      <c r="A1086" s="348"/>
      <c r="B1086" s="349"/>
      <c r="C1086" s="349"/>
      <c r="D1086" s="349"/>
      <c r="E1086" s="349"/>
      <c r="F1086" s="349"/>
      <c r="G1086" s="349"/>
      <c r="H1086" s="349"/>
      <c r="I1086" s="349"/>
      <c r="J1086" s="350"/>
      <c r="K1086" s="313"/>
    </row>
    <row r="1087" spans="1:11" ht="15.75" x14ac:dyDescent="0.25">
      <c r="A1087" s="348"/>
      <c r="B1087" s="349"/>
      <c r="C1087" s="349"/>
      <c r="D1087" s="349"/>
      <c r="E1087" s="349"/>
      <c r="F1087" s="349"/>
      <c r="G1087" s="349"/>
      <c r="H1087" s="349"/>
      <c r="I1087" s="349"/>
      <c r="J1087" s="350"/>
      <c r="K1087" s="313"/>
    </row>
    <row r="1088" spans="1:11" ht="15.75" x14ac:dyDescent="0.25">
      <c r="A1088" s="348"/>
      <c r="B1088" s="349"/>
      <c r="C1088" s="349"/>
      <c r="D1088" s="349"/>
      <c r="E1088" s="349"/>
      <c r="F1088" s="349"/>
      <c r="G1088" s="349"/>
      <c r="H1088" s="349"/>
      <c r="I1088" s="349"/>
      <c r="J1088" s="350"/>
      <c r="K1088" s="313"/>
    </row>
    <row r="1089" spans="1:11" ht="15.75" x14ac:dyDescent="0.25">
      <c r="A1089" s="348"/>
      <c r="B1089" s="349"/>
      <c r="C1089" s="349"/>
      <c r="D1089" s="349"/>
      <c r="E1089" s="349"/>
      <c r="F1089" s="349"/>
      <c r="G1089" s="349"/>
      <c r="H1089" s="349"/>
      <c r="I1089" s="349"/>
      <c r="J1089" s="350"/>
      <c r="K1089" s="313"/>
    </row>
    <row r="1090" spans="1:11" ht="15.75" x14ac:dyDescent="0.25">
      <c r="A1090" s="348"/>
      <c r="B1090" s="349"/>
      <c r="C1090" s="349"/>
      <c r="D1090" s="349"/>
      <c r="E1090" s="349"/>
      <c r="F1090" s="349"/>
      <c r="G1090" s="349"/>
      <c r="H1090" s="349"/>
      <c r="I1090" s="349"/>
      <c r="J1090" s="350"/>
      <c r="K1090" s="313"/>
    </row>
    <row r="1091" spans="1:11" ht="16.5" thickBot="1" x14ac:dyDescent="0.3">
      <c r="A1091" s="351"/>
      <c r="B1091" s="344"/>
      <c r="C1091" s="344"/>
      <c r="D1091" s="344"/>
      <c r="E1091" s="344"/>
      <c r="F1091" s="344"/>
      <c r="G1091" s="344"/>
      <c r="H1091" s="344"/>
      <c r="I1091" s="344"/>
      <c r="J1091" s="352"/>
      <c r="K1091" s="313"/>
    </row>
    <row r="1092" spans="1:11" ht="15.75" thickBot="1" x14ac:dyDescent="0.3">
      <c r="A1092" s="353"/>
      <c r="B1092" s="354"/>
      <c r="C1092" s="354"/>
      <c r="D1092" s="354"/>
      <c r="E1092" s="354"/>
      <c r="F1092" s="354"/>
      <c r="G1092" s="354"/>
      <c r="H1092" s="354"/>
      <c r="I1092" s="354"/>
      <c r="J1092" s="355"/>
      <c r="K1092" s="325"/>
    </row>
    <row r="1093" spans="1:11" ht="18.75" x14ac:dyDescent="0.3">
      <c r="A1093" s="374" t="s">
        <v>191</v>
      </c>
      <c r="B1093" s="374"/>
      <c r="C1093" s="374"/>
      <c r="D1093" s="374"/>
      <c r="E1093" s="374"/>
      <c r="F1093" s="374"/>
      <c r="G1093" s="374"/>
      <c r="H1093" s="374"/>
      <c r="I1093" s="374"/>
      <c r="J1093" s="374"/>
      <c r="K1093" s="315"/>
    </row>
    <row r="1094" spans="1:11" ht="15.75" thickBot="1" x14ac:dyDescent="0.3">
      <c r="A1094" s="375"/>
      <c r="B1094" s="375"/>
      <c r="C1094" s="375"/>
      <c r="D1094" s="375"/>
      <c r="E1094" s="375"/>
      <c r="F1094" s="375"/>
      <c r="G1094" s="375"/>
      <c r="H1094" s="375"/>
      <c r="I1094" s="375"/>
      <c r="J1094" s="375"/>
      <c r="K1094" s="316"/>
    </row>
    <row r="1095" spans="1:11" ht="16.5" thickBot="1" x14ac:dyDescent="0.3">
      <c r="A1095" s="376" t="s">
        <v>162</v>
      </c>
      <c r="B1095" s="376"/>
      <c r="C1095" s="377"/>
      <c r="D1095" s="378"/>
      <c r="E1095" s="378"/>
      <c r="F1095" s="378"/>
      <c r="G1095" s="378"/>
      <c r="H1095" s="378"/>
      <c r="I1095" s="378"/>
      <c r="J1095" s="379"/>
      <c r="K1095" s="321"/>
    </row>
    <row r="1096" spans="1:11" ht="15.75" thickBot="1" x14ac:dyDescent="0.3">
      <c r="A1096" s="373"/>
      <c r="B1096" s="373"/>
      <c r="C1096" s="373"/>
      <c r="D1096" s="373"/>
      <c r="E1096" s="373"/>
      <c r="F1096" s="373"/>
      <c r="G1096" s="373"/>
      <c r="H1096" s="373"/>
      <c r="I1096" s="373"/>
      <c r="J1096" s="373"/>
      <c r="K1096" s="314"/>
    </row>
    <row r="1097" spans="1:11" ht="15.75" thickBot="1" x14ac:dyDescent="0.3">
      <c r="A1097" s="369" t="s">
        <v>68</v>
      </c>
      <c r="B1097" s="369"/>
      <c r="C1097" s="370"/>
      <c r="D1097" s="176"/>
      <c r="F1097" s="371" t="s">
        <v>69</v>
      </c>
      <c r="G1097" s="371"/>
      <c r="H1097" s="372"/>
      <c r="I1097" s="176"/>
    </row>
    <row r="1098" spans="1:11" x14ac:dyDescent="0.25">
      <c r="A1098" s="373"/>
      <c r="B1098" s="373"/>
      <c r="C1098" s="373"/>
      <c r="D1098" s="373"/>
      <c r="E1098" s="373"/>
      <c r="F1098" s="373"/>
      <c r="G1098" s="373"/>
      <c r="H1098" s="373"/>
      <c r="I1098" s="373"/>
      <c r="J1098" s="373"/>
      <c r="K1098" s="314"/>
    </row>
    <row r="1099" spans="1:11" ht="16.5" thickBot="1" x14ac:dyDescent="0.3">
      <c r="A1099" s="356" t="s">
        <v>163</v>
      </c>
      <c r="B1099" s="356"/>
      <c r="C1099" s="356"/>
      <c r="D1099" s="356"/>
      <c r="E1099" s="356"/>
      <c r="F1099" s="356"/>
      <c r="G1099" s="356"/>
      <c r="H1099" s="356"/>
      <c r="I1099" s="356"/>
      <c r="J1099" s="356"/>
      <c r="K1099" s="322"/>
    </row>
    <row r="1100" spans="1:11" x14ac:dyDescent="0.25">
      <c r="A1100" s="357"/>
      <c r="B1100" s="358"/>
      <c r="C1100" s="358"/>
      <c r="D1100" s="358"/>
      <c r="E1100" s="358"/>
      <c r="F1100" s="358"/>
      <c r="G1100" s="358"/>
      <c r="H1100" s="358"/>
      <c r="I1100" s="358"/>
      <c r="J1100" s="359"/>
      <c r="K1100" s="312"/>
    </row>
    <row r="1101" spans="1:11" x14ac:dyDescent="0.25">
      <c r="A1101" s="360"/>
      <c r="B1101" s="361"/>
      <c r="C1101" s="361"/>
      <c r="D1101" s="361"/>
      <c r="E1101" s="361"/>
      <c r="F1101" s="361"/>
      <c r="G1101" s="361"/>
      <c r="H1101" s="361"/>
      <c r="I1101" s="361"/>
      <c r="J1101" s="362"/>
      <c r="K1101" s="312"/>
    </row>
    <row r="1102" spans="1:11" x14ac:dyDescent="0.25">
      <c r="A1102" s="360"/>
      <c r="B1102" s="361"/>
      <c r="C1102" s="361"/>
      <c r="D1102" s="361"/>
      <c r="E1102" s="361"/>
      <c r="F1102" s="361"/>
      <c r="G1102" s="361"/>
      <c r="H1102" s="361"/>
      <c r="I1102" s="361"/>
      <c r="J1102" s="362"/>
      <c r="K1102" s="312"/>
    </row>
    <row r="1103" spans="1:11" x14ac:dyDescent="0.25">
      <c r="A1103" s="360"/>
      <c r="B1103" s="361"/>
      <c r="C1103" s="361"/>
      <c r="D1103" s="361"/>
      <c r="E1103" s="361"/>
      <c r="F1103" s="361"/>
      <c r="G1103" s="361"/>
      <c r="H1103" s="361"/>
      <c r="I1103" s="361"/>
      <c r="J1103" s="362"/>
      <c r="K1103" s="312"/>
    </row>
    <row r="1104" spans="1:11" x14ac:dyDescent="0.25">
      <c r="A1104" s="360"/>
      <c r="B1104" s="361"/>
      <c r="C1104" s="361"/>
      <c r="D1104" s="361"/>
      <c r="E1104" s="361"/>
      <c r="F1104" s="361"/>
      <c r="G1104" s="361"/>
      <c r="H1104" s="361"/>
      <c r="I1104" s="361"/>
      <c r="J1104" s="362"/>
      <c r="K1104" s="312"/>
    </row>
    <row r="1105" spans="1:11" x14ac:dyDescent="0.25">
      <c r="A1105" s="360"/>
      <c r="B1105" s="361"/>
      <c r="C1105" s="361"/>
      <c r="D1105" s="361"/>
      <c r="E1105" s="361"/>
      <c r="F1105" s="361"/>
      <c r="G1105" s="361"/>
      <c r="H1105" s="361"/>
      <c r="I1105" s="361"/>
      <c r="J1105" s="362"/>
      <c r="K1105" s="312"/>
    </row>
    <row r="1106" spans="1:11" x14ac:dyDescent="0.25">
      <c r="A1106" s="360"/>
      <c r="B1106" s="361"/>
      <c r="C1106" s="361"/>
      <c r="D1106" s="361"/>
      <c r="E1106" s="361"/>
      <c r="F1106" s="361"/>
      <c r="G1106" s="361"/>
      <c r="H1106" s="361"/>
      <c r="I1106" s="361"/>
      <c r="J1106" s="362"/>
      <c r="K1106" s="312"/>
    </row>
    <row r="1107" spans="1:11" x14ac:dyDescent="0.25">
      <c r="A1107" s="360"/>
      <c r="B1107" s="361"/>
      <c r="C1107" s="361"/>
      <c r="D1107" s="361"/>
      <c r="E1107" s="361"/>
      <c r="F1107" s="361"/>
      <c r="G1107" s="361"/>
      <c r="H1107" s="361"/>
      <c r="I1107" s="361"/>
      <c r="J1107" s="362"/>
      <c r="K1107" s="312"/>
    </row>
    <row r="1108" spans="1:11" x14ac:dyDescent="0.25">
      <c r="A1108" s="360"/>
      <c r="B1108" s="361"/>
      <c r="C1108" s="361"/>
      <c r="D1108" s="361"/>
      <c r="E1108" s="361"/>
      <c r="F1108" s="361"/>
      <c r="G1108" s="361"/>
      <c r="H1108" s="361"/>
      <c r="I1108" s="361"/>
      <c r="J1108" s="362"/>
      <c r="K1108" s="312"/>
    </row>
    <row r="1109" spans="1:11" ht="15.75" thickBot="1" x14ac:dyDescent="0.3">
      <c r="A1109" s="363"/>
      <c r="B1109" s="364"/>
      <c r="C1109" s="364"/>
      <c r="D1109" s="364"/>
      <c r="E1109" s="364"/>
      <c r="F1109" s="364"/>
      <c r="G1109" s="364"/>
      <c r="H1109" s="364"/>
      <c r="I1109" s="364"/>
      <c r="J1109" s="365"/>
      <c r="K1109" s="312"/>
    </row>
    <row r="1110" spans="1:11" x14ac:dyDescent="0.25">
      <c r="A1110" s="343"/>
      <c r="B1110" s="343"/>
      <c r="C1110" s="343"/>
      <c r="D1110" s="343"/>
      <c r="E1110" s="343"/>
      <c r="F1110" s="343"/>
      <c r="G1110" s="343"/>
      <c r="H1110" s="343"/>
      <c r="I1110" s="343"/>
      <c r="J1110" s="343"/>
      <c r="K1110" s="323"/>
    </row>
    <row r="1111" spans="1:11" ht="16.5" thickBot="1" x14ac:dyDescent="0.3">
      <c r="A1111" s="356" t="s">
        <v>29</v>
      </c>
      <c r="B1111" s="356"/>
      <c r="C1111" s="356"/>
      <c r="D1111" s="356"/>
      <c r="E1111" s="356"/>
      <c r="F1111" s="356"/>
      <c r="G1111" s="356"/>
      <c r="H1111" s="356"/>
      <c r="I1111" s="356"/>
      <c r="J1111" s="356"/>
      <c r="K1111" s="322"/>
    </row>
    <row r="1112" spans="1:11" x14ac:dyDescent="0.25">
      <c r="A1112" s="357"/>
      <c r="B1112" s="358"/>
      <c r="C1112" s="358"/>
      <c r="D1112" s="358"/>
      <c r="E1112" s="358"/>
      <c r="F1112" s="358"/>
      <c r="G1112" s="358"/>
      <c r="H1112" s="358"/>
      <c r="I1112" s="358"/>
      <c r="J1112" s="359"/>
      <c r="K1112" s="312"/>
    </row>
    <row r="1113" spans="1:11" x14ac:dyDescent="0.25">
      <c r="A1113" s="360"/>
      <c r="B1113" s="361"/>
      <c r="C1113" s="361"/>
      <c r="D1113" s="361"/>
      <c r="E1113" s="361"/>
      <c r="F1113" s="361"/>
      <c r="G1113" s="361"/>
      <c r="H1113" s="361"/>
      <c r="I1113" s="361"/>
      <c r="J1113" s="362"/>
      <c r="K1113" s="312"/>
    </row>
    <row r="1114" spans="1:11" x14ac:dyDescent="0.25">
      <c r="A1114" s="360"/>
      <c r="B1114" s="361"/>
      <c r="C1114" s="361"/>
      <c r="D1114" s="361"/>
      <c r="E1114" s="361"/>
      <c r="F1114" s="361"/>
      <c r="G1114" s="361"/>
      <c r="H1114" s="361"/>
      <c r="I1114" s="361"/>
      <c r="J1114" s="362"/>
      <c r="K1114" s="312"/>
    </row>
    <row r="1115" spans="1:11" x14ac:dyDescent="0.25">
      <c r="A1115" s="360"/>
      <c r="B1115" s="361"/>
      <c r="C1115" s="361"/>
      <c r="D1115" s="361"/>
      <c r="E1115" s="361"/>
      <c r="F1115" s="361"/>
      <c r="G1115" s="361"/>
      <c r="H1115" s="361"/>
      <c r="I1115" s="361"/>
      <c r="J1115" s="362"/>
      <c r="K1115" s="312"/>
    </row>
    <row r="1116" spans="1:11" ht="15.75" thickBot="1" x14ac:dyDescent="0.3">
      <c r="A1116" s="363"/>
      <c r="B1116" s="364"/>
      <c r="C1116" s="364"/>
      <c r="D1116" s="364"/>
      <c r="E1116" s="364"/>
      <c r="F1116" s="364"/>
      <c r="G1116" s="364"/>
      <c r="H1116" s="364"/>
      <c r="I1116" s="364"/>
      <c r="J1116" s="365"/>
      <c r="K1116" s="312"/>
    </row>
    <row r="1117" spans="1:11" x14ac:dyDescent="0.25">
      <c r="A1117" s="343"/>
      <c r="B1117" s="343"/>
      <c r="C1117" s="343"/>
      <c r="D1117" s="343"/>
      <c r="E1117" s="343"/>
      <c r="F1117" s="343"/>
      <c r="G1117" s="343"/>
      <c r="H1117" s="343"/>
      <c r="I1117" s="343"/>
      <c r="J1117" s="343"/>
      <c r="K1117" s="323"/>
    </row>
    <row r="1118" spans="1:11" ht="16.5" thickBot="1" x14ac:dyDescent="0.3">
      <c r="A1118" s="356" t="s">
        <v>27</v>
      </c>
      <c r="B1118" s="356"/>
      <c r="C1118" s="356"/>
      <c r="D1118" s="356"/>
      <c r="E1118" s="356"/>
      <c r="F1118" s="356"/>
      <c r="G1118" s="356"/>
      <c r="H1118" s="356"/>
      <c r="I1118" s="356"/>
      <c r="J1118" s="356"/>
      <c r="K1118" s="322"/>
    </row>
    <row r="1119" spans="1:11" ht="15.75" thickBot="1" x14ac:dyDescent="0.3">
      <c r="A1119" s="366"/>
      <c r="B1119" s="367"/>
      <c r="C1119" s="367"/>
      <c r="D1119" s="367"/>
      <c r="E1119" s="367"/>
      <c r="F1119" s="367"/>
      <c r="G1119" s="367"/>
      <c r="H1119" s="367"/>
      <c r="I1119" s="367"/>
      <c r="J1119" s="368"/>
      <c r="K1119" s="326"/>
    </row>
    <row r="1120" spans="1:11" x14ac:dyDescent="0.25">
      <c r="A1120" s="343"/>
      <c r="B1120" s="343"/>
      <c r="C1120" s="343"/>
      <c r="D1120" s="343"/>
      <c r="E1120" s="343"/>
      <c r="F1120" s="343"/>
      <c r="G1120" s="343"/>
      <c r="H1120" s="343"/>
      <c r="I1120" s="343"/>
      <c r="J1120" s="343"/>
      <c r="K1120" s="323"/>
    </row>
    <row r="1121" spans="1:11" ht="45.95" customHeight="1" thickBot="1" x14ac:dyDescent="0.3">
      <c r="A1121" s="344" t="s">
        <v>213</v>
      </c>
      <c r="B1121" s="344"/>
      <c r="C1121" s="344"/>
      <c r="D1121" s="344"/>
      <c r="E1121" s="344"/>
      <c r="F1121" s="344"/>
      <c r="G1121" s="344"/>
      <c r="H1121" s="344"/>
      <c r="I1121" s="344"/>
      <c r="J1121" s="344"/>
      <c r="K1121" s="313"/>
    </row>
    <row r="1122" spans="1:11" ht="15.75" x14ac:dyDescent="0.25">
      <c r="A1122" s="345"/>
      <c r="B1122" s="346"/>
      <c r="C1122" s="346"/>
      <c r="D1122" s="346"/>
      <c r="E1122" s="346"/>
      <c r="F1122" s="346"/>
      <c r="G1122" s="346"/>
      <c r="H1122" s="346"/>
      <c r="I1122" s="346"/>
      <c r="J1122" s="347"/>
      <c r="K1122" s="313"/>
    </row>
    <row r="1123" spans="1:11" ht="15.75" x14ac:dyDescent="0.25">
      <c r="A1123" s="348"/>
      <c r="B1123" s="349"/>
      <c r="C1123" s="349"/>
      <c r="D1123" s="349"/>
      <c r="E1123" s="349"/>
      <c r="F1123" s="349"/>
      <c r="G1123" s="349"/>
      <c r="H1123" s="349"/>
      <c r="I1123" s="349"/>
      <c r="J1123" s="350"/>
      <c r="K1123" s="313"/>
    </row>
    <row r="1124" spans="1:11" ht="15.75" x14ac:dyDescent="0.25">
      <c r="A1124" s="348"/>
      <c r="B1124" s="349"/>
      <c r="C1124" s="349"/>
      <c r="D1124" s="349"/>
      <c r="E1124" s="349"/>
      <c r="F1124" s="349"/>
      <c r="G1124" s="349"/>
      <c r="H1124" s="349"/>
      <c r="I1124" s="349"/>
      <c r="J1124" s="350"/>
      <c r="K1124" s="313"/>
    </row>
    <row r="1125" spans="1:11" ht="15.75" x14ac:dyDescent="0.25">
      <c r="A1125" s="348"/>
      <c r="B1125" s="349"/>
      <c r="C1125" s="349"/>
      <c r="D1125" s="349"/>
      <c r="E1125" s="349"/>
      <c r="F1125" s="349"/>
      <c r="G1125" s="349"/>
      <c r="H1125" s="349"/>
      <c r="I1125" s="349"/>
      <c r="J1125" s="350"/>
      <c r="K1125" s="313"/>
    </row>
    <row r="1126" spans="1:11" ht="15.75" x14ac:dyDescent="0.25">
      <c r="A1126" s="348"/>
      <c r="B1126" s="349"/>
      <c r="C1126" s="349"/>
      <c r="D1126" s="349"/>
      <c r="E1126" s="349"/>
      <c r="F1126" s="349"/>
      <c r="G1126" s="349"/>
      <c r="H1126" s="349"/>
      <c r="I1126" s="349"/>
      <c r="J1126" s="350"/>
      <c r="K1126" s="313"/>
    </row>
    <row r="1127" spans="1:11" ht="15.75" x14ac:dyDescent="0.25">
      <c r="A1127" s="348"/>
      <c r="B1127" s="349"/>
      <c r="C1127" s="349"/>
      <c r="D1127" s="349"/>
      <c r="E1127" s="349"/>
      <c r="F1127" s="349"/>
      <c r="G1127" s="349"/>
      <c r="H1127" s="349"/>
      <c r="I1127" s="349"/>
      <c r="J1127" s="350"/>
      <c r="K1127" s="313"/>
    </row>
    <row r="1128" spans="1:11" ht="15.75" x14ac:dyDescent="0.25">
      <c r="A1128" s="348"/>
      <c r="B1128" s="349"/>
      <c r="C1128" s="349"/>
      <c r="D1128" s="349"/>
      <c r="E1128" s="349"/>
      <c r="F1128" s="349"/>
      <c r="G1128" s="349"/>
      <c r="H1128" s="349"/>
      <c r="I1128" s="349"/>
      <c r="J1128" s="350"/>
      <c r="K1128" s="313"/>
    </row>
    <row r="1129" spans="1:11" ht="15.75" x14ac:dyDescent="0.25">
      <c r="A1129" s="348"/>
      <c r="B1129" s="349"/>
      <c r="C1129" s="349"/>
      <c r="D1129" s="349"/>
      <c r="E1129" s="349"/>
      <c r="F1129" s="349"/>
      <c r="G1129" s="349"/>
      <c r="H1129" s="349"/>
      <c r="I1129" s="349"/>
      <c r="J1129" s="350"/>
      <c r="K1129" s="313"/>
    </row>
    <row r="1130" spans="1:11" ht="15.75" x14ac:dyDescent="0.25">
      <c r="A1130" s="348"/>
      <c r="B1130" s="349"/>
      <c r="C1130" s="349"/>
      <c r="D1130" s="349"/>
      <c r="E1130" s="349"/>
      <c r="F1130" s="349"/>
      <c r="G1130" s="349"/>
      <c r="H1130" s="349"/>
      <c r="I1130" s="349"/>
      <c r="J1130" s="350"/>
      <c r="K1130" s="313"/>
    </row>
    <row r="1131" spans="1:11" ht="15.75" x14ac:dyDescent="0.25">
      <c r="A1131" s="348"/>
      <c r="B1131" s="349"/>
      <c r="C1131" s="349"/>
      <c r="D1131" s="349"/>
      <c r="E1131" s="349"/>
      <c r="F1131" s="349"/>
      <c r="G1131" s="349"/>
      <c r="H1131" s="349"/>
      <c r="I1131" s="349"/>
      <c r="J1131" s="350"/>
      <c r="K1131" s="313"/>
    </row>
    <row r="1132" spans="1:11" ht="15.75" x14ac:dyDescent="0.25">
      <c r="A1132" s="348"/>
      <c r="B1132" s="349"/>
      <c r="C1132" s="349"/>
      <c r="D1132" s="349"/>
      <c r="E1132" s="349"/>
      <c r="F1132" s="349"/>
      <c r="G1132" s="349"/>
      <c r="H1132" s="349"/>
      <c r="I1132" s="349"/>
      <c r="J1132" s="350"/>
      <c r="K1132" s="313"/>
    </row>
    <row r="1133" spans="1:11" ht="16.5" thickBot="1" x14ac:dyDescent="0.3">
      <c r="A1133" s="351"/>
      <c r="B1133" s="344"/>
      <c r="C1133" s="344"/>
      <c r="D1133" s="344"/>
      <c r="E1133" s="344"/>
      <c r="F1133" s="344"/>
      <c r="G1133" s="344"/>
      <c r="H1133" s="344"/>
      <c r="I1133" s="344"/>
      <c r="J1133" s="352"/>
      <c r="K1133" s="313"/>
    </row>
    <row r="1134" spans="1:11" ht="15.75" thickBot="1" x14ac:dyDescent="0.3">
      <c r="A1134" s="353"/>
      <c r="B1134" s="354"/>
      <c r="C1134" s="354"/>
      <c r="D1134" s="354"/>
      <c r="E1134" s="354"/>
      <c r="F1134" s="354"/>
      <c r="G1134" s="354"/>
      <c r="H1134" s="354"/>
      <c r="I1134" s="354"/>
      <c r="J1134" s="355"/>
      <c r="K1134" s="325"/>
    </row>
    <row r="1135" spans="1:11" ht="18.75" x14ac:dyDescent="0.3">
      <c r="A1135" s="374" t="s">
        <v>192</v>
      </c>
      <c r="B1135" s="374"/>
      <c r="C1135" s="374"/>
      <c r="D1135" s="374"/>
      <c r="E1135" s="374"/>
      <c r="F1135" s="374"/>
      <c r="G1135" s="374"/>
      <c r="H1135" s="374"/>
      <c r="I1135" s="374"/>
      <c r="J1135" s="374"/>
      <c r="K1135" s="315"/>
    </row>
    <row r="1136" spans="1:11" ht="15.75" thickBot="1" x14ac:dyDescent="0.3">
      <c r="A1136" s="375"/>
      <c r="B1136" s="375"/>
      <c r="C1136" s="375"/>
      <c r="D1136" s="375"/>
      <c r="E1136" s="375"/>
      <c r="F1136" s="375"/>
      <c r="G1136" s="375"/>
      <c r="H1136" s="375"/>
      <c r="I1136" s="375"/>
      <c r="J1136" s="375"/>
      <c r="K1136" s="316"/>
    </row>
    <row r="1137" spans="1:11" ht="16.5" thickBot="1" x14ac:dyDescent="0.3">
      <c r="A1137" s="376" t="s">
        <v>162</v>
      </c>
      <c r="B1137" s="376"/>
      <c r="C1137" s="377"/>
      <c r="D1137" s="378"/>
      <c r="E1137" s="378"/>
      <c r="F1137" s="378"/>
      <c r="G1137" s="378"/>
      <c r="H1137" s="378"/>
      <c r="I1137" s="378"/>
      <c r="J1137" s="379"/>
      <c r="K1137" s="321"/>
    </row>
    <row r="1138" spans="1:11" ht="15.75" thickBot="1" x14ac:dyDescent="0.3">
      <c r="A1138" s="373"/>
      <c r="B1138" s="373"/>
      <c r="C1138" s="373"/>
      <c r="D1138" s="373"/>
      <c r="E1138" s="373"/>
      <c r="F1138" s="373"/>
      <c r="G1138" s="373"/>
      <c r="H1138" s="373"/>
      <c r="I1138" s="373"/>
      <c r="J1138" s="373"/>
      <c r="K1138" s="314"/>
    </row>
    <row r="1139" spans="1:11" ht="15.75" thickBot="1" x14ac:dyDescent="0.3">
      <c r="A1139" s="369" t="s">
        <v>68</v>
      </c>
      <c r="B1139" s="369"/>
      <c r="C1139" s="370"/>
      <c r="D1139" s="176"/>
      <c r="F1139" s="371" t="s">
        <v>69</v>
      </c>
      <c r="G1139" s="371"/>
      <c r="H1139" s="372"/>
      <c r="I1139" s="176"/>
    </row>
    <row r="1140" spans="1:11" x14ac:dyDescent="0.25">
      <c r="A1140" s="373"/>
      <c r="B1140" s="373"/>
      <c r="C1140" s="373"/>
      <c r="D1140" s="373"/>
      <c r="E1140" s="373"/>
      <c r="F1140" s="373"/>
      <c r="G1140" s="373"/>
      <c r="H1140" s="373"/>
      <c r="I1140" s="373"/>
      <c r="J1140" s="373"/>
      <c r="K1140" s="314"/>
    </row>
    <row r="1141" spans="1:11" ht="16.5" thickBot="1" x14ac:dyDescent="0.3">
      <c r="A1141" s="356" t="s">
        <v>163</v>
      </c>
      <c r="B1141" s="356"/>
      <c r="C1141" s="356"/>
      <c r="D1141" s="356"/>
      <c r="E1141" s="356"/>
      <c r="F1141" s="356"/>
      <c r="G1141" s="356"/>
      <c r="H1141" s="356"/>
      <c r="I1141" s="356"/>
      <c r="J1141" s="356"/>
      <c r="K1141" s="322"/>
    </row>
    <row r="1142" spans="1:11" x14ac:dyDescent="0.25">
      <c r="A1142" s="357"/>
      <c r="B1142" s="358"/>
      <c r="C1142" s="358"/>
      <c r="D1142" s="358"/>
      <c r="E1142" s="358"/>
      <c r="F1142" s="358"/>
      <c r="G1142" s="358"/>
      <c r="H1142" s="358"/>
      <c r="I1142" s="358"/>
      <c r="J1142" s="359"/>
      <c r="K1142" s="312"/>
    </row>
    <row r="1143" spans="1:11" x14ac:dyDescent="0.25">
      <c r="A1143" s="360"/>
      <c r="B1143" s="361"/>
      <c r="C1143" s="361"/>
      <c r="D1143" s="361"/>
      <c r="E1143" s="361"/>
      <c r="F1143" s="361"/>
      <c r="G1143" s="361"/>
      <c r="H1143" s="361"/>
      <c r="I1143" s="361"/>
      <c r="J1143" s="362"/>
      <c r="K1143" s="312"/>
    </row>
    <row r="1144" spans="1:11" x14ac:dyDescent="0.25">
      <c r="A1144" s="360"/>
      <c r="B1144" s="361"/>
      <c r="C1144" s="361"/>
      <c r="D1144" s="361"/>
      <c r="E1144" s="361"/>
      <c r="F1144" s="361"/>
      <c r="G1144" s="361"/>
      <c r="H1144" s="361"/>
      <c r="I1144" s="361"/>
      <c r="J1144" s="362"/>
      <c r="K1144" s="312"/>
    </row>
    <row r="1145" spans="1:11" x14ac:dyDescent="0.25">
      <c r="A1145" s="360"/>
      <c r="B1145" s="361"/>
      <c r="C1145" s="361"/>
      <c r="D1145" s="361"/>
      <c r="E1145" s="361"/>
      <c r="F1145" s="361"/>
      <c r="G1145" s="361"/>
      <c r="H1145" s="361"/>
      <c r="I1145" s="361"/>
      <c r="J1145" s="362"/>
      <c r="K1145" s="312"/>
    </row>
    <row r="1146" spans="1:11" x14ac:dyDescent="0.25">
      <c r="A1146" s="360"/>
      <c r="B1146" s="361"/>
      <c r="C1146" s="361"/>
      <c r="D1146" s="361"/>
      <c r="E1146" s="361"/>
      <c r="F1146" s="361"/>
      <c r="G1146" s="361"/>
      <c r="H1146" s="361"/>
      <c r="I1146" s="361"/>
      <c r="J1146" s="362"/>
      <c r="K1146" s="312"/>
    </row>
    <row r="1147" spans="1:11" x14ac:dyDescent="0.25">
      <c r="A1147" s="360"/>
      <c r="B1147" s="361"/>
      <c r="C1147" s="361"/>
      <c r="D1147" s="361"/>
      <c r="E1147" s="361"/>
      <c r="F1147" s="361"/>
      <c r="G1147" s="361"/>
      <c r="H1147" s="361"/>
      <c r="I1147" s="361"/>
      <c r="J1147" s="362"/>
      <c r="K1147" s="312"/>
    </row>
    <row r="1148" spans="1:11" x14ac:dyDescent="0.25">
      <c r="A1148" s="360"/>
      <c r="B1148" s="361"/>
      <c r="C1148" s="361"/>
      <c r="D1148" s="361"/>
      <c r="E1148" s="361"/>
      <c r="F1148" s="361"/>
      <c r="G1148" s="361"/>
      <c r="H1148" s="361"/>
      <c r="I1148" s="361"/>
      <c r="J1148" s="362"/>
      <c r="K1148" s="312"/>
    </row>
    <row r="1149" spans="1:11" x14ac:dyDescent="0.25">
      <c r="A1149" s="360"/>
      <c r="B1149" s="361"/>
      <c r="C1149" s="361"/>
      <c r="D1149" s="361"/>
      <c r="E1149" s="361"/>
      <c r="F1149" s="361"/>
      <c r="G1149" s="361"/>
      <c r="H1149" s="361"/>
      <c r="I1149" s="361"/>
      <c r="J1149" s="362"/>
      <c r="K1149" s="312"/>
    </row>
    <row r="1150" spans="1:11" x14ac:dyDescent="0.25">
      <c r="A1150" s="360"/>
      <c r="B1150" s="361"/>
      <c r="C1150" s="361"/>
      <c r="D1150" s="361"/>
      <c r="E1150" s="361"/>
      <c r="F1150" s="361"/>
      <c r="G1150" s="361"/>
      <c r="H1150" s="361"/>
      <c r="I1150" s="361"/>
      <c r="J1150" s="362"/>
      <c r="K1150" s="312"/>
    </row>
    <row r="1151" spans="1:11" ht="15.75" thickBot="1" x14ac:dyDescent="0.3">
      <c r="A1151" s="363"/>
      <c r="B1151" s="364"/>
      <c r="C1151" s="364"/>
      <c r="D1151" s="364"/>
      <c r="E1151" s="364"/>
      <c r="F1151" s="364"/>
      <c r="G1151" s="364"/>
      <c r="H1151" s="364"/>
      <c r="I1151" s="364"/>
      <c r="J1151" s="365"/>
      <c r="K1151" s="312"/>
    </row>
    <row r="1152" spans="1:11" x14ac:dyDescent="0.25">
      <c r="A1152" s="343"/>
      <c r="B1152" s="343"/>
      <c r="C1152" s="343"/>
      <c r="D1152" s="343"/>
      <c r="E1152" s="343"/>
      <c r="F1152" s="343"/>
      <c r="G1152" s="343"/>
      <c r="H1152" s="343"/>
      <c r="I1152" s="343"/>
      <c r="J1152" s="343"/>
      <c r="K1152" s="323"/>
    </row>
    <row r="1153" spans="1:11" ht="16.5" thickBot="1" x14ac:dyDescent="0.3">
      <c r="A1153" s="356" t="s">
        <v>29</v>
      </c>
      <c r="B1153" s="356"/>
      <c r="C1153" s="356"/>
      <c r="D1153" s="356"/>
      <c r="E1153" s="356"/>
      <c r="F1153" s="356"/>
      <c r="G1153" s="356"/>
      <c r="H1153" s="356"/>
      <c r="I1153" s="356"/>
      <c r="J1153" s="356"/>
      <c r="K1153" s="322"/>
    </row>
    <row r="1154" spans="1:11" x14ac:dyDescent="0.25">
      <c r="A1154" s="357"/>
      <c r="B1154" s="358"/>
      <c r="C1154" s="358"/>
      <c r="D1154" s="358"/>
      <c r="E1154" s="358"/>
      <c r="F1154" s="358"/>
      <c r="G1154" s="358"/>
      <c r="H1154" s="358"/>
      <c r="I1154" s="358"/>
      <c r="J1154" s="359"/>
      <c r="K1154" s="312"/>
    </row>
    <row r="1155" spans="1:11" x14ac:dyDescent="0.25">
      <c r="A1155" s="360"/>
      <c r="B1155" s="361"/>
      <c r="C1155" s="361"/>
      <c r="D1155" s="361"/>
      <c r="E1155" s="361"/>
      <c r="F1155" s="361"/>
      <c r="G1155" s="361"/>
      <c r="H1155" s="361"/>
      <c r="I1155" s="361"/>
      <c r="J1155" s="362"/>
      <c r="K1155" s="312"/>
    </row>
    <row r="1156" spans="1:11" x14ac:dyDescent="0.25">
      <c r="A1156" s="360"/>
      <c r="B1156" s="361"/>
      <c r="C1156" s="361"/>
      <c r="D1156" s="361"/>
      <c r="E1156" s="361"/>
      <c r="F1156" s="361"/>
      <c r="G1156" s="361"/>
      <c r="H1156" s="361"/>
      <c r="I1156" s="361"/>
      <c r="J1156" s="362"/>
      <c r="K1156" s="312"/>
    </row>
    <row r="1157" spans="1:11" x14ac:dyDescent="0.25">
      <c r="A1157" s="360"/>
      <c r="B1157" s="361"/>
      <c r="C1157" s="361"/>
      <c r="D1157" s="361"/>
      <c r="E1157" s="361"/>
      <c r="F1157" s="361"/>
      <c r="G1157" s="361"/>
      <c r="H1157" s="361"/>
      <c r="I1157" s="361"/>
      <c r="J1157" s="362"/>
      <c r="K1157" s="312"/>
    </row>
    <row r="1158" spans="1:11" ht="15.75" thickBot="1" x14ac:dyDescent="0.3">
      <c r="A1158" s="363"/>
      <c r="B1158" s="364"/>
      <c r="C1158" s="364"/>
      <c r="D1158" s="364"/>
      <c r="E1158" s="364"/>
      <c r="F1158" s="364"/>
      <c r="G1158" s="364"/>
      <c r="H1158" s="364"/>
      <c r="I1158" s="364"/>
      <c r="J1158" s="365"/>
      <c r="K1158" s="312"/>
    </row>
    <row r="1159" spans="1:11" x14ac:dyDescent="0.25">
      <c r="A1159" s="343"/>
      <c r="B1159" s="343"/>
      <c r="C1159" s="343"/>
      <c r="D1159" s="343"/>
      <c r="E1159" s="343"/>
      <c r="F1159" s="343"/>
      <c r="G1159" s="343"/>
      <c r="H1159" s="343"/>
      <c r="I1159" s="343"/>
      <c r="J1159" s="343"/>
      <c r="K1159" s="323"/>
    </row>
    <row r="1160" spans="1:11" ht="16.5" thickBot="1" x14ac:dyDescent="0.3">
      <c r="A1160" s="356" t="s">
        <v>27</v>
      </c>
      <c r="B1160" s="356"/>
      <c r="C1160" s="356"/>
      <c r="D1160" s="356"/>
      <c r="E1160" s="356"/>
      <c r="F1160" s="356"/>
      <c r="G1160" s="356"/>
      <c r="H1160" s="356"/>
      <c r="I1160" s="356"/>
      <c r="J1160" s="356"/>
      <c r="K1160" s="322"/>
    </row>
    <row r="1161" spans="1:11" ht="15.75" thickBot="1" x14ac:dyDescent="0.3">
      <c r="A1161" s="366"/>
      <c r="B1161" s="367"/>
      <c r="C1161" s="367"/>
      <c r="D1161" s="367"/>
      <c r="E1161" s="367"/>
      <c r="F1161" s="367"/>
      <c r="G1161" s="367"/>
      <c r="H1161" s="367"/>
      <c r="I1161" s="367"/>
      <c r="J1161" s="368"/>
      <c r="K1161" s="326"/>
    </row>
    <row r="1162" spans="1:11" x14ac:dyDescent="0.25">
      <c r="A1162" s="343"/>
      <c r="B1162" s="343"/>
      <c r="C1162" s="343"/>
      <c r="D1162" s="343"/>
      <c r="E1162" s="343"/>
      <c r="F1162" s="343"/>
      <c r="G1162" s="343"/>
      <c r="H1162" s="343"/>
      <c r="I1162" s="343"/>
      <c r="J1162" s="343"/>
      <c r="K1162" s="323"/>
    </row>
    <row r="1163" spans="1:11" ht="48.6" customHeight="1" thickBot="1" x14ac:dyDescent="0.3">
      <c r="A1163" s="344" t="s">
        <v>213</v>
      </c>
      <c r="B1163" s="344"/>
      <c r="C1163" s="344"/>
      <c r="D1163" s="344"/>
      <c r="E1163" s="344"/>
      <c r="F1163" s="344"/>
      <c r="G1163" s="344"/>
      <c r="H1163" s="344"/>
      <c r="I1163" s="344"/>
      <c r="J1163" s="344"/>
      <c r="K1163" s="313"/>
    </row>
    <row r="1164" spans="1:11" ht="15.75" x14ac:dyDescent="0.25">
      <c r="A1164" s="345"/>
      <c r="B1164" s="346"/>
      <c r="C1164" s="346"/>
      <c r="D1164" s="346"/>
      <c r="E1164" s="346"/>
      <c r="F1164" s="346"/>
      <c r="G1164" s="346"/>
      <c r="H1164" s="346"/>
      <c r="I1164" s="346"/>
      <c r="J1164" s="347"/>
      <c r="K1164" s="313"/>
    </row>
    <row r="1165" spans="1:11" ht="15.75" x14ac:dyDescent="0.25">
      <c r="A1165" s="348"/>
      <c r="B1165" s="349"/>
      <c r="C1165" s="349"/>
      <c r="D1165" s="349"/>
      <c r="E1165" s="349"/>
      <c r="F1165" s="349"/>
      <c r="G1165" s="349"/>
      <c r="H1165" s="349"/>
      <c r="I1165" s="349"/>
      <c r="J1165" s="350"/>
      <c r="K1165" s="313"/>
    </row>
    <row r="1166" spans="1:11" ht="15.75" x14ac:dyDescent="0.25">
      <c r="A1166" s="348"/>
      <c r="B1166" s="349"/>
      <c r="C1166" s="349"/>
      <c r="D1166" s="349"/>
      <c r="E1166" s="349"/>
      <c r="F1166" s="349"/>
      <c r="G1166" s="349"/>
      <c r="H1166" s="349"/>
      <c r="I1166" s="349"/>
      <c r="J1166" s="350"/>
      <c r="K1166" s="313"/>
    </row>
    <row r="1167" spans="1:11" ht="15.75" x14ac:dyDescent="0.25">
      <c r="A1167" s="348"/>
      <c r="B1167" s="349"/>
      <c r="C1167" s="349"/>
      <c r="D1167" s="349"/>
      <c r="E1167" s="349"/>
      <c r="F1167" s="349"/>
      <c r="G1167" s="349"/>
      <c r="H1167" s="349"/>
      <c r="I1167" s="349"/>
      <c r="J1167" s="350"/>
      <c r="K1167" s="313"/>
    </row>
    <row r="1168" spans="1:11" ht="15.75" x14ac:dyDescent="0.25">
      <c r="A1168" s="348"/>
      <c r="B1168" s="349"/>
      <c r="C1168" s="349"/>
      <c r="D1168" s="349"/>
      <c r="E1168" s="349"/>
      <c r="F1168" s="349"/>
      <c r="G1168" s="349"/>
      <c r="H1168" s="349"/>
      <c r="I1168" s="349"/>
      <c r="J1168" s="350"/>
      <c r="K1168" s="313"/>
    </row>
    <row r="1169" spans="1:11" ht="15.75" x14ac:dyDescent="0.25">
      <c r="A1169" s="348"/>
      <c r="B1169" s="349"/>
      <c r="C1169" s="349"/>
      <c r="D1169" s="349"/>
      <c r="E1169" s="349"/>
      <c r="F1169" s="349"/>
      <c r="G1169" s="349"/>
      <c r="H1169" s="349"/>
      <c r="I1169" s="349"/>
      <c r="J1169" s="350"/>
      <c r="K1169" s="313"/>
    </row>
    <row r="1170" spans="1:11" ht="15.75" x14ac:dyDescent="0.25">
      <c r="A1170" s="348"/>
      <c r="B1170" s="349"/>
      <c r="C1170" s="349"/>
      <c r="D1170" s="349"/>
      <c r="E1170" s="349"/>
      <c r="F1170" s="349"/>
      <c r="G1170" s="349"/>
      <c r="H1170" s="349"/>
      <c r="I1170" s="349"/>
      <c r="J1170" s="350"/>
      <c r="K1170" s="313"/>
    </row>
    <row r="1171" spans="1:11" ht="15.75" x14ac:dyDescent="0.25">
      <c r="A1171" s="348"/>
      <c r="B1171" s="349"/>
      <c r="C1171" s="349"/>
      <c r="D1171" s="349"/>
      <c r="E1171" s="349"/>
      <c r="F1171" s="349"/>
      <c r="G1171" s="349"/>
      <c r="H1171" s="349"/>
      <c r="I1171" s="349"/>
      <c r="J1171" s="350"/>
      <c r="K1171" s="313"/>
    </row>
    <row r="1172" spans="1:11" ht="15.75" x14ac:dyDescent="0.25">
      <c r="A1172" s="348"/>
      <c r="B1172" s="349"/>
      <c r="C1172" s="349"/>
      <c r="D1172" s="349"/>
      <c r="E1172" s="349"/>
      <c r="F1172" s="349"/>
      <c r="G1172" s="349"/>
      <c r="H1172" s="349"/>
      <c r="I1172" s="349"/>
      <c r="J1172" s="350"/>
      <c r="K1172" s="313"/>
    </row>
    <row r="1173" spans="1:11" ht="15.75" x14ac:dyDescent="0.25">
      <c r="A1173" s="348"/>
      <c r="B1173" s="349"/>
      <c r="C1173" s="349"/>
      <c r="D1173" s="349"/>
      <c r="E1173" s="349"/>
      <c r="F1173" s="349"/>
      <c r="G1173" s="349"/>
      <c r="H1173" s="349"/>
      <c r="I1173" s="349"/>
      <c r="J1173" s="350"/>
      <c r="K1173" s="313"/>
    </row>
    <row r="1174" spans="1:11" ht="15.75" x14ac:dyDescent="0.25">
      <c r="A1174" s="348"/>
      <c r="B1174" s="349"/>
      <c r="C1174" s="349"/>
      <c r="D1174" s="349"/>
      <c r="E1174" s="349"/>
      <c r="F1174" s="349"/>
      <c r="G1174" s="349"/>
      <c r="H1174" s="349"/>
      <c r="I1174" s="349"/>
      <c r="J1174" s="350"/>
      <c r="K1174" s="313"/>
    </row>
    <row r="1175" spans="1:11" ht="16.5" thickBot="1" x14ac:dyDescent="0.3">
      <c r="A1175" s="351"/>
      <c r="B1175" s="344"/>
      <c r="C1175" s="344"/>
      <c r="D1175" s="344"/>
      <c r="E1175" s="344"/>
      <c r="F1175" s="344"/>
      <c r="G1175" s="344"/>
      <c r="H1175" s="344"/>
      <c r="I1175" s="344"/>
      <c r="J1175" s="352"/>
      <c r="K1175" s="313"/>
    </row>
    <row r="1176" spans="1:11" ht="15.75" thickBot="1" x14ac:dyDescent="0.3">
      <c r="A1176" s="353"/>
      <c r="B1176" s="354"/>
      <c r="C1176" s="354"/>
      <c r="D1176" s="354"/>
      <c r="E1176" s="354"/>
      <c r="F1176" s="354"/>
      <c r="G1176" s="354"/>
      <c r="H1176" s="354"/>
      <c r="I1176" s="354"/>
      <c r="J1176" s="355"/>
      <c r="K1176" s="325"/>
    </row>
    <row r="1177" spans="1:11" ht="18.75" x14ac:dyDescent="0.3">
      <c r="A1177" s="374" t="s">
        <v>193</v>
      </c>
      <c r="B1177" s="374"/>
      <c r="C1177" s="374"/>
      <c r="D1177" s="374"/>
      <c r="E1177" s="374"/>
      <c r="F1177" s="374"/>
      <c r="G1177" s="374"/>
      <c r="H1177" s="374"/>
      <c r="I1177" s="374"/>
      <c r="J1177" s="374"/>
      <c r="K1177" s="315"/>
    </row>
    <row r="1178" spans="1:11" ht="15.75" thickBot="1" x14ac:dyDescent="0.3">
      <c r="A1178" s="375"/>
      <c r="B1178" s="375"/>
      <c r="C1178" s="375"/>
      <c r="D1178" s="375"/>
      <c r="E1178" s="375"/>
      <c r="F1178" s="375"/>
      <c r="G1178" s="375"/>
      <c r="H1178" s="375"/>
      <c r="I1178" s="375"/>
      <c r="J1178" s="375"/>
      <c r="K1178" s="316"/>
    </row>
    <row r="1179" spans="1:11" ht="16.5" thickBot="1" x14ac:dyDescent="0.3">
      <c r="A1179" s="376" t="s">
        <v>162</v>
      </c>
      <c r="B1179" s="376"/>
      <c r="C1179" s="377"/>
      <c r="D1179" s="378"/>
      <c r="E1179" s="378"/>
      <c r="F1179" s="378"/>
      <c r="G1179" s="378"/>
      <c r="H1179" s="378"/>
      <c r="I1179" s="378"/>
      <c r="J1179" s="379"/>
      <c r="K1179" s="321"/>
    </row>
    <row r="1180" spans="1:11" ht="15.75" thickBot="1" x14ac:dyDescent="0.3">
      <c r="A1180" s="373"/>
      <c r="B1180" s="373"/>
      <c r="C1180" s="373"/>
      <c r="D1180" s="373"/>
      <c r="E1180" s="373"/>
      <c r="F1180" s="373"/>
      <c r="G1180" s="373"/>
      <c r="H1180" s="373"/>
      <c r="I1180" s="373"/>
      <c r="J1180" s="373"/>
      <c r="K1180" s="314"/>
    </row>
    <row r="1181" spans="1:11" ht="15.75" thickBot="1" x14ac:dyDescent="0.3">
      <c r="A1181" s="369" t="s">
        <v>68</v>
      </c>
      <c r="B1181" s="369"/>
      <c r="C1181" s="370"/>
      <c r="D1181" s="176"/>
      <c r="F1181" s="371" t="s">
        <v>69</v>
      </c>
      <c r="G1181" s="371"/>
      <c r="H1181" s="372"/>
      <c r="I1181" s="176"/>
    </row>
    <row r="1182" spans="1:11" x14ac:dyDescent="0.25">
      <c r="A1182" s="373"/>
      <c r="B1182" s="373"/>
      <c r="C1182" s="373"/>
      <c r="D1182" s="373"/>
      <c r="E1182" s="373"/>
      <c r="F1182" s="373"/>
      <c r="G1182" s="373"/>
      <c r="H1182" s="373"/>
      <c r="I1182" s="373"/>
      <c r="J1182" s="373"/>
      <c r="K1182" s="314"/>
    </row>
    <row r="1183" spans="1:11" ht="16.5" thickBot="1" x14ac:dyDescent="0.3">
      <c r="A1183" s="356" t="s">
        <v>163</v>
      </c>
      <c r="B1183" s="356"/>
      <c r="C1183" s="356"/>
      <c r="D1183" s="356"/>
      <c r="E1183" s="356"/>
      <c r="F1183" s="356"/>
      <c r="G1183" s="356"/>
      <c r="H1183" s="356"/>
      <c r="I1183" s="356"/>
      <c r="J1183" s="356"/>
      <c r="K1183" s="322"/>
    </row>
    <row r="1184" spans="1:11" x14ac:dyDescent="0.25">
      <c r="A1184" s="357"/>
      <c r="B1184" s="358"/>
      <c r="C1184" s="358"/>
      <c r="D1184" s="358"/>
      <c r="E1184" s="358"/>
      <c r="F1184" s="358"/>
      <c r="G1184" s="358"/>
      <c r="H1184" s="358"/>
      <c r="I1184" s="358"/>
      <c r="J1184" s="359"/>
      <c r="K1184" s="312"/>
    </row>
    <row r="1185" spans="1:11" x14ac:dyDescent="0.25">
      <c r="A1185" s="360"/>
      <c r="B1185" s="361"/>
      <c r="C1185" s="361"/>
      <c r="D1185" s="361"/>
      <c r="E1185" s="361"/>
      <c r="F1185" s="361"/>
      <c r="G1185" s="361"/>
      <c r="H1185" s="361"/>
      <c r="I1185" s="361"/>
      <c r="J1185" s="362"/>
      <c r="K1185" s="312"/>
    </row>
    <row r="1186" spans="1:11" x14ac:dyDescent="0.25">
      <c r="A1186" s="360"/>
      <c r="B1186" s="361"/>
      <c r="C1186" s="361"/>
      <c r="D1186" s="361"/>
      <c r="E1186" s="361"/>
      <c r="F1186" s="361"/>
      <c r="G1186" s="361"/>
      <c r="H1186" s="361"/>
      <c r="I1186" s="361"/>
      <c r="J1186" s="362"/>
      <c r="K1186" s="312"/>
    </row>
    <row r="1187" spans="1:11" x14ac:dyDescent="0.25">
      <c r="A1187" s="360"/>
      <c r="B1187" s="361"/>
      <c r="C1187" s="361"/>
      <c r="D1187" s="361"/>
      <c r="E1187" s="361"/>
      <c r="F1187" s="361"/>
      <c r="G1187" s="361"/>
      <c r="H1187" s="361"/>
      <c r="I1187" s="361"/>
      <c r="J1187" s="362"/>
      <c r="K1187" s="312"/>
    </row>
    <row r="1188" spans="1:11" x14ac:dyDescent="0.25">
      <c r="A1188" s="360"/>
      <c r="B1188" s="361"/>
      <c r="C1188" s="361"/>
      <c r="D1188" s="361"/>
      <c r="E1188" s="361"/>
      <c r="F1188" s="361"/>
      <c r="G1188" s="361"/>
      <c r="H1188" s="361"/>
      <c r="I1188" s="361"/>
      <c r="J1188" s="362"/>
      <c r="K1188" s="312"/>
    </row>
    <row r="1189" spans="1:11" x14ac:dyDescent="0.25">
      <c r="A1189" s="360"/>
      <c r="B1189" s="361"/>
      <c r="C1189" s="361"/>
      <c r="D1189" s="361"/>
      <c r="E1189" s="361"/>
      <c r="F1189" s="361"/>
      <c r="G1189" s="361"/>
      <c r="H1189" s="361"/>
      <c r="I1189" s="361"/>
      <c r="J1189" s="362"/>
      <c r="K1189" s="312"/>
    </row>
    <row r="1190" spans="1:11" x14ac:dyDescent="0.25">
      <c r="A1190" s="360"/>
      <c r="B1190" s="361"/>
      <c r="C1190" s="361"/>
      <c r="D1190" s="361"/>
      <c r="E1190" s="361"/>
      <c r="F1190" s="361"/>
      <c r="G1190" s="361"/>
      <c r="H1190" s="361"/>
      <c r="I1190" s="361"/>
      <c r="J1190" s="362"/>
      <c r="K1190" s="312"/>
    </row>
    <row r="1191" spans="1:11" x14ac:dyDescent="0.25">
      <c r="A1191" s="360"/>
      <c r="B1191" s="361"/>
      <c r="C1191" s="361"/>
      <c r="D1191" s="361"/>
      <c r="E1191" s="361"/>
      <c r="F1191" s="361"/>
      <c r="G1191" s="361"/>
      <c r="H1191" s="361"/>
      <c r="I1191" s="361"/>
      <c r="J1191" s="362"/>
      <c r="K1191" s="312"/>
    </row>
    <row r="1192" spans="1:11" x14ac:dyDescent="0.25">
      <c r="A1192" s="360"/>
      <c r="B1192" s="361"/>
      <c r="C1192" s="361"/>
      <c r="D1192" s="361"/>
      <c r="E1192" s="361"/>
      <c r="F1192" s="361"/>
      <c r="G1192" s="361"/>
      <c r="H1192" s="361"/>
      <c r="I1192" s="361"/>
      <c r="J1192" s="362"/>
      <c r="K1192" s="312"/>
    </row>
    <row r="1193" spans="1:11" ht="15.75" thickBot="1" x14ac:dyDescent="0.3">
      <c r="A1193" s="363"/>
      <c r="B1193" s="364"/>
      <c r="C1193" s="364"/>
      <c r="D1193" s="364"/>
      <c r="E1193" s="364"/>
      <c r="F1193" s="364"/>
      <c r="G1193" s="364"/>
      <c r="H1193" s="364"/>
      <c r="I1193" s="364"/>
      <c r="J1193" s="365"/>
      <c r="K1193" s="312"/>
    </row>
    <row r="1194" spans="1:11" x14ac:dyDescent="0.25">
      <c r="A1194" s="343"/>
      <c r="B1194" s="343"/>
      <c r="C1194" s="343"/>
      <c r="D1194" s="343"/>
      <c r="E1194" s="343"/>
      <c r="F1194" s="343"/>
      <c r="G1194" s="343"/>
      <c r="H1194" s="343"/>
      <c r="I1194" s="343"/>
      <c r="J1194" s="343"/>
      <c r="K1194" s="323"/>
    </row>
    <row r="1195" spans="1:11" ht="16.5" thickBot="1" x14ac:dyDescent="0.3">
      <c r="A1195" s="356" t="s">
        <v>29</v>
      </c>
      <c r="B1195" s="356"/>
      <c r="C1195" s="356"/>
      <c r="D1195" s="356"/>
      <c r="E1195" s="356"/>
      <c r="F1195" s="356"/>
      <c r="G1195" s="356"/>
      <c r="H1195" s="356"/>
      <c r="I1195" s="356"/>
      <c r="J1195" s="356"/>
      <c r="K1195" s="322"/>
    </row>
    <row r="1196" spans="1:11" x14ac:dyDescent="0.25">
      <c r="A1196" s="357"/>
      <c r="B1196" s="358"/>
      <c r="C1196" s="358"/>
      <c r="D1196" s="358"/>
      <c r="E1196" s="358"/>
      <c r="F1196" s="358"/>
      <c r="G1196" s="358"/>
      <c r="H1196" s="358"/>
      <c r="I1196" s="358"/>
      <c r="J1196" s="359"/>
      <c r="K1196" s="312"/>
    </row>
    <row r="1197" spans="1:11" x14ac:dyDescent="0.25">
      <c r="A1197" s="360"/>
      <c r="B1197" s="361"/>
      <c r="C1197" s="361"/>
      <c r="D1197" s="361"/>
      <c r="E1197" s="361"/>
      <c r="F1197" s="361"/>
      <c r="G1197" s="361"/>
      <c r="H1197" s="361"/>
      <c r="I1197" s="361"/>
      <c r="J1197" s="362"/>
      <c r="K1197" s="312"/>
    </row>
    <row r="1198" spans="1:11" x14ac:dyDescent="0.25">
      <c r="A1198" s="360"/>
      <c r="B1198" s="361"/>
      <c r="C1198" s="361"/>
      <c r="D1198" s="361"/>
      <c r="E1198" s="361"/>
      <c r="F1198" s="361"/>
      <c r="G1198" s="361"/>
      <c r="H1198" s="361"/>
      <c r="I1198" s="361"/>
      <c r="J1198" s="362"/>
      <c r="K1198" s="312"/>
    </row>
    <row r="1199" spans="1:11" x14ac:dyDescent="0.25">
      <c r="A1199" s="360"/>
      <c r="B1199" s="361"/>
      <c r="C1199" s="361"/>
      <c r="D1199" s="361"/>
      <c r="E1199" s="361"/>
      <c r="F1199" s="361"/>
      <c r="G1199" s="361"/>
      <c r="H1199" s="361"/>
      <c r="I1199" s="361"/>
      <c r="J1199" s="362"/>
      <c r="K1199" s="312"/>
    </row>
    <row r="1200" spans="1:11" ht="15.75" thickBot="1" x14ac:dyDescent="0.3">
      <c r="A1200" s="363"/>
      <c r="B1200" s="364"/>
      <c r="C1200" s="364"/>
      <c r="D1200" s="364"/>
      <c r="E1200" s="364"/>
      <c r="F1200" s="364"/>
      <c r="G1200" s="364"/>
      <c r="H1200" s="364"/>
      <c r="I1200" s="364"/>
      <c r="J1200" s="365"/>
      <c r="K1200" s="312"/>
    </row>
    <row r="1201" spans="1:11" x14ac:dyDescent="0.25">
      <c r="A1201" s="343"/>
      <c r="B1201" s="343"/>
      <c r="C1201" s="343"/>
      <c r="D1201" s="343"/>
      <c r="E1201" s="343"/>
      <c r="F1201" s="343"/>
      <c r="G1201" s="343"/>
      <c r="H1201" s="343"/>
      <c r="I1201" s="343"/>
      <c r="J1201" s="343"/>
      <c r="K1201" s="323"/>
    </row>
    <row r="1202" spans="1:11" ht="16.5" thickBot="1" x14ac:dyDescent="0.3">
      <c r="A1202" s="356" t="s">
        <v>27</v>
      </c>
      <c r="B1202" s="356"/>
      <c r="C1202" s="356"/>
      <c r="D1202" s="356"/>
      <c r="E1202" s="356"/>
      <c r="F1202" s="356"/>
      <c r="G1202" s="356"/>
      <c r="H1202" s="356"/>
      <c r="I1202" s="356"/>
      <c r="J1202" s="356"/>
      <c r="K1202" s="322"/>
    </row>
    <row r="1203" spans="1:11" ht="15.75" thickBot="1" x14ac:dyDescent="0.3">
      <c r="A1203" s="366"/>
      <c r="B1203" s="367"/>
      <c r="C1203" s="367"/>
      <c r="D1203" s="367"/>
      <c r="E1203" s="367"/>
      <c r="F1203" s="367"/>
      <c r="G1203" s="367"/>
      <c r="H1203" s="367"/>
      <c r="I1203" s="367"/>
      <c r="J1203" s="368"/>
      <c r="K1203" s="326"/>
    </row>
    <row r="1204" spans="1:11" x14ac:dyDescent="0.25">
      <c r="A1204" s="343"/>
      <c r="B1204" s="343"/>
      <c r="C1204" s="343"/>
      <c r="D1204" s="343"/>
      <c r="E1204" s="343"/>
      <c r="F1204" s="343"/>
      <c r="G1204" s="343"/>
      <c r="H1204" s="343"/>
      <c r="I1204" s="343"/>
      <c r="J1204" s="343"/>
      <c r="K1204" s="323"/>
    </row>
    <row r="1205" spans="1:11" ht="47.1" customHeight="1" thickBot="1" x14ac:dyDescent="0.3">
      <c r="A1205" s="344" t="s">
        <v>213</v>
      </c>
      <c r="B1205" s="344"/>
      <c r="C1205" s="344"/>
      <c r="D1205" s="344"/>
      <c r="E1205" s="344"/>
      <c r="F1205" s="344"/>
      <c r="G1205" s="344"/>
      <c r="H1205" s="344"/>
      <c r="I1205" s="344"/>
      <c r="J1205" s="344"/>
      <c r="K1205" s="313"/>
    </row>
    <row r="1206" spans="1:11" ht="15.75" x14ac:dyDescent="0.25">
      <c r="A1206" s="345"/>
      <c r="B1206" s="346"/>
      <c r="C1206" s="346"/>
      <c r="D1206" s="346"/>
      <c r="E1206" s="346"/>
      <c r="F1206" s="346"/>
      <c r="G1206" s="346"/>
      <c r="H1206" s="346"/>
      <c r="I1206" s="346"/>
      <c r="J1206" s="347"/>
      <c r="K1206" s="313"/>
    </row>
    <row r="1207" spans="1:11" ht="15.75" x14ac:dyDescent="0.25">
      <c r="A1207" s="348"/>
      <c r="B1207" s="349"/>
      <c r="C1207" s="349"/>
      <c r="D1207" s="349"/>
      <c r="E1207" s="349"/>
      <c r="F1207" s="349"/>
      <c r="G1207" s="349"/>
      <c r="H1207" s="349"/>
      <c r="I1207" s="349"/>
      <c r="J1207" s="350"/>
      <c r="K1207" s="313"/>
    </row>
    <row r="1208" spans="1:11" ht="15.75" x14ac:dyDescent="0.25">
      <c r="A1208" s="348"/>
      <c r="B1208" s="349"/>
      <c r="C1208" s="349"/>
      <c r="D1208" s="349"/>
      <c r="E1208" s="349"/>
      <c r="F1208" s="349"/>
      <c r="G1208" s="349"/>
      <c r="H1208" s="349"/>
      <c r="I1208" s="349"/>
      <c r="J1208" s="350"/>
      <c r="K1208" s="313"/>
    </row>
    <row r="1209" spans="1:11" ht="15.75" x14ac:dyDescent="0.25">
      <c r="A1209" s="348"/>
      <c r="B1209" s="349"/>
      <c r="C1209" s="349"/>
      <c r="D1209" s="349"/>
      <c r="E1209" s="349"/>
      <c r="F1209" s="349"/>
      <c r="G1209" s="349"/>
      <c r="H1209" s="349"/>
      <c r="I1209" s="349"/>
      <c r="J1209" s="350"/>
      <c r="K1209" s="313"/>
    </row>
    <row r="1210" spans="1:11" ht="15.75" x14ac:dyDescent="0.25">
      <c r="A1210" s="348"/>
      <c r="B1210" s="349"/>
      <c r="C1210" s="349"/>
      <c r="D1210" s="349"/>
      <c r="E1210" s="349"/>
      <c r="F1210" s="349"/>
      <c r="G1210" s="349"/>
      <c r="H1210" s="349"/>
      <c r="I1210" s="349"/>
      <c r="J1210" s="350"/>
      <c r="K1210" s="313"/>
    </row>
    <row r="1211" spans="1:11" ht="15.75" x14ac:dyDescent="0.25">
      <c r="A1211" s="348"/>
      <c r="B1211" s="349"/>
      <c r="C1211" s="349"/>
      <c r="D1211" s="349"/>
      <c r="E1211" s="349"/>
      <c r="F1211" s="349"/>
      <c r="G1211" s="349"/>
      <c r="H1211" s="349"/>
      <c r="I1211" s="349"/>
      <c r="J1211" s="350"/>
      <c r="K1211" s="313"/>
    </row>
    <row r="1212" spans="1:11" ht="15.75" x14ac:dyDescent="0.25">
      <c r="A1212" s="348"/>
      <c r="B1212" s="349"/>
      <c r="C1212" s="349"/>
      <c r="D1212" s="349"/>
      <c r="E1212" s="349"/>
      <c r="F1212" s="349"/>
      <c r="G1212" s="349"/>
      <c r="H1212" s="349"/>
      <c r="I1212" s="349"/>
      <c r="J1212" s="350"/>
      <c r="K1212" s="313"/>
    </row>
    <row r="1213" spans="1:11" ht="15.75" x14ac:dyDescent="0.25">
      <c r="A1213" s="348"/>
      <c r="B1213" s="349"/>
      <c r="C1213" s="349"/>
      <c r="D1213" s="349"/>
      <c r="E1213" s="349"/>
      <c r="F1213" s="349"/>
      <c r="G1213" s="349"/>
      <c r="H1213" s="349"/>
      <c r="I1213" s="349"/>
      <c r="J1213" s="350"/>
      <c r="K1213" s="313"/>
    </row>
    <row r="1214" spans="1:11" ht="15.75" x14ac:dyDescent="0.25">
      <c r="A1214" s="348"/>
      <c r="B1214" s="349"/>
      <c r="C1214" s="349"/>
      <c r="D1214" s="349"/>
      <c r="E1214" s="349"/>
      <c r="F1214" s="349"/>
      <c r="G1214" s="349"/>
      <c r="H1214" s="349"/>
      <c r="I1214" s="349"/>
      <c r="J1214" s="350"/>
      <c r="K1214" s="313"/>
    </row>
    <row r="1215" spans="1:11" ht="15.75" x14ac:dyDescent="0.25">
      <c r="A1215" s="348"/>
      <c r="B1215" s="349"/>
      <c r="C1215" s="349"/>
      <c r="D1215" s="349"/>
      <c r="E1215" s="349"/>
      <c r="F1215" s="349"/>
      <c r="G1215" s="349"/>
      <c r="H1215" s="349"/>
      <c r="I1215" s="349"/>
      <c r="J1215" s="350"/>
      <c r="K1215" s="313"/>
    </row>
    <row r="1216" spans="1:11" ht="15.75" x14ac:dyDescent="0.25">
      <c r="A1216" s="348"/>
      <c r="B1216" s="349"/>
      <c r="C1216" s="349"/>
      <c r="D1216" s="349"/>
      <c r="E1216" s="349"/>
      <c r="F1216" s="349"/>
      <c r="G1216" s="349"/>
      <c r="H1216" s="349"/>
      <c r="I1216" s="349"/>
      <c r="J1216" s="350"/>
      <c r="K1216" s="313"/>
    </row>
    <row r="1217" spans="1:11" ht="16.5" thickBot="1" x14ac:dyDescent="0.3">
      <c r="A1217" s="351"/>
      <c r="B1217" s="344"/>
      <c r="C1217" s="344"/>
      <c r="D1217" s="344"/>
      <c r="E1217" s="344"/>
      <c r="F1217" s="344"/>
      <c r="G1217" s="344"/>
      <c r="H1217" s="344"/>
      <c r="I1217" s="344"/>
      <c r="J1217" s="352"/>
      <c r="K1217" s="313"/>
    </row>
    <row r="1218" spans="1:11" ht="15.75" thickBot="1" x14ac:dyDescent="0.3">
      <c r="A1218" s="353"/>
      <c r="B1218" s="354"/>
      <c r="C1218" s="354"/>
      <c r="D1218" s="354"/>
      <c r="E1218" s="354"/>
      <c r="F1218" s="354"/>
      <c r="G1218" s="354"/>
      <c r="H1218" s="354"/>
      <c r="I1218" s="354"/>
      <c r="J1218" s="355"/>
      <c r="K1218" s="325"/>
    </row>
    <row r="1219" spans="1:11" ht="18.75" x14ac:dyDescent="0.3">
      <c r="A1219" s="374" t="s">
        <v>194</v>
      </c>
      <c r="B1219" s="374"/>
      <c r="C1219" s="374"/>
      <c r="D1219" s="374"/>
      <c r="E1219" s="374"/>
      <c r="F1219" s="374"/>
      <c r="G1219" s="374"/>
      <c r="H1219" s="374"/>
      <c r="I1219" s="374"/>
      <c r="J1219" s="374"/>
      <c r="K1219" s="315"/>
    </row>
    <row r="1220" spans="1:11" ht="15.75" thickBot="1" x14ac:dyDescent="0.3">
      <c r="A1220" s="375"/>
      <c r="B1220" s="375"/>
      <c r="C1220" s="375"/>
      <c r="D1220" s="375"/>
      <c r="E1220" s="375"/>
      <c r="F1220" s="375"/>
      <c r="G1220" s="375"/>
      <c r="H1220" s="375"/>
      <c r="I1220" s="375"/>
      <c r="J1220" s="375"/>
      <c r="K1220" s="316"/>
    </row>
    <row r="1221" spans="1:11" ht="16.5" thickBot="1" x14ac:dyDescent="0.3">
      <c r="A1221" s="376" t="s">
        <v>162</v>
      </c>
      <c r="B1221" s="376"/>
      <c r="C1221" s="377"/>
      <c r="D1221" s="378"/>
      <c r="E1221" s="378"/>
      <c r="F1221" s="378"/>
      <c r="G1221" s="378"/>
      <c r="H1221" s="378"/>
      <c r="I1221" s="378"/>
      <c r="J1221" s="379"/>
      <c r="K1221" s="321"/>
    </row>
    <row r="1222" spans="1:11" ht="15.75" thickBot="1" x14ac:dyDescent="0.3">
      <c r="A1222" s="373"/>
      <c r="B1222" s="373"/>
      <c r="C1222" s="373"/>
      <c r="D1222" s="373"/>
      <c r="E1222" s="373"/>
      <c r="F1222" s="373"/>
      <c r="G1222" s="373"/>
      <c r="H1222" s="373"/>
      <c r="I1222" s="373"/>
      <c r="J1222" s="373"/>
      <c r="K1222" s="314"/>
    </row>
    <row r="1223" spans="1:11" ht="15.75" thickBot="1" x14ac:dyDescent="0.3">
      <c r="A1223" s="369" t="s">
        <v>68</v>
      </c>
      <c r="B1223" s="369"/>
      <c r="C1223" s="370"/>
      <c r="D1223" s="176"/>
      <c r="F1223" s="371" t="s">
        <v>69</v>
      </c>
      <c r="G1223" s="371"/>
      <c r="H1223" s="372"/>
      <c r="I1223" s="176"/>
    </row>
    <row r="1224" spans="1:11" x14ac:dyDescent="0.25">
      <c r="A1224" s="373"/>
      <c r="B1224" s="373"/>
      <c r="C1224" s="373"/>
      <c r="D1224" s="373"/>
      <c r="E1224" s="373"/>
      <c r="F1224" s="373"/>
      <c r="G1224" s="373"/>
      <c r="H1224" s="373"/>
      <c r="I1224" s="373"/>
      <c r="J1224" s="373"/>
      <c r="K1224" s="314"/>
    </row>
    <row r="1225" spans="1:11" ht="16.5" thickBot="1" x14ac:dyDescent="0.3">
      <c r="A1225" s="356" t="s">
        <v>163</v>
      </c>
      <c r="B1225" s="356"/>
      <c r="C1225" s="356"/>
      <c r="D1225" s="356"/>
      <c r="E1225" s="356"/>
      <c r="F1225" s="356"/>
      <c r="G1225" s="356"/>
      <c r="H1225" s="356"/>
      <c r="I1225" s="356"/>
      <c r="J1225" s="356"/>
      <c r="K1225" s="322"/>
    </row>
    <row r="1226" spans="1:11" x14ac:dyDescent="0.25">
      <c r="A1226" s="357"/>
      <c r="B1226" s="358"/>
      <c r="C1226" s="358"/>
      <c r="D1226" s="358"/>
      <c r="E1226" s="358"/>
      <c r="F1226" s="358"/>
      <c r="G1226" s="358"/>
      <c r="H1226" s="358"/>
      <c r="I1226" s="358"/>
      <c r="J1226" s="359"/>
      <c r="K1226" s="312"/>
    </row>
    <row r="1227" spans="1:11" x14ac:dyDescent="0.25">
      <c r="A1227" s="360"/>
      <c r="B1227" s="361"/>
      <c r="C1227" s="361"/>
      <c r="D1227" s="361"/>
      <c r="E1227" s="361"/>
      <c r="F1227" s="361"/>
      <c r="G1227" s="361"/>
      <c r="H1227" s="361"/>
      <c r="I1227" s="361"/>
      <c r="J1227" s="362"/>
      <c r="K1227" s="312"/>
    </row>
    <row r="1228" spans="1:11" x14ac:dyDescent="0.25">
      <c r="A1228" s="360"/>
      <c r="B1228" s="361"/>
      <c r="C1228" s="361"/>
      <c r="D1228" s="361"/>
      <c r="E1228" s="361"/>
      <c r="F1228" s="361"/>
      <c r="G1228" s="361"/>
      <c r="H1228" s="361"/>
      <c r="I1228" s="361"/>
      <c r="J1228" s="362"/>
      <c r="K1228" s="312"/>
    </row>
    <row r="1229" spans="1:11" x14ac:dyDescent="0.25">
      <c r="A1229" s="360"/>
      <c r="B1229" s="361"/>
      <c r="C1229" s="361"/>
      <c r="D1229" s="361"/>
      <c r="E1229" s="361"/>
      <c r="F1229" s="361"/>
      <c r="G1229" s="361"/>
      <c r="H1229" s="361"/>
      <c r="I1229" s="361"/>
      <c r="J1229" s="362"/>
      <c r="K1229" s="312"/>
    </row>
    <row r="1230" spans="1:11" x14ac:dyDescent="0.25">
      <c r="A1230" s="360"/>
      <c r="B1230" s="361"/>
      <c r="C1230" s="361"/>
      <c r="D1230" s="361"/>
      <c r="E1230" s="361"/>
      <c r="F1230" s="361"/>
      <c r="G1230" s="361"/>
      <c r="H1230" s="361"/>
      <c r="I1230" s="361"/>
      <c r="J1230" s="362"/>
      <c r="K1230" s="312"/>
    </row>
    <row r="1231" spans="1:11" x14ac:dyDescent="0.25">
      <c r="A1231" s="360"/>
      <c r="B1231" s="361"/>
      <c r="C1231" s="361"/>
      <c r="D1231" s="361"/>
      <c r="E1231" s="361"/>
      <c r="F1231" s="361"/>
      <c r="G1231" s="361"/>
      <c r="H1231" s="361"/>
      <c r="I1231" s="361"/>
      <c r="J1231" s="362"/>
      <c r="K1231" s="312"/>
    </row>
    <row r="1232" spans="1:11" x14ac:dyDescent="0.25">
      <c r="A1232" s="360"/>
      <c r="B1232" s="361"/>
      <c r="C1232" s="361"/>
      <c r="D1232" s="361"/>
      <c r="E1232" s="361"/>
      <c r="F1232" s="361"/>
      <c r="G1232" s="361"/>
      <c r="H1232" s="361"/>
      <c r="I1232" s="361"/>
      <c r="J1232" s="362"/>
      <c r="K1232" s="312"/>
    </row>
    <row r="1233" spans="1:11" x14ac:dyDescent="0.25">
      <c r="A1233" s="360"/>
      <c r="B1233" s="361"/>
      <c r="C1233" s="361"/>
      <c r="D1233" s="361"/>
      <c r="E1233" s="361"/>
      <c r="F1233" s="361"/>
      <c r="G1233" s="361"/>
      <c r="H1233" s="361"/>
      <c r="I1233" s="361"/>
      <c r="J1233" s="362"/>
      <c r="K1233" s="312"/>
    </row>
    <row r="1234" spans="1:11" x14ac:dyDescent="0.25">
      <c r="A1234" s="360"/>
      <c r="B1234" s="361"/>
      <c r="C1234" s="361"/>
      <c r="D1234" s="361"/>
      <c r="E1234" s="361"/>
      <c r="F1234" s="361"/>
      <c r="G1234" s="361"/>
      <c r="H1234" s="361"/>
      <c r="I1234" s="361"/>
      <c r="J1234" s="362"/>
      <c r="K1234" s="312"/>
    </row>
    <row r="1235" spans="1:11" ht="15.75" thickBot="1" x14ac:dyDescent="0.3">
      <c r="A1235" s="363"/>
      <c r="B1235" s="364"/>
      <c r="C1235" s="364"/>
      <c r="D1235" s="364"/>
      <c r="E1235" s="364"/>
      <c r="F1235" s="364"/>
      <c r="G1235" s="364"/>
      <c r="H1235" s="364"/>
      <c r="I1235" s="364"/>
      <c r="J1235" s="365"/>
      <c r="K1235" s="312"/>
    </row>
    <row r="1236" spans="1:11" x14ac:dyDescent="0.25">
      <c r="A1236" s="343"/>
      <c r="B1236" s="343"/>
      <c r="C1236" s="343"/>
      <c r="D1236" s="343"/>
      <c r="E1236" s="343"/>
      <c r="F1236" s="343"/>
      <c r="G1236" s="343"/>
      <c r="H1236" s="343"/>
      <c r="I1236" s="343"/>
      <c r="J1236" s="343"/>
      <c r="K1236" s="323"/>
    </row>
    <row r="1237" spans="1:11" ht="16.5" thickBot="1" x14ac:dyDescent="0.3">
      <c r="A1237" s="356" t="s">
        <v>29</v>
      </c>
      <c r="B1237" s="356"/>
      <c r="C1237" s="356"/>
      <c r="D1237" s="356"/>
      <c r="E1237" s="356"/>
      <c r="F1237" s="356"/>
      <c r="G1237" s="356"/>
      <c r="H1237" s="356"/>
      <c r="I1237" s="356"/>
      <c r="J1237" s="356"/>
      <c r="K1237" s="322"/>
    </row>
    <row r="1238" spans="1:11" x14ac:dyDescent="0.25">
      <c r="A1238" s="357"/>
      <c r="B1238" s="358"/>
      <c r="C1238" s="358"/>
      <c r="D1238" s="358"/>
      <c r="E1238" s="358"/>
      <c r="F1238" s="358"/>
      <c r="G1238" s="358"/>
      <c r="H1238" s="358"/>
      <c r="I1238" s="358"/>
      <c r="J1238" s="359"/>
      <c r="K1238" s="312"/>
    </row>
    <row r="1239" spans="1:11" x14ac:dyDescent="0.25">
      <c r="A1239" s="360"/>
      <c r="B1239" s="361"/>
      <c r="C1239" s="361"/>
      <c r="D1239" s="361"/>
      <c r="E1239" s="361"/>
      <c r="F1239" s="361"/>
      <c r="G1239" s="361"/>
      <c r="H1239" s="361"/>
      <c r="I1239" s="361"/>
      <c r="J1239" s="362"/>
      <c r="K1239" s="312"/>
    </row>
    <row r="1240" spans="1:11" x14ac:dyDescent="0.25">
      <c r="A1240" s="360"/>
      <c r="B1240" s="361"/>
      <c r="C1240" s="361"/>
      <c r="D1240" s="361"/>
      <c r="E1240" s="361"/>
      <c r="F1240" s="361"/>
      <c r="G1240" s="361"/>
      <c r="H1240" s="361"/>
      <c r="I1240" s="361"/>
      <c r="J1240" s="362"/>
      <c r="K1240" s="312"/>
    </row>
    <row r="1241" spans="1:11" x14ac:dyDescent="0.25">
      <c r="A1241" s="360"/>
      <c r="B1241" s="361"/>
      <c r="C1241" s="361"/>
      <c r="D1241" s="361"/>
      <c r="E1241" s="361"/>
      <c r="F1241" s="361"/>
      <c r="G1241" s="361"/>
      <c r="H1241" s="361"/>
      <c r="I1241" s="361"/>
      <c r="J1241" s="362"/>
      <c r="K1241" s="312"/>
    </row>
    <row r="1242" spans="1:11" ht="15.75" thickBot="1" x14ac:dyDescent="0.3">
      <c r="A1242" s="363"/>
      <c r="B1242" s="364"/>
      <c r="C1242" s="364"/>
      <c r="D1242" s="364"/>
      <c r="E1242" s="364"/>
      <c r="F1242" s="364"/>
      <c r="G1242" s="364"/>
      <c r="H1242" s="364"/>
      <c r="I1242" s="364"/>
      <c r="J1242" s="365"/>
      <c r="K1242" s="312"/>
    </row>
    <row r="1243" spans="1:11" x14ac:dyDescent="0.25">
      <c r="A1243" s="343"/>
      <c r="B1243" s="343"/>
      <c r="C1243" s="343"/>
      <c r="D1243" s="343"/>
      <c r="E1243" s="343"/>
      <c r="F1243" s="343"/>
      <c r="G1243" s="343"/>
      <c r="H1243" s="343"/>
      <c r="I1243" s="343"/>
      <c r="J1243" s="343"/>
      <c r="K1243" s="323"/>
    </row>
    <row r="1244" spans="1:11" ht="16.5" thickBot="1" x14ac:dyDescent="0.3">
      <c r="A1244" s="356" t="s">
        <v>27</v>
      </c>
      <c r="B1244" s="356"/>
      <c r="C1244" s="356"/>
      <c r="D1244" s="356"/>
      <c r="E1244" s="356"/>
      <c r="F1244" s="356"/>
      <c r="G1244" s="356"/>
      <c r="H1244" s="356"/>
      <c r="I1244" s="356"/>
      <c r="J1244" s="356"/>
      <c r="K1244" s="322"/>
    </row>
    <row r="1245" spans="1:11" ht="15.75" thickBot="1" x14ac:dyDescent="0.3">
      <c r="A1245" s="366"/>
      <c r="B1245" s="367"/>
      <c r="C1245" s="367"/>
      <c r="D1245" s="367"/>
      <c r="E1245" s="367"/>
      <c r="F1245" s="367"/>
      <c r="G1245" s="367"/>
      <c r="H1245" s="367"/>
      <c r="I1245" s="367"/>
      <c r="J1245" s="368"/>
      <c r="K1245" s="326"/>
    </row>
    <row r="1246" spans="1:11" x14ac:dyDescent="0.25">
      <c r="A1246" s="343"/>
      <c r="B1246" s="343"/>
      <c r="C1246" s="343"/>
      <c r="D1246" s="343"/>
      <c r="E1246" s="343"/>
      <c r="F1246" s="343"/>
      <c r="G1246" s="343"/>
      <c r="H1246" s="343"/>
      <c r="I1246" s="343"/>
      <c r="J1246" s="343"/>
      <c r="K1246" s="323"/>
    </row>
    <row r="1247" spans="1:11" ht="41.1" customHeight="1" thickBot="1" x14ac:dyDescent="0.3">
      <c r="A1247" s="344" t="s">
        <v>213</v>
      </c>
      <c r="B1247" s="344"/>
      <c r="C1247" s="344"/>
      <c r="D1247" s="344"/>
      <c r="E1247" s="344"/>
      <c r="F1247" s="344"/>
      <c r="G1247" s="344"/>
      <c r="H1247" s="344"/>
      <c r="I1247" s="344"/>
      <c r="J1247" s="344"/>
      <c r="K1247" s="313"/>
    </row>
    <row r="1248" spans="1:11" ht="15.75" x14ac:dyDescent="0.25">
      <c r="A1248" s="345"/>
      <c r="B1248" s="346"/>
      <c r="C1248" s="346"/>
      <c r="D1248" s="346"/>
      <c r="E1248" s="346"/>
      <c r="F1248" s="346"/>
      <c r="G1248" s="346"/>
      <c r="H1248" s="346"/>
      <c r="I1248" s="346"/>
      <c r="J1248" s="347"/>
      <c r="K1248" s="313"/>
    </row>
    <row r="1249" spans="1:11" ht="15.75" x14ac:dyDescent="0.25">
      <c r="A1249" s="348"/>
      <c r="B1249" s="349"/>
      <c r="C1249" s="349"/>
      <c r="D1249" s="349"/>
      <c r="E1249" s="349"/>
      <c r="F1249" s="349"/>
      <c r="G1249" s="349"/>
      <c r="H1249" s="349"/>
      <c r="I1249" s="349"/>
      <c r="J1249" s="350"/>
      <c r="K1249" s="313"/>
    </row>
    <row r="1250" spans="1:11" ht="15.75" x14ac:dyDescent="0.25">
      <c r="A1250" s="348"/>
      <c r="B1250" s="349"/>
      <c r="C1250" s="349"/>
      <c r="D1250" s="349"/>
      <c r="E1250" s="349"/>
      <c r="F1250" s="349"/>
      <c r="G1250" s="349"/>
      <c r="H1250" s="349"/>
      <c r="I1250" s="349"/>
      <c r="J1250" s="350"/>
      <c r="K1250" s="313"/>
    </row>
    <row r="1251" spans="1:11" ht="15.75" x14ac:dyDescent="0.25">
      <c r="A1251" s="348"/>
      <c r="B1251" s="349"/>
      <c r="C1251" s="349"/>
      <c r="D1251" s="349"/>
      <c r="E1251" s="349"/>
      <c r="F1251" s="349"/>
      <c r="G1251" s="349"/>
      <c r="H1251" s="349"/>
      <c r="I1251" s="349"/>
      <c r="J1251" s="350"/>
      <c r="K1251" s="313"/>
    </row>
    <row r="1252" spans="1:11" ht="15.75" x14ac:dyDescent="0.25">
      <c r="A1252" s="348"/>
      <c r="B1252" s="349"/>
      <c r="C1252" s="349"/>
      <c r="D1252" s="349"/>
      <c r="E1252" s="349"/>
      <c r="F1252" s="349"/>
      <c r="G1252" s="349"/>
      <c r="H1252" s="349"/>
      <c r="I1252" s="349"/>
      <c r="J1252" s="350"/>
      <c r="K1252" s="313"/>
    </row>
    <row r="1253" spans="1:11" ht="15.75" x14ac:dyDescent="0.25">
      <c r="A1253" s="348"/>
      <c r="B1253" s="349"/>
      <c r="C1253" s="349"/>
      <c r="D1253" s="349"/>
      <c r="E1253" s="349"/>
      <c r="F1253" s="349"/>
      <c r="G1253" s="349"/>
      <c r="H1253" s="349"/>
      <c r="I1253" s="349"/>
      <c r="J1253" s="350"/>
      <c r="K1253" s="313"/>
    </row>
    <row r="1254" spans="1:11" ht="15.75" x14ac:dyDescent="0.25">
      <c r="A1254" s="348"/>
      <c r="B1254" s="349"/>
      <c r="C1254" s="349"/>
      <c r="D1254" s="349"/>
      <c r="E1254" s="349"/>
      <c r="F1254" s="349"/>
      <c r="G1254" s="349"/>
      <c r="H1254" s="349"/>
      <c r="I1254" s="349"/>
      <c r="J1254" s="350"/>
      <c r="K1254" s="313"/>
    </row>
    <row r="1255" spans="1:11" ht="15.75" x14ac:dyDescent="0.25">
      <c r="A1255" s="348"/>
      <c r="B1255" s="349"/>
      <c r="C1255" s="349"/>
      <c r="D1255" s="349"/>
      <c r="E1255" s="349"/>
      <c r="F1255" s="349"/>
      <c r="G1255" s="349"/>
      <c r="H1255" s="349"/>
      <c r="I1255" s="349"/>
      <c r="J1255" s="350"/>
      <c r="K1255" s="313"/>
    </row>
    <row r="1256" spans="1:11" ht="15.75" x14ac:dyDescent="0.25">
      <c r="A1256" s="348"/>
      <c r="B1256" s="349"/>
      <c r="C1256" s="349"/>
      <c r="D1256" s="349"/>
      <c r="E1256" s="349"/>
      <c r="F1256" s="349"/>
      <c r="G1256" s="349"/>
      <c r="H1256" s="349"/>
      <c r="I1256" s="349"/>
      <c r="J1256" s="350"/>
      <c r="K1256" s="313"/>
    </row>
    <row r="1257" spans="1:11" ht="15.75" x14ac:dyDescent="0.25">
      <c r="A1257" s="348"/>
      <c r="B1257" s="349"/>
      <c r="C1257" s="349"/>
      <c r="D1257" s="349"/>
      <c r="E1257" s="349"/>
      <c r="F1257" s="349"/>
      <c r="G1257" s="349"/>
      <c r="H1257" s="349"/>
      <c r="I1257" s="349"/>
      <c r="J1257" s="350"/>
      <c r="K1257" s="313"/>
    </row>
    <row r="1258" spans="1:11" ht="15.75" x14ac:dyDescent="0.25">
      <c r="A1258" s="348"/>
      <c r="B1258" s="349"/>
      <c r="C1258" s="349"/>
      <c r="D1258" s="349"/>
      <c r="E1258" s="349"/>
      <c r="F1258" s="349"/>
      <c r="G1258" s="349"/>
      <c r="H1258" s="349"/>
      <c r="I1258" s="349"/>
      <c r="J1258" s="350"/>
      <c r="K1258" s="313"/>
    </row>
    <row r="1259" spans="1:11" ht="16.5" thickBot="1" x14ac:dyDescent="0.3">
      <c r="A1259" s="351"/>
      <c r="B1259" s="344"/>
      <c r="C1259" s="344"/>
      <c r="D1259" s="344"/>
      <c r="E1259" s="344"/>
      <c r="F1259" s="344"/>
      <c r="G1259" s="344"/>
      <c r="H1259" s="344"/>
      <c r="I1259" s="344"/>
      <c r="J1259" s="352"/>
      <c r="K1259" s="313"/>
    </row>
    <row r="1260" spans="1:11" ht="15.75" thickBot="1" x14ac:dyDescent="0.3">
      <c r="A1260" s="353"/>
      <c r="B1260" s="354"/>
      <c r="C1260" s="354"/>
      <c r="D1260" s="354"/>
      <c r="E1260" s="354"/>
      <c r="F1260" s="354"/>
      <c r="G1260" s="354"/>
      <c r="H1260" s="354"/>
      <c r="I1260" s="354"/>
      <c r="J1260" s="355"/>
      <c r="K1260" s="32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30" manualBreakCount="30">
    <brk id="29" max="10" man="1"/>
    <brk id="42" max="10" man="1"/>
    <brk id="84" max="10" man="1"/>
    <brk id="126" max="10" man="1"/>
    <brk id="168" max="10" man="1"/>
    <brk id="210" max="10" man="1"/>
    <brk id="252" max="10" man="1"/>
    <brk id="294" max="10" man="1"/>
    <brk id="336" max="10" man="1"/>
    <brk id="378" max="10" man="1"/>
    <brk id="420" max="10" man="1"/>
    <brk id="462" max="10" man="1"/>
    <brk id="504" max="10" man="1"/>
    <brk id="546" max="10" man="1"/>
    <brk id="588" max="10" man="1"/>
    <brk id="630" max="10" man="1"/>
    <brk id="672" max="10" man="1"/>
    <brk id="714" max="10" man="1"/>
    <brk id="756" max="10" man="1"/>
    <brk id="798" max="10" man="1"/>
    <brk id="840" max="10" man="1"/>
    <brk id="882" max="10" man="1"/>
    <brk id="924" max="10" man="1"/>
    <brk id="966" max="10" man="1"/>
    <brk id="1008" max="10" man="1"/>
    <brk id="1050" max="10" man="1"/>
    <brk id="1092" max="10" man="1"/>
    <brk id="1134" max="10" man="1"/>
    <brk id="1176" max="10" man="1"/>
    <brk id="12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view="pageBreakPreview" zoomScaleNormal="100" zoomScaleSheetLayoutView="100" workbookViewId="0">
      <selection activeCell="C31" sqref="C31"/>
    </sheetView>
  </sheetViews>
  <sheetFormatPr defaultRowHeight="15" x14ac:dyDescent="0.25"/>
  <cols>
    <col min="1" max="1" width="8.7109375" style="290"/>
    <col min="2" max="2" width="19.42578125" style="288" customWidth="1"/>
    <col min="3" max="3" width="70.85546875" style="288" customWidth="1"/>
    <col min="4" max="4" width="67.140625" style="288" customWidth="1"/>
  </cols>
  <sheetData>
    <row r="1" spans="1:4" s="10" customFormat="1" ht="34.5" customHeight="1" x14ac:dyDescent="0.25">
      <c r="A1" s="409" t="s">
        <v>219</v>
      </c>
      <c r="B1" s="409"/>
      <c r="C1" s="409"/>
      <c r="D1" s="409"/>
    </row>
    <row r="2" spans="1:4" s="1" customFormat="1" ht="29.45" customHeight="1" x14ac:dyDescent="0.25">
      <c r="A2" s="276" t="s">
        <v>209</v>
      </c>
      <c r="B2" s="277" t="s">
        <v>212</v>
      </c>
      <c r="C2" s="278" t="s">
        <v>210</v>
      </c>
      <c r="D2" s="278" t="s">
        <v>211</v>
      </c>
    </row>
    <row r="3" spans="1:4" s="1" customFormat="1" x14ac:dyDescent="0.25">
      <c r="A3" s="276"/>
      <c r="B3" s="279"/>
      <c r="C3" s="280"/>
      <c r="D3" s="280"/>
    </row>
    <row r="4" spans="1:4" x14ac:dyDescent="0.25">
      <c r="A4" s="276"/>
      <c r="B4" s="279"/>
      <c r="C4" s="280"/>
      <c r="D4" s="280"/>
    </row>
    <row r="5" spans="1:4" x14ac:dyDescent="0.25">
      <c r="A5" s="276"/>
      <c r="B5" s="279"/>
      <c r="C5" s="280"/>
      <c r="D5" s="280"/>
    </row>
    <row r="6" spans="1:4" x14ac:dyDescent="0.25">
      <c r="A6" s="276"/>
      <c r="B6" s="279"/>
      <c r="C6" s="280"/>
      <c r="D6" s="280"/>
    </row>
    <row r="7" spans="1:4" s="281" customFormat="1" x14ac:dyDescent="0.25">
      <c r="A7" s="276"/>
      <c r="B7" s="279"/>
      <c r="C7" s="280"/>
      <c r="D7" s="280"/>
    </row>
    <row r="8" spans="1:4" s="281" customFormat="1" x14ac:dyDescent="0.25">
      <c r="A8" s="276"/>
      <c r="B8" s="279"/>
      <c r="C8" s="280"/>
      <c r="D8" s="280"/>
    </row>
    <row r="9" spans="1:4" s="281" customFormat="1" x14ac:dyDescent="0.25">
      <c r="A9" s="276"/>
      <c r="B9" s="279"/>
      <c r="C9" s="280"/>
      <c r="D9" s="280"/>
    </row>
    <row r="10" spans="1:4" s="281" customFormat="1" x14ac:dyDescent="0.25">
      <c r="A10" s="276"/>
      <c r="B10" s="279"/>
      <c r="C10" s="280"/>
      <c r="D10" s="280"/>
    </row>
    <row r="11" spans="1:4" s="281" customFormat="1" x14ac:dyDescent="0.25">
      <c r="A11" s="276"/>
      <c r="B11" s="279"/>
      <c r="C11" s="280"/>
      <c r="D11" s="280"/>
    </row>
    <row r="12" spans="1:4" s="281" customFormat="1" x14ac:dyDescent="0.25">
      <c r="A12" s="276"/>
      <c r="B12" s="279"/>
      <c r="C12" s="280"/>
      <c r="D12" s="280"/>
    </row>
    <row r="13" spans="1:4" s="281" customFormat="1" x14ac:dyDescent="0.25">
      <c r="A13" s="276"/>
      <c r="B13" s="279"/>
      <c r="C13" s="280"/>
      <c r="D13" s="280"/>
    </row>
    <row r="14" spans="1:4" s="281" customFormat="1" x14ac:dyDescent="0.25">
      <c r="A14" s="276"/>
      <c r="B14" s="279"/>
      <c r="C14" s="280"/>
      <c r="D14" s="280"/>
    </row>
    <row r="15" spans="1:4" x14ac:dyDescent="0.25">
      <c r="A15" s="276"/>
      <c r="B15" s="279"/>
      <c r="C15" s="280"/>
      <c r="D15" s="280"/>
    </row>
    <row r="16" spans="1:4" x14ac:dyDescent="0.25">
      <c r="A16" s="276"/>
      <c r="B16" s="279"/>
      <c r="C16" s="280"/>
      <c r="D16" s="280"/>
    </row>
    <row r="17" spans="1:4" x14ac:dyDescent="0.25">
      <c r="A17" s="276"/>
      <c r="B17" s="279"/>
      <c r="C17" s="280"/>
      <c r="D17" s="280"/>
    </row>
    <row r="18" spans="1:4" x14ac:dyDescent="0.25">
      <c r="A18" s="276"/>
      <c r="B18" s="279"/>
      <c r="C18" s="280"/>
      <c r="D18" s="280"/>
    </row>
    <row r="19" spans="1:4" x14ac:dyDescent="0.25">
      <c r="A19" s="276"/>
      <c r="B19" s="279"/>
      <c r="C19" s="280"/>
      <c r="D19" s="280"/>
    </row>
    <row r="20" spans="1:4" x14ac:dyDescent="0.25">
      <c r="A20" s="276"/>
      <c r="B20" s="279"/>
      <c r="C20" s="280"/>
      <c r="D20" s="280"/>
    </row>
    <row r="21" spans="1:4" s="285" customFormat="1" x14ac:dyDescent="0.25">
      <c r="A21" s="282"/>
      <c r="B21" s="283"/>
      <c r="C21" s="284"/>
      <c r="D21" s="284"/>
    </row>
    <row r="22" spans="1:4" s="285" customFormat="1" x14ac:dyDescent="0.25">
      <c r="A22" s="282"/>
      <c r="B22" s="283"/>
      <c r="C22" s="284"/>
      <c r="D22" s="284"/>
    </row>
    <row r="23" spans="1:4" x14ac:dyDescent="0.25">
      <c r="A23" s="276"/>
      <c r="B23" s="279"/>
      <c r="C23" s="280"/>
      <c r="D23" s="280"/>
    </row>
    <row r="24" spans="1:4" ht="18.600000000000001" customHeight="1" x14ac:dyDescent="0.25">
      <c r="A24" s="286"/>
      <c r="B24" s="287"/>
    </row>
    <row r="25" spans="1:4" x14ac:dyDescent="0.25">
      <c r="A25" s="289"/>
      <c r="B25" s="287"/>
    </row>
    <row r="26" spans="1:4" x14ac:dyDescent="0.25">
      <c r="A26" s="289"/>
      <c r="B26" s="287"/>
    </row>
    <row r="27" spans="1:4" x14ac:dyDescent="0.25">
      <c r="A27" s="289"/>
      <c r="B27" s="287"/>
    </row>
    <row r="28" spans="1:4" x14ac:dyDescent="0.25">
      <c r="A28" s="289"/>
      <c r="B28" s="287"/>
    </row>
    <row r="29" spans="1:4" x14ac:dyDescent="0.25">
      <c r="A29" s="289"/>
      <c r="B29" s="287"/>
    </row>
    <row r="30" spans="1:4" x14ac:dyDescent="0.25">
      <c r="A30" s="289"/>
      <c r="B30" s="287"/>
    </row>
    <row r="31" spans="1:4" x14ac:dyDescent="0.25">
      <c r="A31" s="289"/>
      <c r="B31" s="287"/>
    </row>
    <row r="32" spans="1:4" x14ac:dyDescent="0.25">
      <c r="A32" s="289"/>
      <c r="B32" s="287"/>
    </row>
    <row r="33" spans="1:6" x14ac:dyDescent="0.25">
      <c r="A33" s="289"/>
      <c r="B33" s="287"/>
    </row>
    <row r="34" spans="1:6" s="288" customFormat="1" x14ac:dyDescent="0.25">
      <c r="A34" s="289"/>
      <c r="B34" s="287"/>
      <c r="E34"/>
      <c r="F34"/>
    </row>
    <row r="35" spans="1:6" s="288" customFormat="1" x14ac:dyDescent="0.25">
      <c r="A35" s="289"/>
      <c r="B35" s="287"/>
      <c r="E35"/>
      <c r="F35"/>
    </row>
    <row r="36" spans="1:6" s="288" customFormat="1" x14ac:dyDescent="0.25">
      <c r="A36" s="289"/>
      <c r="B36" s="287"/>
      <c r="E36"/>
      <c r="F36"/>
    </row>
    <row r="37" spans="1:6" s="288" customFormat="1" x14ac:dyDescent="0.25">
      <c r="A37" s="289"/>
      <c r="B37" s="287"/>
      <c r="E37"/>
      <c r="F37"/>
    </row>
    <row r="38" spans="1:6" s="288" customFormat="1" x14ac:dyDescent="0.25">
      <c r="A38" s="289"/>
      <c r="B38" s="287"/>
      <c r="E38"/>
      <c r="F38"/>
    </row>
    <row r="39" spans="1:6" s="288" customFormat="1" x14ac:dyDescent="0.25">
      <c r="A39" s="289"/>
      <c r="B39" s="287"/>
      <c r="E39"/>
      <c r="F39"/>
    </row>
    <row r="40" spans="1:6" s="288" customFormat="1" x14ac:dyDescent="0.25">
      <c r="A40" s="289"/>
      <c r="B40" s="287"/>
      <c r="E40"/>
      <c r="F40"/>
    </row>
    <row r="41" spans="1:6" s="288" customFormat="1" x14ac:dyDescent="0.25">
      <c r="A41" s="289"/>
      <c r="B41" s="287"/>
      <c r="E41"/>
      <c r="F41"/>
    </row>
    <row r="42" spans="1:6" s="288" customFormat="1" x14ac:dyDescent="0.25">
      <c r="A42" s="289"/>
      <c r="B42" s="287"/>
      <c r="E42"/>
      <c r="F42"/>
    </row>
    <row r="43" spans="1:6" s="288" customFormat="1" x14ac:dyDescent="0.25">
      <c r="A43" s="289"/>
      <c r="B43" s="287"/>
      <c r="E43"/>
      <c r="F43"/>
    </row>
    <row r="44" spans="1:6" s="288" customFormat="1" x14ac:dyDescent="0.25">
      <c r="A44" s="289"/>
      <c r="B44" s="287"/>
      <c r="E44"/>
      <c r="F44"/>
    </row>
    <row r="45" spans="1:6" s="288" customFormat="1" x14ac:dyDescent="0.25">
      <c r="A45" s="289"/>
      <c r="B45" s="287"/>
      <c r="E45"/>
      <c r="F45"/>
    </row>
    <row r="46" spans="1:6" s="288" customFormat="1" x14ac:dyDescent="0.25">
      <c r="A46" s="289"/>
      <c r="B46" s="287"/>
      <c r="E46"/>
      <c r="F46"/>
    </row>
    <row r="47" spans="1:6" s="288" customFormat="1" x14ac:dyDescent="0.25">
      <c r="A47" s="289"/>
      <c r="B47" s="287"/>
      <c r="E47"/>
      <c r="F47"/>
    </row>
    <row r="48" spans="1:6" s="288" customFormat="1" x14ac:dyDescent="0.25">
      <c r="A48" s="289"/>
      <c r="B48" s="287"/>
      <c r="E48"/>
      <c r="F48"/>
    </row>
    <row r="49" spans="1:6" s="288" customFormat="1" x14ac:dyDescent="0.25">
      <c r="A49" s="289"/>
      <c r="B49" s="287"/>
      <c r="E49"/>
      <c r="F49"/>
    </row>
    <row r="50" spans="1:6" s="288" customFormat="1" x14ac:dyDescent="0.25">
      <c r="A50" s="289"/>
      <c r="B50" s="287"/>
      <c r="E50"/>
      <c r="F50"/>
    </row>
    <row r="51" spans="1:6" s="288" customFormat="1" x14ac:dyDescent="0.25">
      <c r="A51" s="289"/>
      <c r="B51" s="287"/>
      <c r="E51"/>
      <c r="F51"/>
    </row>
    <row r="52" spans="1:6" s="288" customFormat="1" x14ac:dyDescent="0.25">
      <c r="A52" s="289"/>
      <c r="B52" s="287"/>
      <c r="E52"/>
      <c r="F52"/>
    </row>
    <row r="53" spans="1:6" s="288" customFormat="1" x14ac:dyDescent="0.25">
      <c r="A53" s="289"/>
      <c r="B53" s="287"/>
      <c r="E53"/>
      <c r="F53"/>
    </row>
    <row r="54" spans="1:6" s="288" customFormat="1" x14ac:dyDescent="0.25">
      <c r="A54" s="289"/>
      <c r="B54" s="287"/>
      <c r="E54"/>
      <c r="F54"/>
    </row>
    <row r="55" spans="1:6" s="288" customFormat="1" x14ac:dyDescent="0.25">
      <c r="A55" s="289"/>
      <c r="B55" s="287"/>
      <c r="E55"/>
      <c r="F55"/>
    </row>
    <row r="56" spans="1:6" s="288" customFormat="1" x14ac:dyDescent="0.25">
      <c r="A56" s="289"/>
      <c r="B56" s="287"/>
      <c r="E56"/>
      <c r="F56"/>
    </row>
    <row r="57" spans="1:6" s="288" customFormat="1" x14ac:dyDescent="0.25">
      <c r="A57" s="289"/>
      <c r="B57" s="287"/>
      <c r="E57"/>
      <c r="F57"/>
    </row>
    <row r="58" spans="1:6" s="288" customFormat="1" x14ac:dyDescent="0.25">
      <c r="A58" s="289"/>
      <c r="B58" s="287"/>
      <c r="E58"/>
      <c r="F58"/>
    </row>
    <row r="59" spans="1:6" s="288" customFormat="1" x14ac:dyDescent="0.25">
      <c r="A59" s="289"/>
      <c r="B59" s="287"/>
      <c r="E59"/>
      <c r="F59"/>
    </row>
    <row r="60" spans="1:6" s="288" customFormat="1" x14ac:dyDescent="0.25">
      <c r="A60" s="289"/>
      <c r="B60" s="287"/>
      <c r="E60"/>
      <c r="F60"/>
    </row>
    <row r="61" spans="1:6" s="288" customFormat="1" x14ac:dyDescent="0.25">
      <c r="A61" s="289"/>
      <c r="B61" s="287"/>
      <c r="E61"/>
      <c r="F61"/>
    </row>
    <row r="62" spans="1:6" s="288" customFormat="1" x14ac:dyDescent="0.25">
      <c r="A62" s="289"/>
      <c r="B62" s="287"/>
      <c r="E62"/>
      <c r="F62"/>
    </row>
    <row r="63" spans="1:6" s="288" customFormat="1" x14ac:dyDescent="0.25">
      <c r="A63" s="289"/>
      <c r="B63" s="287"/>
      <c r="E63"/>
      <c r="F63"/>
    </row>
    <row r="64" spans="1:6" s="288" customFormat="1" x14ac:dyDescent="0.25">
      <c r="A64" s="289"/>
      <c r="B64" s="287"/>
      <c r="E64"/>
      <c r="F64"/>
    </row>
    <row r="65" spans="1:6" s="288" customFormat="1" x14ac:dyDescent="0.25">
      <c r="A65" s="289"/>
      <c r="B65" s="287"/>
      <c r="E65"/>
      <c r="F65"/>
    </row>
    <row r="66" spans="1:6" s="288" customFormat="1" x14ac:dyDescent="0.25">
      <c r="A66" s="289"/>
      <c r="B66" s="287"/>
      <c r="E66"/>
      <c r="F66"/>
    </row>
    <row r="67" spans="1:6" s="288" customFormat="1" x14ac:dyDescent="0.25">
      <c r="A67" s="289"/>
      <c r="B67" s="287"/>
      <c r="E67"/>
      <c r="F67"/>
    </row>
    <row r="68" spans="1:6" s="288" customFormat="1" x14ac:dyDescent="0.25">
      <c r="A68" s="289"/>
      <c r="B68" s="287"/>
      <c r="E68"/>
      <c r="F68"/>
    </row>
    <row r="69" spans="1:6" s="288" customFormat="1" x14ac:dyDescent="0.25">
      <c r="A69" s="289"/>
      <c r="B69" s="287"/>
      <c r="E69"/>
      <c r="F69"/>
    </row>
    <row r="70" spans="1:6" s="288" customFormat="1" x14ac:dyDescent="0.25">
      <c r="A70" s="289"/>
      <c r="B70" s="287"/>
      <c r="E70"/>
      <c r="F70"/>
    </row>
    <row r="71" spans="1:6" s="288" customFormat="1" x14ac:dyDescent="0.25">
      <c r="A71" s="289"/>
      <c r="B71" s="287"/>
      <c r="E71"/>
      <c r="F71"/>
    </row>
    <row r="72" spans="1:6" s="288" customFormat="1" x14ac:dyDescent="0.25">
      <c r="A72" s="289"/>
      <c r="B72" s="287"/>
      <c r="E72"/>
      <c r="F72"/>
    </row>
    <row r="73" spans="1:6" s="288" customFormat="1" x14ac:dyDescent="0.25">
      <c r="A73" s="289"/>
      <c r="B73" s="287"/>
      <c r="E73"/>
      <c r="F73"/>
    </row>
    <row r="74" spans="1:6" s="288" customFormat="1" x14ac:dyDescent="0.25">
      <c r="A74" s="289"/>
      <c r="B74" s="287"/>
      <c r="E74"/>
      <c r="F74"/>
    </row>
    <row r="75" spans="1:6" s="288" customFormat="1" x14ac:dyDescent="0.25">
      <c r="A75" s="289"/>
      <c r="B75" s="287"/>
      <c r="E75"/>
      <c r="F75"/>
    </row>
    <row r="76" spans="1:6" s="288" customFormat="1" x14ac:dyDescent="0.25">
      <c r="A76" s="289"/>
      <c r="B76" s="287"/>
      <c r="E76"/>
      <c r="F76"/>
    </row>
    <row r="77" spans="1:6" s="288" customFormat="1" x14ac:dyDescent="0.25">
      <c r="A77" s="289"/>
      <c r="B77" s="287"/>
      <c r="E77"/>
      <c r="F77"/>
    </row>
    <row r="78" spans="1:6" s="288" customFormat="1" x14ac:dyDescent="0.25">
      <c r="A78" s="289"/>
      <c r="B78" s="287"/>
      <c r="E78"/>
      <c r="F78"/>
    </row>
    <row r="79" spans="1:6" s="288" customFormat="1" x14ac:dyDescent="0.25">
      <c r="A79" s="289"/>
      <c r="B79" s="287"/>
      <c r="E79"/>
      <c r="F79"/>
    </row>
    <row r="80" spans="1:6" s="288" customFormat="1" x14ac:dyDescent="0.25">
      <c r="A80" s="289"/>
      <c r="B80" s="287"/>
      <c r="E80"/>
      <c r="F80"/>
    </row>
    <row r="81" spans="1:6" s="288" customFormat="1" x14ac:dyDescent="0.25">
      <c r="A81" s="289"/>
      <c r="B81" s="287"/>
      <c r="E81"/>
      <c r="F81"/>
    </row>
    <row r="82" spans="1:6" s="288" customFormat="1" x14ac:dyDescent="0.25">
      <c r="A82" s="289"/>
      <c r="B82" s="287"/>
      <c r="E82"/>
      <c r="F82"/>
    </row>
    <row r="83" spans="1:6" s="288" customFormat="1" x14ac:dyDescent="0.25">
      <c r="A83" s="289"/>
      <c r="B83" s="287"/>
      <c r="E83"/>
      <c r="F83"/>
    </row>
    <row r="84" spans="1:6" s="288" customFormat="1" x14ac:dyDescent="0.25">
      <c r="A84" s="289"/>
      <c r="B84" s="287"/>
      <c r="E84"/>
      <c r="F84"/>
    </row>
    <row r="85" spans="1:6" s="288" customFormat="1" x14ac:dyDescent="0.25">
      <c r="A85" s="289"/>
      <c r="B85" s="287"/>
      <c r="E85"/>
      <c r="F85"/>
    </row>
    <row r="86" spans="1:6" s="288" customFormat="1" x14ac:dyDescent="0.25">
      <c r="A86" s="289"/>
      <c r="B86" s="287"/>
      <c r="E86"/>
      <c r="F86"/>
    </row>
    <row r="87" spans="1:6" s="288" customFormat="1" x14ac:dyDescent="0.25">
      <c r="A87" s="289"/>
      <c r="B87" s="287"/>
      <c r="E87"/>
      <c r="F87"/>
    </row>
    <row r="88" spans="1:6" s="288" customFormat="1" x14ac:dyDescent="0.25">
      <c r="A88" s="289"/>
      <c r="B88" s="287"/>
      <c r="E88"/>
      <c r="F88"/>
    </row>
    <row r="89" spans="1:6" s="288" customFormat="1" x14ac:dyDescent="0.25">
      <c r="A89" s="289"/>
      <c r="B89" s="287"/>
      <c r="E89"/>
      <c r="F89"/>
    </row>
    <row r="90" spans="1:6" s="288" customFormat="1" x14ac:dyDescent="0.25">
      <c r="A90" s="289"/>
      <c r="B90" s="287"/>
      <c r="E90"/>
      <c r="F90"/>
    </row>
    <row r="91" spans="1:6" s="288" customFormat="1" x14ac:dyDescent="0.25">
      <c r="A91" s="289"/>
      <c r="B91" s="287"/>
      <c r="E91"/>
      <c r="F91"/>
    </row>
    <row r="92" spans="1:6" s="288" customFormat="1" x14ac:dyDescent="0.25">
      <c r="A92" s="289"/>
      <c r="B92" s="287"/>
      <c r="E92"/>
      <c r="F92"/>
    </row>
    <row r="93" spans="1:6" s="288" customFormat="1" x14ac:dyDescent="0.25">
      <c r="A93" s="289"/>
      <c r="B93" s="287"/>
      <c r="E93"/>
      <c r="F93"/>
    </row>
    <row r="94" spans="1:6" s="288" customFormat="1" x14ac:dyDescent="0.25">
      <c r="A94" s="289"/>
      <c r="B94" s="287"/>
      <c r="E94"/>
      <c r="F94"/>
    </row>
    <row r="95" spans="1:6" s="288" customFormat="1" x14ac:dyDescent="0.25">
      <c r="A95" s="289"/>
      <c r="B95" s="287"/>
      <c r="E95"/>
      <c r="F95"/>
    </row>
    <row r="96" spans="1:6" s="288" customFormat="1" x14ac:dyDescent="0.25">
      <c r="A96" s="289"/>
      <c r="B96" s="287"/>
      <c r="E96"/>
      <c r="F96"/>
    </row>
    <row r="97" spans="1:6" s="288" customFormat="1" x14ac:dyDescent="0.25">
      <c r="A97" s="289"/>
      <c r="B97" s="287"/>
      <c r="E97"/>
      <c r="F97"/>
    </row>
    <row r="98" spans="1:6" s="288" customFormat="1" x14ac:dyDescent="0.25">
      <c r="A98" s="289"/>
      <c r="B98" s="287"/>
      <c r="E98"/>
      <c r="F98"/>
    </row>
    <row r="99" spans="1:6" s="288" customFormat="1" x14ac:dyDescent="0.25">
      <c r="A99" s="289"/>
      <c r="B99" s="287"/>
      <c r="E99"/>
      <c r="F99"/>
    </row>
    <row r="100" spans="1:6" s="288" customFormat="1" x14ac:dyDescent="0.25">
      <c r="A100" s="289"/>
      <c r="B100" s="287"/>
      <c r="E100"/>
      <c r="F100"/>
    </row>
    <row r="101" spans="1:6" s="288" customFormat="1" x14ac:dyDescent="0.25">
      <c r="A101" s="289"/>
      <c r="B101" s="287"/>
      <c r="E101"/>
      <c r="F101"/>
    </row>
    <row r="102" spans="1:6" s="288" customFormat="1" x14ac:dyDescent="0.25">
      <c r="A102" s="289"/>
      <c r="B102" s="287"/>
      <c r="E102"/>
      <c r="F102"/>
    </row>
    <row r="103" spans="1:6" s="288" customFormat="1" x14ac:dyDescent="0.25">
      <c r="A103" s="289"/>
      <c r="B103" s="287"/>
      <c r="E103"/>
      <c r="F103"/>
    </row>
    <row r="104" spans="1:6" s="288" customFormat="1" x14ac:dyDescent="0.25">
      <c r="A104" s="289"/>
      <c r="B104" s="287"/>
      <c r="E104"/>
      <c r="F104"/>
    </row>
    <row r="105" spans="1:6" s="288" customFormat="1" x14ac:dyDescent="0.25">
      <c r="A105" s="289"/>
      <c r="B105" s="287"/>
      <c r="E105"/>
      <c r="F105"/>
    </row>
    <row r="106" spans="1:6" s="288" customFormat="1" x14ac:dyDescent="0.25">
      <c r="A106" s="289"/>
      <c r="B106" s="287"/>
      <c r="E106"/>
      <c r="F106"/>
    </row>
    <row r="107" spans="1:6" s="288" customFormat="1" x14ac:dyDescent="0.25">
      <c r="A107" s="289"/>
      <c r="B107" s="287"/>
      <c r="E107"/>
      <c r="F107"/>
    </row>
    <row r="108" spans="1:6" s="288" customFormat="1" x14ac:dyDescent="0.25">
      <c r="A108" s="289"/>
      <c r="B108" s="287"/>
      <c r="E108"/>
      <c r="F108"/>
    </row>
    <row r="109" spans="1:6" s="288" customFormat="1" x14ac:dyDescent="0.25">
      <c r="A109" s="289"/>
      <c r="B109" s="287"/>
      <c r="E109"/>
      <c r="F109"/>
    </row>
    <row r="110" spans="1:6" s="288" customFormat="1" x14ac:dyDescent="0.25">
      <c r="A110" s="289"/>
      <c r="B110" s="287"/>
      <c r="E110"/>
      <c r="F110"/>
    </row>
    <row r="111" spans="1:6" s="288" customFormat="1" x14ac:dyDescent="0.25">
      <c r="A111" s="289"/>
      <c r="B111" s="287"/>
      <c r="E111"/>
      <c r="F111"/>
    </row>
    <row r="112" spans="1:6" s="288" customFormat="1" x14ac:dyDescent="0.25">
      <c r="A112" s="289"/>
      <c r="B112" s="287"/>
      <c r="E112"/>
      <c r="F112"/>
    </row>
    <row r="113" spans="1:6" s="288" customFormat="1" x14ac:dyDescent="0.25">
      <c r="A113" s="289"/>
      <c r="B113" s="287"/>
      <c r="E113"/>
      <c r="F113"/>
    </row>
    <row r="114" spans="1:6" s="288" customFormat="1" x14ac:dyDescent="0.25">
      <c r="A114" s="289"/>
      <c r="B114" s="287"/>
      <c r="E114"/>
      <c r="F114"/>
    </row>
    <row r="115" spans="1:6" s="288" customFormat="1" x14ac:dyDescent="0.25">
      <c r="A115" s="289"/>
      <c r="B115" s="287"/>
      <c r="E115"/>
      <c r="F115"/>
    </row>
    <row r="116" spans="1:6" s="288" customFormat="1" x14ac:dyDescent="0.25">
      <c r="A116" s="289"/>
      <c r="B116" s="287"/>
      <c r="E116"/>
      <c r="F116"/>
    </row>
    <row r="117" spans="1:6" s="288" customFormat="1" x14ac:dyDescent="0.25">
      <c r="A117" s="289"/>
      <c r="B117" s="287"/>
      <c r="E117"/>
      <c r="F117"/>
    </row>
    <row r="118" spans="1:6" s="288" customFormat="1" x14ac:dyDescent="0.25">
      <c r="A118" s="289"/>
      <c r="B118" s="287"/>
      <c r="E118"/>
      <c r="F118"/>
    </row>
    <row r="119" spans="1:6" s="288" customFormat="1" x14ac:dyDescent="0.25">
      <c r="A119" s="289"/>
      <c r="B119" s="287"/>
      <c r="E119"/>
      <c r="F119"/>
    </row>
    <row r="120" spans="1:6" s="288" customFormat="1" x14ac:dyDescent="0.25">
      <c r="A120" s="289"/>
      <c r="B120" s="287"/>
      <c r="E120"/>
      <c r="F120"/>
    </row>
    <row r="121" spans="1:6" s="288" customFormat="1" x14ac:dyDescent="0.25">
      <c r="A121" s="289"/>
      <c r="B121" s="287"/>
      <c r="E121"/>
      <c r="F121"/>
    </row>
    <row r="122" spans="1:6" s="288" customFormat="1" x14ac:dyDescent="0.25">
      <c r="A122" s="289"/>
      <c r="B122" s="287"/>
      <c r="E122"/>
      <c r="F122"/>
    </row>
    <row r="123" spans="1:6" s="288" customFormat="1" x14ac:dyDescent="0.25">
      <c r="A123" s="289"/>
      <c r="B123" s="287"/>
      <c r="E123"/>
      <c r="F123"/>
    </row>
    <row r="124" spans="1:6" s="288" customFormat="1" x14ac:dyDescent="0.25">
      <c r="A124" s="289"/>
      <c r="B124" s="287"/>
      <c r="E124"/>
      <c r="F124"/>
    </row>
    <row r="125" spans="1:6" s="288" customFormat="1" x14ac:dyDescent="0.25">
      <c r="A125" s="289"/>
      <c r="B125" s="287"/>
      <c r="E125"/>
      <c r="F125"/>
    </row>
    <row r="126" spans="1:6" s="288" customFormat="1" x14ac:dyDescent="0.25">
      <c r="A126" s="289"/>
      <c r="B126" s="287"/>
      <c r="E126"/>
      <c r="F126"/>
    </row>
    <row r="127" spans="1:6" s="288" customFormat="1" x14ac:dyDescent="0.25">
      <c r="A127" s="289"/>
      <c r="B127" s="287"/>
      <c r="E127"/>
      <c r="F127"/>
    </row>
    <row r="128" spans="1:6" s="288" customFormat="1" x14ac:dyDescent="0.25">
      <c r="A128" s="289"/>
      <c r="B128" s="287"/>
      <c r="E128"/>
      <c r="F128"/>
    </row>
    <row r="129" spans="1:6" s="288" customFormat="1" x14ac:dyDescent="0.25">
      <c r="A129" s="289"/>
      <c r="B129" s="287"/>
      <c r="E129"/>
      <c r="F129"/>
    </row>
    <row r="130" spans="1:6" s="288" customFormat="1" x14ac:dyDescent="0.25">
      <c r="A130" s="289"/>
      <c r="B130" s="287"/>
      <c r="E130"/>
      <c r="F130"/>
    </row>
    <row r="131" spans="1:6" s="288" customFormat="1" x14ac:dyDescent="0.25">
      <c r="A131" s="289"/>
      <c r="B131" s="287"/>
      <c r="E131"/>
      <c r="F131"/>
    </row>
    <row r="132" spans="1:6" s="288" customFormat="1" x14ac:dyDescent="0.25">
      <c r="A132" s="289"/>
      <c r="B132" s="287"/>
      <c r="E132"/>
      <c r="F132"/>
    </row>
    <row r="133" spans="1:6" s="288" customFormat="1" x14ac:dyDescent="0.25">
      <c r="A133" s="289"/>
      <c r="B133" s="287"/>
      <c r="E133"/>
      <c r="F133"/>
    </row>
    <row r="134" spans="1:6" s="288" customFormat="1" x14ac:dyDescent="0.25">
      <c r="A134" s="289"/>
      <c r="B134" s="287"/>
      <c r="E134"/>
      <c r="F134"/>
    </row>
    <row r="135" spans="1:6" s="288" customFormat="1" x14ac:dyDescent="0.25">
      <c r="A135" s="289"/>
      <c r="B135" s="287"/>
      <c r="E135"/>
      <c r="F135"/>
    </row>
    <row r="136" spans="1:6" s="288" customFormat="1" x14ac:dyDescent="0.25">
      <c r="A136" s="289"/>
      <c r="B136" s="287"/>
      <c r="E136"/>
      <c r="F136"/>
    </row>
    <row r="137" spans="1:6" s="288" customFormat="1" x14ac:dyDescent="0.25">
      <c r="A137" s="289"/>
      <c r="B137" s="287"/>
      <c r="E137"/>
      <c r="F137"/>
    </row>
    <row r="138" spans="1:6" s="288" customFormat="1" x14ac:dyDescent="0.25">
      <c r="A138" s="289"/>
      <c r="B138" s="287"/>
      <c r="E138"/>
      <c r="F138"/>
    </row>
    <row r="139" spans="1:6" s="288" customFormat="1" x14ac:dyDescent="0.25">
      <c r="A139" s="289"/>
      <c r="B139" s="287"/>
      <c r="E139"/>
      <c r="F139"/>
    </row>
    <row r="140" spans="1:6" s="288" customFormat="1" x14ac:dyDescent="0.25">
      <c r="A140" s="289"/>
      <c r="B140" s="287"/>
      <c r="E140"/>
      <c r="F140"/>
    </row>
    <row r="141" spans="1:6" s="288" customFormat="1" x14ac:dyDescent="0.25">
      <c r="A141" s="289"/>
      <c r="B141" s="287"/>
      <c r="E141"/>
      <c r="F141"/>
    </row>
    <row r="142" spans="1:6" s="288" customFormat="1" x14ac:dyDescent="0.25">
      <c r="A142" s="289"/>
      <c r="B142" s="287"/>
      <c r="E142"/>
      <c r="F142"/>
    </row>
    <row r="143" spans="1:6" s="288" customFormat="1" x14ac:dyDescent="0.25">
      <c r="A143" s="289"/>
      <c r="B143" s="287"/>
      <c r="E143"/>
      <c r="F143"/>
    </row>
    <row r="144" spans="1:6" s="288" customFormat="1" x14ac:dyDescent="0.25">
      <c r="A144" s="289"/>
      <c r="B144" s="287"/>
      <c r="E144"/>
      <c r="F144"/>
    </row>
    <row r="145" spans="1:6" s="288" customFormat="1" x14ac:dyDescent="0.25">
      <c r="A145" s="289"/>
      <c r="B145" s="287"/>
      <c r="E145"/>
      <c r="F145"/>
    </row>
    <row r="146" spans="1:6" s="288" customFormat="1" x14ac:dyDescent="0.25">
      <c r="A146" s="289"/>
      <c r="B146" s="287"/>
      <c r="E146"/>
      <c r="F146"/>
    </row>
    <row r="147" spans="1:6" s="288" customFormat="1" x14ac:dyDescent="0.25">
      <c r="A147" s="289"/>
      <c r="B147" s="287"/>
      <c r="E147"/>
      <c r="F147"/>
    </row>
    <row r="148" spans="1:6" s="288" customFormat="1" x14ac:dyDescent="0.25">
      <c r="A148" s="289"/>
      <c r="B148" s="287"/>
      <c r="E148"/>
      <c r="F148"/>
    </row>
    <row r="149" spans="1:6" s="288" customFormat="1" x14ac:dyDescent="0.25">
      <c r="A149" s="289"/>
      <c r="B149" s="287"/>
      <c r="E149"/>
      <c r="F149"/>
    </row>
    <row r="150" spans="1:6" s="288" customFormat="1" x14ac:dyDescent="0.25">
      <c r="A150" s="289"/>
      <c r="B150" s="287"/>
      <c r="E150"/>
      <c r="F150"/>
    </row>
    <row r="151" spans="1:6" s="288" customFormat="1" x14ac:dyDescent="0.25">
      <c r="A151" s="289"/>
      <c r="B151" s="287"/>
      <c r="E151"/>
      <c r="F151"/>
    </row>
    <row r="152" spans="1:6" s="288" customFormat="1" x14ac:dyDescent="0.25">
      <c r="A152" s="289"/>
      <c r="B152" s="287"/>
      <c r="E152"/>
      <c r="F152"/>
    </row>
    <row r="153" spans="1:6" s="288" customFormat="1" x14ac:dyDescent="0.25">
      <c r="A153" s="289"/>
      <c r="B153" s="287"/>
      <c r="E153"/>
      <c r="F153"/>
    </row>
    <row r="154" spans="1:6" s="288" customFormat="1" x14ac:dyDescent="0.25">
      <c r="A154" s="289"/>
      <c r="B154" s="287"/>
      <c r="E154"/>
      <c r="F154"/>
    </row>
    <row r="155" spans="1:6" s="288" customFormat="1" x14ac:dyDescent="0.25">
      <c r="A155" s="289"/>
      <c r="B155" s="287"/>
      <c r="E155"/>
      <c r="F155"/>
    </row>
    <row r="156" spans="1:6" s="288" customFormat="1" x14ac:dyDescent="0.25">
      <c r="A156" s="289"/>
      <c r="B156" s="287"/>
      <c r="E156"/>
      <c r="F156"/>
    </row>
    <row r="157" spans="1:6" s="288" customFormat="1" x14ac:dyDescent="0.25">
      <c r="A157" s="289"/>
      <c r="B157" s="287"/>
      <c r="E157"/>
      <c r="F157"/>
    </row>
    <row r="158" spans="1:6" s="288" customFormat="1" x14ac:dyDescent="0.25">
      <c r="A158" s="289"/>
      <c r="B158" s="287"/>
      <c r="E158"/>
      <c r="F158"/>
    </row>
    <row r="159" spans="1:6" s="288" customFormat="1" x14ac:dyDescent="0.25">
      <c r="A159" s="289"/>
      <c r="B159" s="287"/>
      <c r="E159"/>
      <c r="F159"/>
    </row>
    <row r="160" spans="1:6" s="288" customFormat="1" x14ac:dyDescent="0.25">
      <c r="A160" s="289"/>
      <c r="B160" s="287"/>
      <c r="E160"/>
      <c r="F160"/>
    </row>
    <row r="161" spans="1:6" s="288" customFormat="1" x14ac:dyDescent="0.25">
      <c r="A161" s="289"/>
      <c r="B161" s="287"/>
      <c r="E161"/>
      <c r="F161"/>
    </row>
    <row r="162" spans="1:6" s="288" customFormat="1" x14ac:dyDescent="0.25">
      <c r="A162" s="289"/>
      <c r="B162" s="287"/>
      <c r="E162"/>
      <c r="F162"/>
    </row>
    <row r="163" spans="1:6" s="288" customFormat="1" x14ac:dyDescent="0.25">
      <c r="A163" s="289"/>
      <c r="B163" s="287"/>
      <c r="E163"/>
      <c r="F163"/>
    </row>
    <row r="164" spans="1:6" s="288" customFormat="1" x14ac:dyDescent="0.25">
      <c r="A164" s="289"/>
      <c r="B164" s="287"/>
      <c r="E164"/>
      <c r="F164"/>
    </row>
    <row r="165" spans="1:6" s="288" customFormat="1" x14ac:dyDescent="0.25">
      <c r="A165" s="289"/>
      <c r="B165" s="287"/>
      <c r="E165"/>
      <c r="F165"/>
    </row>
    <row r="166" spans="1:6" s="288" customFormat="1" x14ac:dyDescent="0.25">
      <c r="A166" s="289"/>
      <c r="B166" s="287"/>
      <c r="E166"/>
      <c r="F166"/>
    </row>
    <row r="167" spans="1:6" s="288" customFormat="1" x14ac:dyDescent="0.25">
      <c r="A167" s="289"/>
      <c r="B167" s="287"/>
      <c r="E167"/>
      <c r="F167"/>
    </row>
    <row r="168" spans="1:6" s="288" customFormat="1" x14ac:dyDescent="0.25">
      <c r="A168" s="289"/>
      <c r="B168" s="287"/>
      <c r="E168"/>
      <c r="F168"/>
    </row>
    <row r="169" spans="1:6" s="288" customFormat="1" x14ac:dyDescent="0.25">
      <c r="A169" s="289"/>
      <c r="B169" s="287"/>
      <c r="E169"/>
      <c r="F169"/>
    </row>
    <row r="170" spans="1:6" s="288" customFormat="1" x14ac:dyDescent="0.25">
      <c r="A170" s="289"/>
      <c r="B170" s="287"/>
      <c r="E170"/>
      <c r="F170"/>
    </row>
    <row r="171" spans="1:6" s="288" customFormat="1" x14ac:dyDescent="0.25">
      <c r="A171" s="289"/>
      <c r="B171" s="287"/>
      <c r="E171"/>
      <c r="F171"/>
    </row>
    <row r="172" spans="1:6" s="288" customFormat="1" x14ac:dyDescent="0.25">
      <c r="A172" s="289"/>
      <c r="B172" s="287"/>
      <c r="E172"/>
      <c r="F172"/>
    </row>
    <row r="173" spans="1:6" s="288" customFormat="1" x14ac:dyDescent="0.25">
      <c r="A173" s="289"/>
      <c r="B173" s="287"/>
      <c r="E173"/>
      <c r="F173"/>
    </row>
    <row r="174" spans="1:6" s="288" customFormat="1" x14ac:dyDescent="0.25">
      <c r="A174" s="289"/>
      <c r="B174" s="287"/>
      <c r="E174"/>
      <c r="F174"/>
    </row>
    <row r="175" spans="1:6" s="288" customFormat="1" x14ac:dyDescent="0.25">
      <c r="A175" s="289"/>
      <c r="B175" s="287"/>
      <c r="E175"/>
      <c r="F175"/>
    </row>
    <row r="176" spans="1:6" s="288" customFormat="1" x14ac:dyDescent="0.25">
      <c r="A176" s="289"/>
      <c r="B176" s="287"/>
      <c r="E176"/>
      <c r="F176"/>
    </row>
    <row r="177" spans="1:6" s="288" customFormat="1" x14ac:dyDescent="0.25">
      <c r="A177" s="289"/>
      <c r="B177" s="287"/>
      <c r="E177"/>
      <c r="F177"/>
    </row>
    <row r="178" spans="1:6" s="288" customFormat="1" x14ac:dyDescent="0.25">
      <c r="A178" s="289"/>
      <c r="B178" s="287"/>
      <c r="E178"/>
      <c r="F178"/>
    </row>
    <row r="179" spans="1:6" s="288" customFormat="1" x14ac:dyDescent="0.25">
      <c r="A179" s="289"/>
      <c r="B179" s="287"/>
      <c r="E179"/>
      <c r="F179"/>
    </row>
    <row r="180" spans="1:6" s="288" customFormat="1" x14ac:dyDescent="0.25">
      <c r="A180" s="289"/>
      <c r="B180" s="287"/>
      <c r="E180"/>
      <c r="F180"/>
    </row>
    <row r="181" spans="1:6" s="288" customFormat="1" x14ac:dyDescent="0.25">
      <c r="A181" s="289"/>
      <c r="B181" s="287"/>
      <c r="E181"/>
      <c r="F181"/>
    </row>
    <row r="182" spans="1:6" s="288" customFormat="1" x14ac:dyDescent="0.25">
      <c r="A182" s="289"/>
      <c r="B182" s="287"/>
      <c r="E182"/>
      <c r="F182"/>
    </row>
    <row r="183" spans="1:6" s="288" customFormat="1" x14ac:dyDescent="0.25">
      <c r="A183" s="289"/>
      <c r="B183" s="287"/>
      <c r="E183"/>
      <c r="F183"/>
    </row>
    <row r="184" spans="1:6" s="288" customFormat="1" x14ac:dyDescent="0.25">
      <c r="A184" s="289"/>
      <c r="B184" s="287"/>
      <c r="E184"/>
      <c r="F184"/>
    </row>
    <row r="185" spans="1:6" s="288" customFormat="1" x14ac:dyDescent="0.25">
      <c r="A185" s="289"/>
      <c r="B185" s="287"/>
      <c r="E185"/>
      <c r="F185"/>
    </row>
    <row r="186" spans="1:6" s="288" customFormat="1" x14ac:dyDescent="0.25">
      <c r="A186" s="289"/>
      <c r="B186" s="287"/>
      <c r="E186"/>
      <c r="F186"/>
    </row>
    <row r="187" spans="1:6" s="288" customFormat="1" x14ac:dyDescent="0.25">
      <c r="A187" s="289"/>
      <c r="B187" s="287"/>
      <c r="E187"/>
      <c r="F187"/>
    </row>
    <row r="188" spans="1:6" s="288" customFormat="1" x14ac:dyDescent="0.25">
      <c r="A188" s="289"/>
      <c r="B188" s="287"/>
      <c r="E188"/>
      <c r="F188"/>
    </row>
    <row r="189" spans="1:6" s="288" customFormat="1" x14ac:dyDescent="0.25">
      <c r="A189" s="289"/>
      <c r="B189" s="287"/>
      <c r="E189"/>
      <c r="F189"/>
    </row>
    <row r="190" spans="1:6" s="288" customFormat="1" x14ac:dyDescent="0.25">
      <c r="A190" s="289"/>
      <c r="B190" s="287"/>
      <c r="E190"/>
      <c r="F190"/>
    </row>
    <row r="191" spans="1:6" s="288" customFormat="1" x14ac:dyDescent="0.25">
      <c r="A191" s="289"/>
      <c r="B191" s="287"/>
      <c r="E191"/>
      <c r="F191"/>
    </row>
    <row r="192" spans="1:6" s="288" customFormat="1" x14ac:dyDescent="0.25">
      <c r="A192" s="289"/>
      <c r="B192" s="287"/>
      <c r="E192"/>
      <c r="F192"/>
    </row>
    <row r="193" spans="1:6" s="288" customFormat="1" x14ac:dyDescent="0.25">
      <c r="A193" s="289"/>
      <c r="B193" s="287"/>
      <c r="E193"/>
      <c r="F193"/>
    </row>
    <row r="194" spans="1:6" s="288" customFormat="1" x14ac:dyDescent="0.25">
      <c r="A194" s="289"/>
      <c r="B194" s="287"/>
      <c r="E194"/>
      <c r="F194"/>
    </row>
    <row r="195" spans="1:6" s="288" customFormat="1" x14ac:dyDescent="0.25">
      <c r="A195" s="289"/>
      <c r="B195" s="287"/>
      <c r="E195"/>
      <c r="F195"/>
    </row>
    <row r="196" spans="1:6" s="288" customFormat="1" x14ac:dyDescent="0.25">
      <c r="A196" s="289"/>
      <c r="B196" s="287"/>
      <c r="E196"/>
      <c r="F196"/>
    </row>
    <row r="197" spans="1:6" s="288" customFormat="1" x14ac:dyDescent="0.25">
      <c r="A197" s="289"/>
      <c r="B197" s="287"/>
      <c r="E197"/>
      <c r="F197"/>
    </row>
    <row r="198" spans="1:6" s="288" customFormat="1" x14ac:dyDescent="0.25">
      <c r="A198" s="289"/>
      <c r="B198" s="287"/>
      <c r="E198"/>
      <c r="F198"/>
    </row>
    <row r="199" spans="1:6" s="288" customFormat="1" x14ac:dyDescent="0.25">
      <c r="A199" s="289"/>
      <c r="B199" s="287"/>
      <c r="E199"/>
      <c r="F199"/>
    </row>
    <row r="200" spans="1:6" s="288" customFormat="1" x14ac:dyDescent="0.25">
      <c r="A200" s="289"/>
      <c r="B200" s="287"/>
      <c r="E200"/>
      <c r="F200"/>
    </row>
    <row r="201" spans="1:6" s="288" customFormat="1" x14ac:dyDescent="0.25">
      <c r="A201" s="289"/>
      <c r="B201" s="287"/>
      <c r="E201"/>
      <c r="F201"/>
    </row>
    <row r="202" spans="1:6" s="288" customFormat="1" x14ac:dyDescent="0.25">
      <c r="A202" s="289"/>
      <c r="B202" s="287"/>
      <c r="E202"/>
      <c r="F202"/>
    </row>
    <row r="203" spans="1:6" s="288" customFormat="1" x14ac:dyDescent="0.25">
      <c r="A203" s="289"/>
      <c r="B203" s="287"/>
      <c r="E203"/>
      <c r="F203"/>
    </row>
    <row r="204" spans="1:6" s="288" customFormat="1" x14ac:dyDescent="0.25">
      <c r="A204" s="289"/>
      <c r="B204" s="287"/>
      <c r="E204"/>
      <c r="F204"/>
    </row>
    <row r="205" spans="1:6" s="288" customFormat="1" x14ac:dyDescent="0.25">
      <c r="A205" s="289"/>
      <c r="B205" s="287"/>
      <c r="E205"/>
      <c r="F205"/>
    </row>
    <row r="206" spans="1:6" s="288" customFormat="1" x14ac:dyDescent="0.25">
      <c r="A206" s="289"/>
      <c r="B206" s="287"/>
      <c r="E206"/>
      <c r="F206"/>
    </row>
    <row r="207" spans="1:6" s="288" customFormat="1" x14ac:dyDescent="0.25">
      <c r="A207" s="289"/>
      <c r="B207" s="287"/>
      <c r="E207"/>
      <c r="F207"/>
    </row>
    <row r="208" spans="1:6" s="288" customFormat="1" x14ac:dyDescent="0.25">
      <c r="A208" s="289"/>
      <c r="B208" s="287"/>
      <c r="E208"/>
      <c r="F208"/>
    </row>
    <row r="209" spans="1:6" s="288" customFormat="1" x14ac:dyDescent="0.25">
      <c r="A209" s="289"/>
      <c r="B209" s="287"/>
      <c r="E209"/>
      <c r="F209"/>
    </row>
    <row r="210" spans="1:6" s="288" customFormat="1" x14ac:dyDescent="0.25">
      <c r="A210" s="289"/>
      <c r="B210" s="287"/>
      <c r="E210"/>
      <c r="F210"/>
    </row>
    <row r="211" spans="1:6" s="288" customFormat="1" x14ac:dyDescent="0.25">
      <c r="A211" s="289"/>
      <c r="B211" s="287"/>
      <c r="E211"/>
      <c r="F211"/>
    </row>
    <row r="212" spans="1:6" s="288" customFormat="1" x14ac:dyDescent="0.25">
      <c r="A212" s="289"/>
      <c r="B212" s="287"/>
      <c r="E212"/>
      <c r="F212"/>
    </row>
    <row r="213" spans="1:6" s="288" customFormat="1" x14ac:dyDescent="0.25">
      <c r="A213" s="289"/>
      <c r="B213" s="287"/>
      <c r="E213"/>
      <c r="F213"/>
    </row>
    <row r="214" spans="1:6" s="288" customFormat="1" x14ac:dyDescent="0.25">
      <c r="A214" s="289"/>
      <c r="B214" s="287"/>
      <c r="E214"/>
      <c r="F214"/>
    </row>
    <row r="215" spans="1:6" s="288" customFormat="1" x14ac:dyDescent="0.25">
      <c r="A215" s="289"/>
      <c r="B215" s="287"/>
      <c r="E215"/>
      <c r="F215"/>
    </row>
    <row r="216" spans="1:6" s="288" customFormat="1" x14ac:dyDescent="0.25">
      <c r="A216" s="289"/>
      <c r="B216" s="287"/>
      <c r="E216"/>
      <c r="F216"/>
    </row>
    <row r="217" spans="1:6" s="288" customFormat="1" x14ac:dyDescent="0.25">
      <c r="A217" s="289"/>
      <c r="B217" s="287"/>
      <c r="E217"/>
      <c r="F217"/>
    </row>
    <row r="218" spans="1:6" s="288" customFormat="1" x14ac:dyDescent="0.25">
      <c r="A218" s="289"/>
      <c r="B218" s="287"/>
      <c r="E218"/>
      <c r="F218"/>
    </row>
    <row r="219" spans="1:6" s="288" customFormat="1" x14ac:dyDescent="0.25">
      <c r="A219" s="289"/>
      <c r="B219" s="287"/>
      <c r="E219"/>
      <c r="F219"/>
    </row>
    <row r="220" spans="1:6" s="288" customFormat="1" x14ac:dyDescent="0.25">
      <c r="A220" s="289"/>
      <c r="B220" s="287"/>
      <c r="E220"/>
      <c r="F220"/>
    </row>
    <row r="221" spans="1:6" s="288" customFormat="1" x14ac:dyDescent="0.25">
      <c r="A221" s="289"/>
      <c r="B221" s="287"/>
      <c r="E221"/>
      <c r="F221"/>
    </row>
    <row r="222" spans="1:6" s="288" customFormat="1" x14ac:dyDescent="0.25">
      <c r="A222" s="289"/>
      <c r="B222" s="287"/>
      <c r="E222"/>
      <c r="F222"/>
    </row>
    <row r="223" spans="1:6" s="288" customFormat="1" x14ac:dyDescent="0.25">
      <c r="A223" s="289"/>
      <c r="B223" s="287"/>
      <c r="E223"/>
      <c r="F223"/>
    </row>
    <row r="224" spans="1:6" s="288" customFormat="1" x14ac:dyDescent="0.25">
      <c r="A224" s="289"/>
      <c r="B224" s="287"/>
      <c r="E224"/>
      <c r="F224"/>
    </row>
    <row r="225" spans="1:6" s="288" customFormat="1" x14ac:dyDescent="0.25">
      <c r="A225" s="289"/>
      <c r="B225" s="287"/>
      <c r="E225"/>
      <c r="F225"/>
    </row>
    <row r="226" spans="1:6" s="288" customFormat="1" x14ac:dyDescent="0.25">
      <c r="A226" s="289"/>
      <c r="B226" s="287"/>
      <c r="E226"/>
      <c r="F226"/>
    </row>
    <row r="227" spans="1:6" s="288" customFormat="1" x14ac:dyDescent="0.25">
      <c r="A227" s="289"/>
      <c r="B227" s="287"/>
      <c r="E227"/>
      <c r="F227"/>
    </row>
    <row r="228" spans="1:6" s="288" customFormat="1" x14ac:dyDescent="0.25">
      <c r="A228" s="289"/>
      <c r="B228" s="287"/>
      <c r="E228"/>
      <c r="F228"/>
    </row>
    <row r="229" spans="1:6" s="288" customFormat="1" x14ac:dyDescent="0.25">
      <c r="A229" s="289"/>
      <c r="B229" s="287"/>
      <c r="E229"/>
      <c r="F229"/>
    </row>
    <row r="230" spans="1:6" s="288" customFormat="1" x14ac:dyDescent="0.25">
      <c r="A230" s="289"/>
      <c r="B230" s="287"/>
      <c r="E230"/>
      <c r="F230"/>
    </row>
    <row r="231" spans="1:6" s="288" customFormat="1" x14ac:dyDescent="0.25">
      <c r="A231" s="289"/>
      <c r="B231" s="287"/>
      <c r="E231"/>
      <c r="F231"/>
    </row>
    <row r="232" spans="1:6" s="288" customFormat="1" x14ac:dyDescent="0.25">
      <c r="A232" s="289"/>
      <c r="B232" s="287"/>
      <c r="E232"/>
      <c r="F232"/>
    </row>
    <row r="233" spans="1:6" s="288" customFormat="1" x14ac:dyDescent="0.25">
      <c r="A233" s="289"/>
      <c r="B233" s="287"/>
      <c r="E233"/>
      <c r="F233"/>
    </row>
    <row r="234" spans="1:6" s="288" customFormat="1" x14ac:dyDescent="0.25">
      <c r="A234" s="289"/>
      <c r="B234" s="287"/>
      <c r="E234"/>
      <c r="F234"/>
    </row>
    <row r="235" spans="1:6" s="288" customFormat="1" x14ac:dyDescent="0.25">
      <c r="A235" s="289"/>
      <c r="B235" s="287"/>
      <c r="E235"/>
      <c r="F235"/>
    </row>
    <row r="236" spans="1:6" s="288" customFormat="1" x14ac:dyDescent="0.25">
      <c r="A236" s="289"/>
      <c r="B236" s="287"/>
      <c r="E236"/>
      <c r="F236"/>
    </row>
    <row r="237" spans="1:6" s="288" customFormat="1" x14ac:dyDescent="0.25">
      <c r="A237" s="289"/>
      <c r="B237" s="287"/>
      <c r="E237"/>
      <c r="F237"/>
    </row>
    <row r="238" spans="1:6" s="288" customFormat="1" x14ac:dyDescent="0.25">
      <c r="A238" s="289"/>
      <c r="B238" s="287"/>
      <c r="E238"/>
      <c r="F238"/>
    </row>
    <row r="239" spans="1:6" s="288" customFormat="1" x14ac:dyDescent="0.25">
      <c r="A239" s="289"/>
      <c r="B239" s="287"/>
      <c r="E239"/>
      <c r="F239"/>
    </row>
    <row r="240" spans="1:6" s="288" customFormat="1" x14ac:dyDescent="0.25">
      <c r="A240" s="289"/>
      <c r="B240" s="287"/>
      <c r="E240"/>
      <c r="F240"/>
    </row>
    <row r="241" spans="1:6" s="288" customFormat="1" x14ac:dyDescent="0.25">
      <c r="A241" s="289"/>
      <c r="B241" s="287"/>
      <c r="E241"/>
      <c r="F241"/>
    </row>
    <row r="242" spans="1:6" s="288" customFormat="1" x14ac:dyDescent="0.25">
      <c r="A242" s="289"/>
      <c r="B242" s="287"/>
      <c r="E242"/>
      <c r="F242"/>
    </row>
    <row r="243" spans="1:6" s="288" customFormat="1" x14ac:dyDescent="0.25">
      <c r="A243" s="289"/>
      <c r="B243" s="287"/>
      <c r="E243"/>
      <c r="F243"/>
    </row>
    <row r="244" spans="1:6" s="288" customFormat="1" x14ac:dyDescent="0.25">
      <c r="A244" s="289"/>
      <c r="B244" s="287"/>
      <c r="E244"/>
      <c r="F244"/>
    </row>
    <row r="245" spans="1:6" s="288" customFormat="1" x14ac:dyDescent="0.25">
      <c r="A245" s="289"/>
      <c r="B245" s="287"/>
      <c r="E245"/>
      <c r="F245"/>
    </row>
    <row r="246" spans="1:6" s="288" customFormat="1" x14ac:dyDescent="0.25">
      <c r="A246" s="289"/>
      <c r="B246" s="287"/>
      <c r="E246"/>
      <c r="F246"/>
    </row>
    <row r="247" spans="1:6" s="288" customFormat="1" x14ac:dyDescent="0.25">
      <c r="A247" s="289"/>
      <c r="B247" s="287"/>
      <c r="E247"/>
      <c r="F247"/>
    </row>
    <row r="248" spans="1:6" s="288" customFormat="1" x14ac:dyDescent="0.25">
      <c r="A248" s="289"/>
      <c r="B248" s="287"/>
      <c r="E248"/>
      <c r="F248"/>
    </row>
    <row r="249" spans="1:6" s="288" customFormat="1" x14ac:dyDescent="0.25">
      <c r="A249" s="289"/>
      <c r="B249" s="287"/>
      <c r="E249"/>
      <c r="F249"/>
    </row>
    <row r="250" spans="1:6" s="288" customFormat="1" x14ac:dyDescent="0.25">
      <c r="A250" s="289"/>
      <c r="B250" s="287"/>
      <c r="E250"/>
      <c r="F250"/>
    </row>
    <row r="251" spans="1:6" s="288" customFormat="1" x14ac:dyDescent="0.25">
      <c r="A251" s="289"/>
      <c r="B251" s="287"/>
      <c r="E251"/>
      <c r="F251"/>
    </row>
    <row r="252" spans="1:6" s="288" customFormat="1" x14ac:dyDescent="0.25">
      <c r="A252" s="289"/>
      <c r="B252" s="287"/>
      <c r="E252"/>
      <c r="F252"/>
    </row>
    <row r="253" spans="1:6" s="288" customFormat="1" x14ac:dyDescent="0.25">
      <c r="A253" s="289"/>
      <c r="B253" s="287"/>
      <c r="E253"/>
      <c r="F253"/>
    </row>
    <row r="254" spans="1:6" s="288" customFormat="1" x14ac:dyDescent="0.25">
      <c r="A254" s="289"/>
      <c r="B254" s="287"/>
      <c r="E254"/>
      <c r="F254"/>
    </row>
    <row r="255" spans="1:6" s="288" customFormat="1" x14ac:dyDescent="0.25">
      <c r="A255" s="289"/>
      <c r="B255" s="287"/>
      <c r="E255"/>
      <c r="F255"/>
    </row>
    <row r="256" spans="1:6" s="288" customFormat="1" x14ac:dyDescent="0.25">
      <c r="A256" s="289"/>
      <c r="B256" s="287"/>
      <c r="E256"/>
      <c r="F256"/>
    </row>
    <row r="257" spans="1:6" s="288" customFormat="1" x14ac:dyDescent="0.25">
      <c r="A257" s="289"/>
      <c r="B257" s="287"/>
      <c r="E257"/>
      <c r="F257"/>
    </row>
    <row r="258" spans="1:6" s="288" customFormat="1" x14ac:dyDescent="0.25">
      <c r="A258" s="289"/>
      <c r="B258" s="287"/>
      <c r="E258"/>
      <c r="F258"/>
    </row>
    <row r="259" spans="1:6" s="288" customFormat="1" x14ac:dyDescent="0.25">
      <c r="A259" s="289"/>
      <c r="B259" s="287"/>
      <c r="E259"/>
      <c r="F259"/>
    </row>
    <row r="260" spans="1:6" s="288" customFormat="1" x14ac:dyDescent="0.25">
      <c r="A260" s="289"/>
      <c r="B260" s="287"/>
      <c r="E260"/>
      <c r="F260"/>
    </row>
    <row r="261" spans="1:6" s="288" customFormat="1" x14ac:dyDescent="0.25">
      <c r="A261" s="289"/>
      <c r="B261" s="287"/>
      <c r="E261"/>
      <c r="F261"/>
    </row>
    <row r="262" spans="1:6" s="288" customFormat="1" x14ac:dyDescent="0.25">
      <c r="A262" s="289"/>
      <c r="B262" s="287"/>
      <c r="E262"/>
      <c r="F262"/>
    </row>
    <row r="263" spans="1:6" s="288" customFormat="1" x14ac:dyDescent="0.25">
      <c r="A263" s="289"/>
      <c r="B263" s="287"/>
      <c r="E263"/>
      <c r="F263"/>
    </row>
    <row r="264" spans="1:6" s="288" customFormat="1" x14ac:dyDescent="0.25">
      <c r="A264" s="289"/>
      <c r="B264" s="287"/>
      <c r="E264"/>
      <c r="F264"/>
    </row>
    <row r="265" spans="1:6" s="288" customFormat="1" x14ac:dyDescent="0.25">
      <c r="A265" s="289"/>
      <c r="B265" s="287"/>
      <c r="E265"/>
      <c r="F265"/>
    </row>
    <row r="266" spans="1:6" s="288" customFormat="1" x14ac:dyDescent="0.25">
      <c r="A266" s="289"/>
      <c r="B266" s="287"/>
      <c r="E266"/>
      <c r="F266"/>
    </row>
    <row r="267" spans="1:6" s="288" customFormat="1" x14ac:dyDescent="0.25">
      <c r="A267" s="289"/>
      <c r="B267" s="287"/>
      <c r="E267"/>
      <c r="F267"/>
    </row>
    <row r="268" spans="1:6" s="288" customFormat="1" x14ac:dyDescent="0.25">
      <c r="A268" s="289"/>
      <c r="B268" s="287"/>
      <c r="E268"/>
      <c r="F268"/>
    </row>
    <row r="269" spans="1:6" s="288" customFormat="1" x14ac:dyDescent="0.25">
      <c r="A269" s="289"/>
      <c r="B269" s="287"/>
      <c r="E269"/>
      <c r="F269"/>
    </row>
    <row r="270" spans="1:6" s="288" customFormat="1" x14ac:dyDescent="0.25">
      <c r="A270" s="289"/>
      <c r="B270" s="287"/>
      <c r="E270"/>
      <c r="F270"/>
    </row>
    <row r="271" spans="1:6" s="288" customFormat="1" x14ac:dyDescent="0.25">
      <c r="A271" s="289"/>
      <c r="B271" s="287"/>
      <c r="E271"/>
      <c r="F271"/>
    </row>
    <row r="272" spans="1:6" s="288" customFormat="1" x14ac:dyDescent="0.25">
      <c r="A272" s="289"/>
      <c r="B272" s="287"/>
      <c r="E272"/>
      <c r="F272"/>
    </row>
    <row r="273" spans="1:6" s="288" customFormat="1" x14ac:dyDescent="0.25">
      <c r="A273" s="289"/>
      <c r="B273" s="287"/>
      <c r="E273"/>
      <c r="F273"/>
    </row>
    <row r="274" spans="1:6" s="288" customFormat="1" x14ac:dyDescent="0.25">
      <c r="A274" s="289"/>
      <c r="B274" s="287"/>
      <c r="E274"/>
      <c r="F274"/>
    </row>
    <row r="275" spans="1:6" s="288" customFormat="1" x14ac:dyDescent="0.25">
      <c r="A275" s="289"/>
      <c r="B275" s="287"/>
      <c r="E275"/>
      <c r="F275"/>
    </row>
    <row r="276" spans="1:6" s="288" customFormat="1" x14ac:dyDescent="0.25">
      <c r="A276" s="289"/>
      <c r="B276" s="287"/>
      <c r="E276"/>
      <c r="F276"/>
    </row>
    <row r="277" spans="1:6" s="288" customFormat="1" x14ac:dyDescent="0.25">
      <c r="A277" s="289"/>
      <c r="B277" s="287"/>
      <c r="E277"/>
      <c r="F277"/>
    </row>
    <row r="278" spans="1:6" s="288" customFormat="1" x14ac:dyDescent="0.25">
      <c r="A278" s="289"/>
      <c r="B278" s="287"/>
      <c r="E278"/>
      <c r="F278"/>
    </row>
    <row r="279" spans="1:6" s="288" customFormat="1" x14ac:dyDescent="0.25">
      <c r="A279" s="289"/>
      <c r="B279" s="287"/>
      <c r="E279"/>
      <c r="F279"/>
    </row>
    <row r="280" spans="1:6" s="288" customFormat="1" x14ac:dyDescent="0.25">
      <c r="A280" s="289"/>
      <c r="B280" s="287"/>
      <c r="E280"/>
      <c r="F280"/>
    </row>
    <row r="281" spans="1:6" s="288" customFormat="1" x14ac:dyDescent="0.25">
      <c r="A281" s="289"/>
      <c r="B281" s="287"/>
      <c r="E281"/>
      <c r="F281"/>
    </row>
    <row r="282" spans="1:6" s="288" customFormat="1" x14ac:dyDescent="0.25">
      <c r="A282" s="289"/>
      <c r="B282" s="287"/>
      <c r="E282"/>
      <c r="F282"/>
    </row>
    <row r="283" spans="1:6" s="288" customFormat="1" x14ac:dyDescent="0.25">
      <c r="A283" s="289"/>
      <c r="B283" s="287"/>
      <c r="E283"/>
      <c r="F283"/>
    </row>
    <row r="284" spans="1:6" s="288" customFormat="1" x14ac:dyDescent="0.25">
      <c r="A284" s="289"/>
      <c r="B284" s="287"/>
      <c r="E284"/>
      <c r="F284"/>
    </row>
    <row r="285" spans="1:6" s="288" customFormat="1" x14ac:dyDescent="0.25">
      <c r="A285" s="289"/>
      <c r="B285" s="287"/>
      <c r="E285"/>
      <c r="F285"/>
    </row>
    <row r="286" spans="1:6" s="288" customFormat="1" x14ac:dyDescent="0.25">
      <c r="A286" s="289"/>
      <c r="B286" s="287"/>
      <c r="E286"/>
      <c r="F286"/>
    </row>
    <row r="287" spans="1:6" s="288" customFormat="1" x14ac:dyDescent="0.25">
      <c r="A287" s="289"/>
      <c r="B287" s="287"/>
      <c r="E287"/>
      <c r="F287"/>
    </row>
    <row r="288" spans="1:6" s="288" customFormat="1" x14ac:dyDescent="0.25">
      <c r="A288" s="289"/>
      <c r="B288" s="287"/>
      <c r="E288"/>
      <c r="F288"/>
    </row>
    <row r="289" spans="1:6" s="288" customFormat="1" x14ac:dyDescent="0.25">
      <c r="A289" s="289"/>
      <c r="B289" s="287"/>
      <c r="E289"/>
      <c r="F289"/>
    </row>
    <row r="290" spans="1:6" s="288" customFormat="1" x14ac:dyDescent="0.25">
      <c r="A290" s="289"/>
      <c r="B290" s="287"/>
      <c r="E290"/>
      <c r="F290"/>
    </row>
    <row r="291" spans="1:6" s="288" customFormat="1" x14ac:dyDescent="0.25">
      <c r="A291" s="289"/>
      <c r="B291" s="287"/>
      <c r="E291"/>
      <c r="F291"/>
    </row>
    <row r="292" spans="1:6" s="288" customFormat="1" x14ac:dyDescent="0.25">
      <c r="A292" s="289"/>
      <c r="B292" s="287"/>
      <c r="E292"/>
      <c r="F292"/>
    </row>
    <row r="293" spans="1:6" s="288" customFormat="1" x14ac:dyDescent="0.25">
      <c r="A293" s="289"/>
      <c r="B293" s="287"/>
      <c r="E293"/>
      <c r="F293"/>
    </row>
    <row r="294" spans="1:6" s="288" customFormat="1" x14ac:dyDescent="0.25">
      <c r="A294" s="289"/>
      <c r="B294" s="287"/>
      <c r="E294"/>
      <c r="F294"/>
    </row>
    <row r="295" spans="1:6" s="288" customFormat="1" x14ac:dyDescent="0.25">
      <c r="A295" s="289"/>
      <c r="B295" s="287"/>
      <c r="E295"/>
      <c r="F295"/>
    </row>
    <row r="296" spans="1:6" s="288" customFormat="1" x14ac:dyDescent="0.25">
      <c r="A296" s="289"/>
      <c r="B296" s="287"/>
      <c r="E296"/>
      <c r="F296"/>
    </row>
    <row r="297" spans="1:6" s="288" customFormat="1" x14ac:dyDescent="0.25">
      <c r="A297" s="289"/>
      <c r="B297" s="287"/>
      <c r="E297"/>
      <c r="F297"/>
    </row>
    <row r="298" spans="1:6" s="288" customFormat="1" x14ac:dyDescent="0.25">
      <c r="A298" s="289"/>
      <c r="B298" s="287"/>
      <c r="E298"/>
      <c r="F298"/>
    </row>
    <row r="299" spans="1:6" s="288" customFormat="1" x14ac:dyDescent="0.25">
      <c r="A299" s="289"/>
      <c r="B299" s="287"/>
      <c r="E299"/>
      <c r="F299"/>
    </row>
    <row r="300" spans="1:6" s="288" customFormat="1" x14ac:dyDescent="0.25">
      <c r="A300" s="289"/>
      <c r="B300" s="287"/>
      <c r="E300"/>
      <c r="F300"/>
    </row>
    <row r="301" spans="1:6" s="288" customFormat="1" x14ac:dyDescent="0.25">
      <c r="A301" s="289"/>
      <c r="B301" s="287"/>
      <c r="E301"/>
      <c r="F301"/>
    </row>
    <row r="302" spans="1:6" s="288" customFormat="1" x14ac:dyDescent="0.25">
      <c r="A302" s="289"/>
      <c r="B302" s="287"/>
      <c r="E302"/>
      <c r="F302"/>
    </row>
    <row r="303" spans="1:6" s="288" customFormat="1" x14ac:dyDescent="0.25">
      <c r="A303" s="289"/>
      <c r="B303" s="287"/>
      <c r="E303"/>
      <c r="F303"/>
    </row>
    <row r="304" spans="1:6" s="288" customFormat="1" x14ac:dyDescent="0.25">
      <c r="A304" s="289"/>
      <c r="B304" s="287"/>
      <c r="E304"/>
      <c r="F304"/>
    </row>
    <row r="305" spans="1:6" s="288" customFormat="1" x14ac:dyDescent="0.25">
      <c r="A305" s="289"/>
      <c r="B305" s="287"/>
      <c r="E305"/>
      <c r="F305"/>
    </row>
    <row r="306" spans="1:6" s="288" customFormat="1" x14ac:dyDescent="0.25">
      <c r="A306" s="289"/>
      <c r="B306" s="287"/>
      <c r="E306"/>
      <c r="F306"/>
    </row>
    <row r="307" spans="1:6" s="288" customFormat="1" x14ac:dyDescent="0.25">
      <c r="A307" s="289"/>
      <c r="B307" s="287"/>
      <c r="E307"/>
      <c r="F307"/>
    </row>
    <row r="308" spans="1:6" s="288" customFormat="1" x14ac:dyDescent="0.25">
      <c r="A308" s="289"/>
      <c r="B308" s="287"/>
      <c r="E308"/>
      <c r="F308"/>
    </row>
    <row r="309" spans="1:6" s="288" customFormat="1" x14ac:dyDescent="0.25">
      <c r="A309" s="289"/>
      <c r="B309" s="287"/>
      <c r="E309"/>
      <c r="F309"/>
    </row>
    <row r="310" spans="1:6" s="288" customFormat="1" x14ac:dyDescent="0.25">
      <c r="A310" s="289"/>
      <c r="B310" s="287"/>
      <c r="E310"/>
      <c r="F310"/>
    </row>
    <row r="311" spans="1:6" s="288" customFormat="1" x14ac:dyDescent="0.25">
      <c r="A311" s="289"/>
      <c r="B311" s="287"/>
      <c r="E311"/>
      <c r="F311"/>
    </row>
    <row r="312" spans="1:6" s="288" customFormat="1" x14ac:dyDescent="0.25">
      <c r="A312" s="289"/>
      <c r="B312" s="287"/>
      <c r="E312"/>
      <c r="F312"/>
    </row>
    <row r="313" spans="1:6" s="288" customFormat="1" x14ac:dyDescent="0.25">
      <c r="A313" s="289"/>
      <c r="B313" s="287"/>
      <c r="E313"/>
      <c r="F313"/>
    </row>
    <row r="314" spans="1:6" s="288" customFormat="1" x14ac:dyDescent="0.25">
      <c r="A314" s="289"/>
      <c r="B314" s="287"/>
      <c r="E314"/>
      <c r="F314"/>
    </row>
    <row r="315" spans="1:6" s="288" customFormat="1" x14ac:dyDescent="0.25">
      <c r="A315" s="289"/>
      <c r="B315" s="287"/>
      <c r="E315"/>
      <c r="F315"/>
    </row>
    <row r="316" spans="1:6" s="288" customFormat="1" x14ac:dyDescent="0.25">
      <c r="A316" s="289"/>
      <c r="B316" s="287"/>
      <c r="E316"/>
      <c r="F316"/>
    </row>
    <row r="317" spans="1:6" s="288" customFormat="1" x14ac:dyDescent="0.25">
      <c r="A317" s="289"/>
      <c r="B317" s="287"/>
      <c r="E317"/>
      <c r="F317"/>
    </row>
    <row r="318" spans="1:6" s="288" customFormat="1" x14ac:dyDescent="0.25">
      <c r="A318" s="289"/>
      <c r="B318" s="287"/>
      <c r="E318"/>
      <c r="F318"/>
    </row>
    <row r="319" spans="1:6" s="288" customFormat="1" x14ac:dyDescent="0.25">
      <c r="A319" s="289"/>
      <c r="B319" s="287"/>
      <c r="E319"/>
      <c r="F319"/>
    </row>
    <row r="320" spans="1:6" s="288" customFormat="1" x14ac:dyDescent="0.25">
      <c r="A320" s="289"/>
      <c r="B320" s="287"/>
      <c r="E320"/>
      <c r="F320"/>
    </row>
    <row r="321" spans="1:6" s="288" customFormat="1" x14ac:dyDescent="0.25">
      <c r="A321" s="289"/>
      <c r="B321" s="287"/>
      <c r="E321"/>
      <c r="F321"/>
    </row>
    <row r="322" spans="1:6" s="288" customFormat="1" x14ac:dyDescent="0.25">
      <c r="A322" s="289"/>
      <c r="B322" s="287"/>
      <c r="E322"/>
      <c r="F322"/>
    </row>
    <row r="323" spans="1:6" s="288" customFormat="1" x14ac:dyDescent="0.25">
      <c r="A323" s="289"/>
      <c r="B323" s="287"/>
      <c r="E323"/>
      <c r="F323"/>
    </row>
    <row r="324" spans="1:6" s="288" customFormat="1" x14ac:dyDescent="0.25">
      <c r="A324" s="289"/>
      <c r="B324" s="287"/>
      <c r="E324"/>
      <c r="F324"/>
    </row>
    <row r="325" spans="1:6" s="288" customFormat="1" x14ac:dyDescent="0.25">
      <c r="A325" s="289"/>
      <c r="B325" s="287"/>
      <c r="E325"/>
      <c r="F325"/>
    </row>
    <row r="326" spans="1:6" s="288" customFormat="1" x14ac:dyDescent="0.25">
      <c r="A326" s="289"/>
      <c r="B326" s="287"/>
      <c r="E326"/>
      <c r="F326"/>
    </row>
    <row r="327" spans="1:6" s="288" customFormat="1" x14ac:dyDescent="0.25">
      <c r="A327" s="289"/>
      <c r="B327" s="287"/>
      <c r="E327"/>
      <c r="F327"/>
    </row>
    <row r="328" spans="1:6" s="288" customFormat="1" x14ac:dyDescent="0.25">
      <c r="A328" s="289"/>
      <c r="B328" s="287"/>
      <c r="E328"/>
      <c r="F328"/>
    </row>
    <row r="329" spans="1:6" s="288" customFormat="1" x14ac:dyDescent="0.25">
      <c r="A329" s="289"/>
      <c r="B329" s="287"/>
      <c r="E329"/>
      <c r="F329"/>
    </row>
    <row r="330" spans="1:6" s="288" customFormat="1" x14ac:dyDescent="0.25">
      <c r="A330" s="289"/>
      <c r="B330" s="287"/>
      <c r="E330"/>
      <c r="F330"/>
    </row>
    <row r="331" spans="1:6" s="288" customFormat="1" x14ac:dyDescent="0.25">
      <c r="A331" s="289"/>
      <c r="B331" s="287"/>
      <c r="E331"/>
      <c r="F331"/>
    </row>
    <row r="332" spans="1:6" s="288" customFormat="1" x14ac:dyDescent="0.25">
      <c r="A332" s="289"/>
      <c r="B332" s="287"/>
      <c r="E332"/>
      <c r="F332"/>
    </row>
    <row r="333" spans="1:6" s="288" customFormat="1" x14ac:dyDescent="0.25">
      <c r="A333" s="289"/>
      <c r="B333" s="287"/>
      <c r="E333"/>
      <c r="F333"/>
    </row>
    <row r="334" spans="1:6" s="288" customFormat="1" x14ac:dyDescent="0.25">
      <c r="A334" s="289"/>
      <c r="B334" s="287"/>
      <c r="E334"/>
      <c r="F334"/>
    </row>
    <row r="335" spans="1:6" s="288" customFormat="1" x14ac:dyDescent="0.25">
      <c r="A335" s="289"/>
      <c r="B335" s="287"/>
      <c r="E335"/>
      <c r="F335"/>
    </row>
    <row r="336" spans="1:6" s="288" customFormat="1" x14ac:dyDescent="0.25">
      <c r="A336" s="289"/>
      <c r="B336" s="287"/>
      <c r="E336"/>
      <c r="F336"/>
    </row>
    <row r="337" spans="1:6" s="288" customFormat="1" x14ac:dyDescent="0.25">
      <c r="A337" s="289"/>
      <c r="B337" s="287"/>
      <c r="E337"/>
      <c r="F337"/>
    </row>
    <row r="338" spans="1:6" s="288" customFormat="1" x14ac:dyDescent="0.25">
      <c r="A338" s="289"/>
      <c r="B338" s="287"/>
      <c r="E338"/>
      <c r="F338"/>
    </row>
    <row r="339" spans="1:6" s="288" customFormat="1" x14ac:dyDescent="0.25">
      <c r="A339" s="289"/>
      <c r="B339" s="287"/>
      <c r="E339"/>
      <c r="F339"/>
    </row>
    <row r="340" spans="1:6" s="288" customFormat="1" x14ac:dyDescent="0.25">
      <c r="A340" s="289"/>
      <c r="B340" s="287"/>
      <c r="E340"/>
      <c r="F340"/>
    </row>
    <row r="341" spans="1:6" s="288" customFormat="1" x14ac:dyDescent="0.25">
      <c r="A341" s="289"/>
      <c r="B341" s="287"/>
      <c r="E341"/>
      <c r="F341"/>
    </row>
    <row r="342" spans="1:6" s="288" customFormat="1" x14ac:dyDescent="0.25">
      <c r="A342" s="289"/>
      <c r="B342" s="287"/>
      <c r="E342"/>
      <c r="F342"/>
    </row>
    <row r="343" spans="1:6" s="288" customFormat="1" x14ac:dyDescent="0.25">
      <c r="A343" s="289"/>
      <c r="B343" s="287"/>
      <c r="E343"/>
      <c r="F343"/>
    </row>
    <row r="344" spans="1:6" s="288" customFormat="1" x14ac:dyDescent="0.25">
      <c r="A344" s="289"/>
      <c r="B344" s="287"/>
      <c r="E344"/>
      <c r="F344"/>
    </row>
    <row r="345" spans="1:6" s="288" customFormat="1" x14ac:dyDescent="0.25">
      <c r="A345" s="289"/>
      <c r="B345" s="287"/>
      <c r="E345"/>
      <c r="F345"/>
    </row>
    <row r="346" spans="1:6" s="288" customFormat="1" x14ac:dyDescent="0.25">
      <c r="A346" s="289"/>
      <c r="B346" s="287"/>
      <c r="E346"/>
      <c r="F346"/>
    </row>
    <row r="347" spans="1:6" s="288" customFormat="1" x14ac:dyDescent="0.25">
      <c r="A347" s="289"/>
      <c r="B347" s="287"/>
      <c r="E347"/>
      <c r="F347"/>
    </row>
    <row r="348" spans="1:6" s="288" customFormat="1" x14ac:dyDescent="0.25">
      <c r="A348" s="289"/>
      <c r="B348" s="287"/>
      <c r="E348"/>
      <c r="F348"/>
    </row>
    <row r="349" spans="1:6" s="288" customFormat="1" x14ac:dyDescent="0.25">
      <c r="A349" s="289"/>
      <c r="B349" s="287"/>
      <c r="E349"/>
      <c r="F349"/>
    </row>
    <row r="350" spans="1:6" s="288" customFormat="1" x14ac:dyDescent="0.25">
      <c r="A350" s="289"/>
      <c r="B350" s="287"/>
      <c r="E350"/>
      <c r="F350"/>
    </row>
    <row r="351" spans="1:6" s="288" customFormat="1" x14ac:dyDescent="0.25">
      <c r="A351" s="289"/>
      <c r="B351" s="287"/>
      <c r="E351"/>
      <c r="F351"/>
    </row>
    <row r="352" spans="1:6" s="288" customFormat="1" x14ac:dyDescent="0.25">
      <c r="A352" s="289"/>
      <c r="B352" s="287"/>
      <c r="E352"/>
      <c r="F352"/>
    </row>
    <row r="353" spans="1:6" s="288" customFormat="1" x14ac:dyDescent="0.25">
      <c r="A353" s="289"/>
      <c r="B353" s="287"/>
      <c r="E353"/>
      <c r="F353"/>
    </row>
    <row r="354" spans="1:6" s="288" customFormat="1" x14ac:dyDescent="0.25">
      <c r="A354" s="289"/>
      <c r="B354" s="287"/>
      <c r="E354"/>
      <c r="F354"/>
    </row>
    <row r="355" spans="1:6" s="288" customFormat="1" x14ac:dyDescent="0.25">
      <c r="A355" s="289"/>
      <c r="B355" s="287"/>
      <c r="E355"/>
      <c r="F355"/>
    </row>
    <row r="356" spans="1:6" s="288" customFormat="1" x14ac:dyDescent="0.25">
      <c r="A356" s="289"/>
      <c r="B356" s="287"/>
      <c r="E356"/>
      <c r="F356"/>
    </row>
    <row r="357" spans="1:6" s="288" customFormat="1" x14ac:dyDescent="0.25">
      <c r="A357" s="289"/>
      <c r="B357" s="287"/>
      <c r="E357"/>
      <c r="F357"/>
    </row>
    <row r="358" spans="1:6" s="288" customFormat="1" x14ac:dyDescent="0.25">
      <c r="A358" s="289"/>
      <c r="B358" s="287"/>
      <c r="E358"/>
      <c r="F358"/>
    </row>
    <row r="359" spans="1:6" s="288" customFormat="1" x14ac:dyDescent="0.25">
      <c r="A359" s="289"/>
      <c r="B359" s="287"/>
      <c r="E359"/>
      <c r="F359"/>
    </row>
    <row r="360" spans="1:6" s="288" customFormat="1" x14ac:dyDescent="0.25">
      <c r="A360" s="289"/>
      <c r="B360" s="287"/>
      <c r="E360"/>
      <c r="F360"/>
    </row>
    <row r="361" spans="1:6" s="288" customFormat="1" x14ac:dyDescent="0.25">
      <c r="A361" s="289"/>
      <c r="B361" s="287"/>
      <c r="E361"/>
      <c r="F361"/>
    </row>
    <row r="362" spans="1:6" s="288" customFormat="1" x14ac:dyDescent="0.25">
      <c r="A362" s="289"/>
      <c r="B362" s="287"/>
      <c r="E362"/>
      <c r="F362"/>
    </row>
    <row r="363" spans="1:6" s="288" customFormat="1" x14ac:dyDescent="0.25">
      <c r="A363" s="289"/>
      <c r="B363" s="287"/>
      <c r="E363"/>
      <c r="F363"/>
    </row>
    <row r="364" spans="1:6" s="288" customFormat="1" x14ac:dyDescent="0.25">
      <c r="A364" s="289"/>
      <c r="B364" s="287"/>
      <c r="E364"/>
      <c r="F364"/>
    </row>
    <row r="365" spans="1:6" s="288" customFormat="1" x14ac:dyDescent="0.25">
      <c r="A365" s="289"/>
      <c r="B365" s="287"/>
      <c r="E365"/>
      <c r="F365"/>
    </row>
    <row r="366" spans="1:6" s="288" customFormat="1" x14ac:dyDescent="0.25">
      <c r="A366" s="289"/>
      <c r="B366" s="287"/>
      <c r="E366"/>
      <c r="F366"/>
    </row>
    <row r="367" spans="1:6" s="288" customFormat="1" x14ac:dyDescent="0.25">
      <c r="A367" s="289"/>
      <c r="B367" s="287"/>
      <c r="E367"/>
      <c r="F367"/>
    </row>
    <row r="368" spans="1:6" s="288" customFormat="1" x14ac:dyDescent="0.25">
      <c r="A368" s="289"/>
      <c r="B368" s="287"/>
      <c r="E368"/>
      <c r="F368"/>
    </row>
    <row r="369" spans="1:6" s="288" customFormat="1" x14ac:dyDescent="0.25">
      <c r="A369" s="289"/>
      <c r="B369" s="287"/>
      <c r="E369"/>
      <c r="F369"/>
    </row>
    <row r="370" spans="1:6" s="288" customFormat="1" x14ac:dyDescent="0.25">
      <c r="A370" s="289"/>
      <c r="B370" s="287"/>
      <c r="E370"/>
      <c r="F370"/>
    </row>
    <row r="371" spans="1:6" s="288" customFormat="1" x14ac:dyDescent="0.25">
      <c r="A371" s="289"/>
      <c r="B371" s="287"/>
      <c r="E371"/>
      <c r="F371"/>
    </row>
    <row r="372" spans="1:6" s="288" customFormat="1" x14ac:dyDescent="0.25">
      <c r="A372" s="289"/>
      <c r="B372" s="287"/>
      <c r="E372"/>
      <c r="F372"/>
    </row>
    <row r="373" spans="1:6" s="288" customFormat="1" x14ac:dyDescent="0.25">
      <c r="A373" s="289"/>
      <c r="B373" s="287"/>
      <c r="E373"/>
      <c r="F373"/>
    </row>
    <row r="374" spans="1:6" s="288" customFormat="1" x14ac:dyDescent="0.25">
      <c r="A374" s="289"/>
      <c r="B374" s="287"/>
      <c r="E374"/>
      <c r="F374"/>
    </row>
    <row r="375" spans="1:6" s="288" customFormat="1" x14ac:dyDescent="0.25">
      <c r="A375" s="289"/>
      <c r="B375" s="287"/>
      <c r="E375"/>
      <c r="F375"/>
    </row>
    <row r="376" spans="1:6" s="288" customFormat="1" x14ac:dyDescent="0.25">
      <c r="A376" s="289"/>
      <c r="B376" s="287"/>
      <c r="E376"/>
      <c r="F376"/>
    </row>
    <row r="377" spans="1:6" s="288" customFormat="1" x14ac:dyDescent="0.25">
      <c r="A377" s="289"/>
      <c r="B377" s="287"/>
      <c r="E377"/>
      <c r="F377"/>
    </row>
    <row r="378" spans="1:6" s="288" customFormat="1" x14ac:dyDescent="0.25">
      <c r="A378" s="289"/>
      <c r="B378" s="287"/>
      <c r="E378"/>
      <c r="F378"/>
    </row>
    <row r="379" spans="1:6" s="288" customFormat="1" x14ac:dyDescent="0.25">
      <c r="A379" s="289"/>
      <c r="B379" s="287"/>
      <c r="E379"/>
      <c r="F379"/>
    </row>
    <row r="380" spans="1:6" s="288" customFormat="1" x14ac:dyDescent="0.25">
      <c r="A380" s="289"/>
      <c r="B380" s="287"/>
      <c r="E380"/>
      <c r="F380"/>
    </row>
    <row r="381" spans="1:6" s="288" customFormat="1" x14ac:dyDescent="0.25">
      <c r="A381" s="289"/>
      <c r="B381" s="287"/>
      <c r="E381"/>
      <c r="F381"/>
    </row>
    <row r="382" spans="1:6" s="288" customFormat="1" x14ac:dyDescent="0.25">
      <c r="A382" s="289"/>
      <c r="B382" s="287"/>
      <c r="E382"/>
      <c r="F382"/>
    </row>
    <row r="383" spans="1:6" s="288" customFormat="1" x14ac:dyDescent="0.25">
      <c r="A383" s="289"/>
      <c r="B383" s="287"/>
      <c r="E383"/>
      <c r="F383"/>
    </row>
    <row r="384" spans="1:6" s="288" customFormat="1" x14ac:dyDescent="0.25">
      <c r="A384" s="289"/>
      <c r="B384" s="287"/>
      <c r="E384"/>
      <c r="F384"/>
    </row>
    <row r="385" spans="1:6" s="288" customFormat="1" x14ac:dyDescent="0.25">
      <c r="A385" s="289"/>
      <c r="B385" s="287"/>
      <c r="E385"/>
      <c r="F385"/>
    </row>
    <row r="386" spans="1:6" s="288" customFormat="1" x14ac:dyDescent="0.25">
      <c r="A386" s="289"/>
      <c r="B386" s="287"/>
      <c r="E386"/>
      <c r="F386"/>
    </row>
    <row r="387" spans="1:6" s="288" customFormat="1" x14ac:dyDescent="0.25">
      <c r="A387" s="289"/>
      <c r="B387" s="287"/>
      <c r="E387"/>
      <c r="F387"/>
    </row>
    <row r="388" spans="1:6" s="288" customFormat="1" x14ac:dyDescent="0.25">
      <c r="A388" s="289"/>
      <c r="B388" s="287"/>
      <c r="E388"/>
      <c r="F388"/>
    </row>
    <row r="389" spans="1:6" s="288" customFormat="1" x14ac:dyDescent="0.25">
      <c r="A389" s="289"/>
      <c r="B389" s="287"/>
      <c r="E389"/>
      <c r="F389"/>
    </row>
    <row r="390" spans="1:6" s="288" customFormat="1" x14ac:dyDescent="0.25">
      <c r="A390" s="289"/>
      <c r="B390" s="287"/>
      <c r="E390"/>
      <c r="F390"/>
    </row>
    <row r="391" spans="1:6" s="288" customFormat="1" x14ac:dyDescent="0.25">
      <c r="A391" s="289"/>
      <c r="B391" s="287"/>
      <c r="E391"/>
      <c r="F391"/>
    </row>
    <row r="392" spans="1:6" s="288" customFormat="1" x14ac:dyDescent="0.25">
      <c r="A392" s="289"/>
      <c r="B392" s="287"/>
      <c r="E392"/>
      <c r="F392"/>
    </row>
    <row r="393" spans="1:6" s="288" customFormat="1" x14ac:dyDescent="0.25">
      <c r="A393" s="289"/>
      <c r="B393" s="287"/>
      <c r="E393"/>
      <c r="F393"/>
    </row>
    <row r="394" spans="1:6" s="288" customFormat="1" x14ac:dyDescent="0.25">
      <c r="A394" s="289"/>
      <c r="B394" s="287"/>
      <c r="E394"/>
      <c r="F394"/>
    </row>
    <row r="395" spans="1:6" s="288" customFormat="1" x14ac:dyDescent="0.25">
      <c r="A395" s="289"/>
      <c r="B395" s="287"/>
      <c r="E395"/>
      <c r="F395"/>
    </row>
    <row r="396" spans="1:6" s="288" customFormat="1" x14ac:dyDescent="0.25">
      <c r="A396" s="289"/>
      <c r="B396" s="287"/>
      <c r="E396"/>
      <c r="F396"/>
    </row>
    <row r="397" spans="1:6" s="288" customFormat="1" x14ac:dyDescent="0.25">
      <c r="A397" s="289"/>
      <c r="B397" s="287"/>
      <c r="E397"/>
      <c r="F397"/>
    </row>
    <row r="398" spans="1:6" s="288" customFormat="1" x14ac:dyDescent="0.25">
      <c r="A398" s="289"/>
      <c r="B398" s="287"/>
      <c r="E398"/>
      <c r="F398"/>
    </row>
    <row r="399" spans="1:6" s="288" customFormat="1" x14ac:dyDescent="0.25">
      <c r="A399" s="289"/>
      <c r="B399" s="287"/>
      <c r="E399"/>
      <c r="F399"/>
    </row>
    <row r="400" spans="1:6" s="288" customFormat="1" x14ac:dyDescent="0.25">
      <c r="A400" s="289"/>
      <c r="B400" s="287"/>
      <c r="E400"/>
      <c r="F400"/>
    </row>
    <row r="401" spans="1:6" s="288" customFormat="1" x14ac:dyDescent="0.25">
      <c r="A401" s="289"/>
      <c r="B401" s="287"/>
      <c r="E401"/>
      <c r="F401"/>
    </row>
    <row r="402" spans="1:6" s="288" customFormat="1" x14ac:dyDescent="0.25">
      <c r="A402" s="289"/>
      <c r="B402" s="287"/>
      <c r="E402"/>
      <c r="F402"/>
    </row>
    <row r="403" spans="1:6" s="288" customFormat="1" x14ac:dyDescent="0.25">
      <c r="A403" s="289"/>
      <c r="B403" s="287"/>
      <c r="E403"/>
      <c r="F403"/>
    </row>
    <row r="404" spans="1:6" s="288" customFormat="1" x14ac:dyDescent="0.25">
      <c r="A404" s="289"/>
      <c r="B404" s="287"/>
      <c r="E404"/>
      <c r="F404"/>
    </row>
    <row r="405" spans="1:6" s="288" customFormat="1" x14ac:dyDescent="0.25">
      <c r="A405" s="289"/>
      <c r="B405" s="287"/>
      <c r="E405"/>
      <c r="F405"/>
    </row>
    <row r="406" spans="1:6" s="288" customFormat="1" x14ac:dyDescent="0.25">
      <c r="A406" s="289"/>
      <c r="B406" s="287"/>
      <c r="E406"/>
      <c r="F406"/>
    </row>
    <row r="407" spans="1:6" s="288" customFormat="1" x14ac:dyDescent="0.25">
      <c r="A407" s="289"/>
      <c r="B407" s="287"/>
      <c r="E407"/>
      <c r="F407"/>
    </row>
    <row r="408" spans="1:6" s="288" customFormat="1" x14ac:dyDescent="0.25">
      <c r="A408" s="289"/>
      <c r="B408" s="287"/>
      <c r="E408"/>
      <c r="F408"/>
    </row>
    <row r="409" spans="1:6" s="288" customFormat="1" x14ac:dyDescent="0.25">
      <c r="A409" s="289"/>
      <c r="B409" s="287"/>
      <c r="E409"/>
      <c r="F409"/>
    </row>
    <row r="410" spans="1:6" s="288" customFormat="1" x14ac:dyDescent="0.25">
      <c r="A410" s="289"/>
      <c r="B410" s="287"/>
      <c r="E410"/>
      <c r="F410"/>
    </row>
    <row r="411" spans="1:6" s="288" customFormat="1" x14ac:dyDescent="0.25">
      <c r="A411" s="289"/>
      <c r="B411" s="287"/>
      <c r="E411"/>
      <c r="F411"/>
    </row>
    <row r="412" spans="1:6" s="288" customFormat="1" x14ac:dyDescent="0.25">
      <c r="A412" s="289"/>
      <c r="B412" s="287"/>
      <c r="E412"/>
      <c r="F412"/>
    </row>
    <row r="413" spans="1:6" s="288" customFormat="1" x14ac:dyDescent="0.25">
      <c r="A413" s="289"/>
      <c r="B413" s="287"/>
      <c r="E413"/>
      <c r="F413"/>
    </row>
    <row r="414" spans="1:6" s="288" customFormat="1" x14ac:dyDescent="0.25">
      <c r="A414" s="289"/>
      <c r="B414" s="287"/>
      <c r="E414"/>
      <c r="F414"/>
    </row>
    <row r="415" spans="1:6" s="288" customFormat="1" x14ac:dyDescent="0.25">
      <c r="A415" s="289"/>
      <c r="B415" s="287"/>
      <c r="E415"/>
      <c r="F415"/>
    </row>
    <row r="416" spans="1:6" s="288" customFormat="1" x14ac:dyDescent="0.25">
      <c r="A416" s="289"/>
      <c r="B416" s="287"/>
      <c r="E416"/>
      <c r="F416"/>
    </row>
    <row r="417" spans="1:6" s="288" customFormat="1" x14ac:dyDescent="0.25">
      <c r="A417" s="289"/>
      <c r="B417" s="287"/>
      <c r="E417"/>
      <c r="F417"/>
    </row>
    <row r="418" spans="1:6" s="288" customFormat="1" x14ac:dyDescent="0.25">
      <c r="A418" s="289"/>
      <c r="B418" s="287"/>
      <c r="E418"/>
      <c r="F418"/>
    </row>
    <row r="419" spans="1:6" s="288" customFormat="1" x14ac:dyDescent="0.25">
      <c r="A419" s="289"/>
      <c r="B419" s="287"/>
      <c r="E419"/>
      <c r="F419"/>
    </row>
    <row r="420" spans="1:6" s="288" customFormat="1" x14ac:dyDescent="0.25">
      <c r="A420" s="289"/>
      <c r="B420" s="287"/>
      <c r="E420"/>
      <c r="F420"/>
    </row>
    <row r="421" spans="1:6" s="288" customFormat="1" x14ac:dyDescent="0.25">
      <c r="A421" s="289"/>
      <c r="B421" s="287"/>
      <c r="E421"/>
      <c r="F421"/>
    </row>
    <row r="422" spans="1:6" s="288" customFormat="1" x14ac:dyDescent="0.25">
      <c r="A422" s="289"/>
      <c r="B422" s="287"/>
      <c r="E422"/>
      <c r="F422"/>
    </row>
    <row r="423" spans="1:6" s="288" customFormat="1" x14ac:dyDescent="0.25">
      <c r="A423" s="289"/>
      <c r="B423" s="287"/>
      <c r="E423"/>
      <c r="F423"/>
    </row>
    <row r="424" spans="1:6" s="288" customFormat="1" x14ac:dyDescent="0.25">
      <c r="A424" s="289"/>
      <c r="B424" s="287"/>
      <c r="E424"/>
      <c r="F424"/>
    </row>
    <row r="425" spans="1:6" s="288" customFormat="1" x14ac:dyDescent="0.25">
      <c r="A425" s="289"/>
      <c r="B425" s="287"/>
      <c r="E425"/>
      <c r="F425"/>
    </row>
    <row r="426" spans="1:6" s="288" customFormat="1" x14ac:dyDescent="0.25">
      <c r="A426" s="289"/>
      <c r="B426" s="287"/>
      <c r="E426"/>
      <c r="F426"/>
    </row>
    <row r="427" spans="1:6" s="288" customFormat="1" x14ac:dyDescent="0.25">
      <c r="A427" s="289"/>
      <c r="B427" s="287"/>
      <c r="E427"/>
      <c r="F427"/>
    </row>
    <row r="428" spans="1:6" s="288" customFormat="1" x14ac:dyDescent="0.25">
      <c r="A428" s="289"/>
      <c r="B428" s="287"/>
      <c r="E428"/>
      <c r="F428"/>
    </row>
    <row r="429" spans="1:6" s="288" customFormat="1" x14ac:dyDescent="0.25">
      <c r="A429" s="289"/>
      <c r="B429" s="287"/>
      <c r="E429"/>
      <c r="F429"/>
    </row>
    <row r="430" spans="1:6" s="288" customFormat="1" x14ac:dyDescent="0.25">
      <c r="A430" s="289"/>
      <c r="B430" s="287"/>
      <c r="E430"/>
      <c r="F430"/>
    </row>
    <row r="431" spans="1:6" s="288" customFormat="1" x14ac:dyDescent="0.25">
      <c r="A431" s="289"/>
      <c r="B431" s="287"/>
      <c r="E431"/>
      <c r="F431"/>
    </row>
    <row r="432" spans="1:6" s="288" customFormat="1" x14ac:dyDescent="0.25">
      <c r="A432" s="289"/>
      <c r="B432" s="287"/>
      <c r="E432"/>
      <c r="F432"/>
    </row>
    <row r="433" spans="1:6" s="288" customFormat="1" x14ac:dyDescent="0.25">
      <c r="A433" s="289"/>
      <c r="B433" s="287"/>
      <c r="E433"/>
      <c r="F433"/>
    </row>
    <row r="434" spans="1:6" s="288" customFormat="1" x14ac:dyDescent="0.25">
      <c r="A434" s="289"/>
      <c r="B434" s="287"/>
      <c r="E434"/>
      <c r="F434"/>
    </row>
    <row r="435" spans="1:6" s="288" customFormat="1" x14ac:dyDescent="0.25">
      <c r="A435" s="289"/>
      <c r="B435" s="287"/>
      <c r="E435"/>
      <c r="F435"/>
    </row>
    <row r="436" spans="1:6" s="288" customFormat="1" x14ac:dyDescent="0.25">
      <c r="A436" s="289"/>
      <c r="B436" s="287"/>
      <c r="E436"/>
      <c r="F436"/>
    </row>
    <row r="437" spans="1:6" s="288" customFormat="1" x14ac:dyDescent="0.25">
      <c r="A437" s="289"/>
      <c r="B437" s="287"/>
      <c r="E437"/>
      <c r="F437"/>
    </row>
    <row r="438" spans="1:6" s="288" customFormat="1" x14ac:dyDescent="0.25">
      <c r="A438" s="289"/>
      <c r="B438" s="287"/>
      <c r="E438"/>
      <c r="F438"/>
    </row>
    <row r="439" spans="1:6" s="288" customFormat="1" x14ac:dyDescent="0.25">
      <c r="A439" s="289"/>
      <c r="B439" s="287"/>
      <c r="E439"/>
      <c r="F439"/>
    </row>
    <row r="440" spans="1:6" s="288" customFormat="1" x14ac:dyDescent="0.25">
      <c r="A440" s="289"/>
      <c r="B440" s="287"/>
      <c r="E440"/>
      <c r="F440"/>
    </row>
    <row r="441" spans="1:6" s="288" customFormat="1" x14ac:dyDescent="0.25">
      <c r="A441" s="289"/>
      <c r="B441" s="287"/>
      <c r="E441"/>
      <c r="F441"/>
    </row>
    <row r="442" spans="1:6" s="288" customFormat="1" x14ac:dyDescent="0.25">
      <c r="A442" s="289"/>
      <c r="B442" s="287"/>
      <c r="E442"/>
      <c r="F442"/>
    </row>
    <row r="443" spans="1:6" s="288" customFormat="1" x14ac:dyDescent="0.25">
      <c r="A443" s="289"/>
      <c r="B443" s="287"/>
      <c r="E443"/>
      <c r="F443"/>
    </row>
    <row r="444" spans="1:6" s="288" customFormat="1" x14ac:dyDescent="0.25">
      <c r="A444" s="289"/>
      <c r="B444" s="287"/>
      <c r="E444"/>
      <c r="F444"/>
    </row>
    <row r="445" spans="1:6" s="288" customFormat="1" x14ac:dyDescent="0.25">
      <c r="A445" s="289"/>
      <c r="B445" s="287"/>
      <c r="E445"/>
      <c r="F445"/>
    </row>
    <row r="446" spans="1:6" s="288" customFormat="1" x14ac:dyDescent="0.25">
      <c r="A446" s="289"/>
      <c r="B446" s="287"/>
      <c r="E446"/>
      <c r="F446"/>
    </row>
    <row r="447" spans="1:6" s="288" customFormat="1" x14ac:dyDescent="0.25">
      <c r="A447" s="289"/>
      <c r="B447" s="287"/>
      <c r="E447"/>
      <c r="F447"/>
    </row>
    <row r="448" spans="1:6" s="288" customFormat="1" x14ac:dyDescent="0.25">
      <c r="A448" s="289"/>
      <c r="B448" s="287"/>
      <c r="E448"/>
      <c r="F448"/>
    </row>
    <row r="449" spans="1:6" s="288" customFormat="1" x14ac:dyDescent="0.25">
      <c r="A449" s="289"/>
      <c r="B449" s="287"/>
      <c r="E449"/>
      <c r="F449"/>
    </row>
    <row r="450" spans="1:6" s="288" customFormat="1" x14ac:dyDescent="0.25">
      <c r="A450" s="289"/>
      <c r="B450" s="287"/>
      <c r="E450"/>
      <c r="F450"/>
    </row>
    <row r="451" spans="1:6" s="288" customFormat="1" x14ac:dyDescent="0.25">
      <c r="A451" s="289"/>
      <c r="B451" s="287"/>
      <c r="E451"/>
      <c r="F451"/>
    </row>
    <row r="452" spans="1:6" s="288" customFormat="1" x14ac:dyDescent="0.25">
      <c r="A452" s="289"/>
      <c r="B452" s="287"/>
      <c r="E452"/>
      <c r="F452"/>
    </row>
    <row r="453" spans="1:6" s="288" customFormat="1" x14ac:dyDescent="0.25">
      <c r="A453" s="289"/>
      <c r="B453" s="287"/>
      <c r="E453"/>
      <c r="F453"/>
    </row>
    <row r="454" spans="1:6" s="288" customFormat="1" x14ac:dyDescent="0.25">
      <c r="A454" s="289"/>
      <c r="B454" s="287"/>
      <c r="E454"/>
      <c r="F454"/>
    </row>
    <row r="455" spans="1:6" s="288" customFormat="1" x14ac:dyDescent="0.25">
      <c r="A455" s="289"/>
      <c r="B455" s="287"/>
      <c r="E455"/>
      <c r="F455"/>
    </row>
    <row r="456" spans="1:6" s="288" customFormat="1" x14ac:dyDescent="0.25">
      <c r="A456" s="289"/>
      <c r="B456" s="287"/>
      <c r="E456"/>
      <c r="F456"/>
    </row>
    <row r="457" spans="1:6" s="288" customFormat="1" x14ac:dyDescent="0.25">
      <c r="A457" s="289"/>
      <c r="B457" s="287"/>
      <c r="E457"/>
      <c r="F457"/>
    </row>
    <row r="458" spans="1:6" s="288" customFormat="1" x14ac:dyDescent="0.25">
      <c r="A458" s="289"/>
      <c r="B458" s="287"/>
      <c r="E458"/>
      <c r="F458"/>
    </row>
    <row r="459" spans="1:6" s="288" customFormat="1" x14ac:dyDescent="0.25">
      <c r="A459" s="289"/>
      <c r="B459" s="287"/>
      <c r="E459"/>
      <c r="F459"/>
    </row>
    <row r="460" spans="1:6" s="288" customFormat="1" x14ac:dyDescent="0.25">
      <c r="A460" s="289"/>
      <c r="B460" s="287"/>
      <c r="E460"/>
      <c r="F460"/>
    </row>
    <row r="461" spans="1:6" s="288" customFormat="1" x14ac:dyDescent="0.25">
      <c r="A461" s="289"/>
      <c r="B461" s="287"/>
      <c r="E461"/>
      <c r="F461"/>
    </row>
    <row r="462" spans="1:6" s="288" customFormat="1" x14ac:dyDescent="0.25">
      <c r="A462" s="289"/>
      <c r="B462" s="287"/>
      <c r="E462"/>
      <c r="F462"/>
    </row>
    <row r="463" spans="1:6" s="288" customFormat="1" x14ac:dyDescent="0.25">
      <c r="A463" s="289"/>
      <c r="B463" s="287"/>
      <c r="E463"/>
      <c r="F463"/>
    </row>
    <row r="464" spans="1:6" s="288" customFormat="1" x14ac:dyDescent="0.25">
      <c r="A464" s="289"/>
      <c r="B464" s="287"/>
      <c r="E464"/>
      <c r="F464"/>
    </row>
    <row r="465" spans="1:6" s="288" customFormat="1" x14ac:dyDescent="0.25">
      <c r="A465" s="289"/>
      <c r="B465" s="287"/>
      <c r="E465"/>
      <c r="F465"/>
    </row>
    <row r="466" spans="1:6" s="288" customFormat="1" x14ac:dyDescent="0.25">
      <c r="A466" s="289"/>
      <c r="B466" s="287"/>
      <c r="E466"/>
      <c r="F466"/>
    </row>
    <row r="467" spans="1:6" s="288" customFormat="1" x14ac:dyDescent="0.25">
      <c r="A467" s="289"/>
      <c r="B467" s="287"/>
      <c r="E467"/>
      <c r="F467"/>
    </row>
    <row r="468" spans="1:6" s="288" customFormat="1" x14ac:dyDescent="0.25">
      <c r="A468" s="289"/>
      <c r="B468" s="287"/>
      <c r="E468"/>
      <c r="F468"/>
    </row>
    <row r="469" spans="1:6" s="288" customFormat="1" x14ac:dyDescent="0.25">
      <c r="A469" s="289"/>
      <c r="B469" s="287"/>
      <c r="E469"/>
      <c r="F469"/>
    </row>
    <row r="470" spans="1:6" s="288" customFormat="1" x14ac:dyDescent="0.25">
      <c r="A470" s="289"/>
      <c r="B470" s="287"/>
      <c r="E470"/>
      <c r="F470"/>
    </row>
    <row r="471" spans="1:6" s="288" customFormat="1" x14ac:dyDescent="0.25">
      <c r="A471" s="289"/>
      <c r="B471" s="287"/>
      <c r="E471"/>
      <c r="F471"/>
    </row>
    <row r="472" spans="1:6" s="288" customFormat="1" x14ac:dyDescent="0.25">
      <c r="A472" s="289"/>
      <c r="B472" s="287"/>
      <c r="E472"/>
      <c r="F472"/>
    </row>
    <row r="473" spans="1:6" s="288" customFormat="1" x14ac:dyDescent="0.25">
      <c r="A473" s="289"/>
      <c r="B473" s="287"/>
      <c r="E473"/>
      <c r="F473"/>
    </row>
    <row r="474" spans="1:6" s="288" customFormat="1" x14ac:dyDescent="0.25">
      <c r="A474" s="289"/>
      <c r="B474" s="287"/>
      <c r="E474"/>
      <c r="F474"/>
    </row>
    <row r="475" spans="1:6" s="288" customFormat="1" x14ac:dyDescent="0.25">
      <c r="A475" s="289"/>
      <c r="B475" s="287"/>
      <c r="E475"/>
      <c r="F475"/>
    </row>
    <row r="476" spans="1:6" s="288" customFormat="1" x14ac:dyDescent="0.25">
      <c r="A476" s="289"/>
      <c r="B476" s="287"/>
      <c r="E476"/>
      <c r="F476"/>
    </row>
    <row r="477" spans="1:6" s="288" customFormat="1" x14ac:dyDescent="0.25">
      <c r="A477" s="289"/>
      <c r="B477" s="287"/>
      <c r="E477"/>
      <c r="F477"/>
    </row>
    <row r="478" spans="1:6" s="288" customFormat="1" x14ac:dyDescent="0.25">
      <c r="A478" s="289"/>
      <c r="B478" s="287"/>
      <c r="E478"/>
      <c r="F478"/>
    </row>
    <row r="479" spans="1:6" s="288" customFormat="1" x14ac:dyDescent="0.25">
      <c r="A479" s="289"/>
      <c r="B479" s="287"/>
      <c r="E479"/>
      <c r="F479"/>
    </row>
    <row r="480" spans="1:6" s="288" customFormat="1" x14ac:dyDescent="0.25">
      <c r="A480" s="289"/>
      <c r="B480" s="287"/>
      <c r="E480"/>
      <c r="F480"/>
    </row>
    <row r="481" spans="1:6" s="288" customFormat="1" x14ac:dyDescent="0.25">
      <c r="A481" s="289"/>
      <c r="B481" s="287"/>
      <c r="E481"/>
      <c r="F481"/>
    </row>
    <row r="482" spans="1:6" s="288" customFormat="1" x14ac:dyDescent="0.25">
      <c r="A482" s="289"/>
      <c r="B482" s="287"/>
      <c r="E482"/>
      <c r="F482"/>
    </row>
    <row r="483" spans="1:6" s="288" customFormat="1" x14ac:dyDescent="0.25">
      <c r="A483" s="289"/>
      <c r="B483" s="287"/>
      <c r="E483"/>
      <c r="F483"/>
    </row>
    <row r="484" spans="1:6" s="288" customFormat="1" x14ac:dyDescent="0.25">
      <c r="A484" s="289"/>
      <c r="B484" s="287"/>
      <c r="E484"/>
      <c r="F484"/>
    </row>
    <row r="485" spans="1:6" s="288" customFormat="1" x14ac:dyDescent="0.25">
      <c r="A485" s="289"/>
      <c r="B485" s="287"/>
      <c r="E485"/>
      <c r="F485"/>
    </row>
    <row r="486" spans="1:6" s="288" customFormat="1" x14ac:dyDescent="0.25">
      <c r="A486" s="289"/>
      <c r="B486" s="287"/>
      <c r="E486"/>
      <c r="F486"/>
    </row>
    <row r="487" spans="1:6" s="288" customFormat="1" x14ac:dyDescent="0.25">
      <c r="A487" s="289"/>
      <c r="B487" s="287"/>
      <c r="E487"/>
      <c r="F487"/>
    </row>
    <row r="488" spans="1:6" s="288" customFormat="1" x14ac:dyDescent="0.25">
      <c r="A488" s="289"/>
      <c r="B488" s="287"/>
      <c r="E488"/>
      <c r="F488"/>
    </row>
    <row r="489" spans="1:6" s="288" customFormat="1" x14ac:dyDescent="0.25">
      <c r="A489" s="289"/>
      <c r="B489" s="287"/>
      <c r="E489"/>
      <c r="F489"/>
    </row>
    <row r="490" spans="1:6" s="288" customFormat="1" x14ac:dyDescent="0.25">
      <c r="A490" s="289"/>
      <c r="B490" s="287"/>
      <c r="E490"/>
      <c r="F490"/>
    </row>
    <row r="491" spans="1:6" s="288" customFormat="1" x14ac:dyDescent="0.25">
      <c r="A491" s="289"/>
      <c r="B491" s="287"/>
      <c r="E491"/>
      <c r="F491"/>
    </row>
    <row r="492" spans="1:6" s="288" customFormat="1" x14ac:dyDescent="0.25">
      <c r="A492" s="289"/>
      <c r="B492" s="287"/>
      <c r="E492"/>
      <c r="F492"/>
    </row>
    <row r="493" spans="1:6" s="288" customFormat="1" x14ac:dyDescent="0.25">
      <c r="A493" s="289"/>
      <c r="B493" s="287"/>
      <c r="E493"/>
      <c r="F493"/>
    </row>
    <row r="494" spans="1:6" s="288" customFormat="1" x14ac:dyDescent="0.25">
      <c r="A494" s="289"/>
      <c r="B494" s="287"/>
      <c r="E494"/>
      <c r="F494"/>
    </row>
    <row r="495" spans="1:6" s="288" customFormat="1" x14ac:dyDescent="0.25">
      <c r="A495" s="289"/>
      <c r="B495" s="287"/>
      <c r="E495"/>
      <c r="F495"/>
    </row>
    <row r="496" spans="1:6" s="288" customFormat="1" x14ac:dyDescent="0.25">
      <c r="A496" s="289"/>
      <c r="B496" s="287"/>
      <c r="E496"/>
      <c r="F496"/>
    </row>
    <row r="497" spans="1:6" s="288" customFormat="1" x14ac:dyDescent="0.25">
      <c r="A497" s="289"/>
      <c r="B497" s="287"/>
      <c r="E497"/>
      <c r="F497"/>
    </row>
    <row r="498" spans="1:6" s="288" customFormat="1" x14ac:dyDescent="0.25">
      <c r="A498" s="289"/>
      <c r="B498" s="287"/>
      <c r="E498"/>
      <c r="F498"/>
    </row>
    <row r="499" spans="1:6" s="288" customFormat="1" x14ac:dyDescent="0.25">
      <c r="A499" s="289"/>
      <c r="B499" s="287"/>
      <c r="E499"/>
      <c r="F499"/>
    </row>
    <row r="500" spans="1:6" s="288" customFormat="1" x14ac:dyDescent="0.25">
      <c r="A500" s="289"/>
      <c r="B500" s="287"/>
      <c r="E500"/>
      <c r="F500"/>
    </row>
    <row r="501" spans="1:6" s="288" customFormat="1" x14ac:dyDescent="0.25">
      <c r="A501" s="289"/>
      <c r="B501" s="287"/>
      <c r="E501"/>
      <c r="F501"/>
    </row>
    <row r="502" spans="1:6" s="288" customFormat="1" x14ac:dyDescent="0.25">
      <c r="A502" s="289"/>
      <c r="B502" s="287"/>
      <c r="E502"/>
      <c r="F502"/>
    </row>
    <row r="503" spans="1:6" s="288" customFormat="1" x14ac:dyDescent="0.25">
      <c r="A503" s="289"/>
      <c r="B503" s="287"/>
      <c r="E503"/>
      <c r="F503"/>
    </row>
    <row r="504" spans="1:6" s="288" customFormat="1" x14ac:dyDescent="0.25">
      <c r="A504" s="289"/>
      <c r="B504" s="287"/>
      <c r="E504"/>
      <c r="F504"/>
    </row>
    <row r="505" spans="1:6" s="288" customFormat="1" x14ac:dyDescent="0.25">
      <c r="A505" s="289"/>
      <c r="B505" s="287"/>
      <c r="E505"/>
      <c r="F505"/>
    </row>
    <row r="506" spans="1:6" s="288" customFormat="1" x14ac:dyDescent="0.25">
      <c r="A506" s="289"/>
      <c r="B506" s="287"/>
      <c r="E506"/>
      <c r="F506"/>
    </row>
    <row r="507" spans="1:6" s="288" customFormat="1" x14ac:dyDescent="0.25">
      <c r="A507" s="289"/>
      <c r="B507" s="287"/>
      <c r="E507"/>
      <c r="F507"/>
    </row>
    <row r="508" spans="1:6" s="288" customFormat="1" x14ac:dyDescent="0.25">
      <c r="A508" s="289"/>
      <c r="B508" s="287"/>
      <c r="E508"/>
      <c r="F508"/>
    </row>
    <row r="509" spans="1:6" s="288" customFormat="1" x14ac:dyDescent="0.25">
      <c r="A509" s="289"/>
      <c r="B509" s="287"/>
      <c r="E509"/>
      <c r="F509"/>
    </row>
    <row r="510" spans="1:6" s="288" customFormat="1" x14ac:dyDescent="0.25">
      <c r="A510" s="289"/>
      <c r="B510" s="287"/>
      <c r="E510"/>
      <c r="F510"/>
    </row>
    <row r="511" spans="1:6" s="288" customFormat="1" x14ac:dyDescent="0.25">
      <c r="A511" s="289"/>
      <c r="B511" s="287"/>
      <c r="E511"/>
      <c r="F511"/>
    </row>
    <row r="512" spans="1:6" s="288" customFormat="1" x14ac:dyDescent="0.25">
      <c r="A512" s="289"/>
      <c r="B512" s="287"/>
      <c r="E512"/>
      <c r="F512"/>
    </row>
    <row r="513" spans="1:6" s="288" customFormat="1" x14ac:dyDescent="0.25">
      <c r="A513" s="289"/>
      <c r="B513" s="287"/>
      <c r="E513"/>
      <c r="F513"/>
    </row>
    <row r="514" spans="1:6" s="288" customFormat="1" x14ac:dyDescent="0.25">
      <c r="A514" s="289"/>
      <c r="B514" s="287"/>
      <c r="E514"/>
      <c r="F514"/>
    </row>
    <row r="515" spans="1:6" s="288" customFormat="1" x14ac:dyDescent="0.25">
      <c r="A515" s="289"/>
      <c r="B515" s="287"/>
      <c r="E515"/>
      <c r="F515"/>
    </row>
    <row r="516" spans="1:6" s="288" customFormat="1" x14ac:dyDescent="0.25">
      <c r="A516" s="289"/>
      <c r="B516" s="287"/>
      <c r="E516"/>
      <c r="F516"/>
    </row>
    <row r="517" spans="1:6" s="288" customFormat="1" x14ac:dyDescent="0.25">
      <c r="A517" s="289"/>
      <c r="B517" s="287"/>
      <c r="E517"/>
      <c r="F517"/>
    </row>
    <row r="518" spans="1:6" s="288" customFormat="1" x14ac:dyDescent="0.25">
      <c r="A518" s="289"/>
      <c r="B518" s="287"/>
      <c r="E518"/>
      <c r="F518"/>
    </row>
    <row r="519" spans="1:6" s="288" customFormat="1" x14ac:dyDescent="0.25">
      <c r="A519" s="289"/>
      <c r="B519" s="287"/>
      <c r="E519"/>
      <c r="F519"/>
    </row>
    <row r="520" spans="1:6" s="288" customFormat="1" x14ac:dyDescent="0.25">
      <c r="A520" s="289"/>
      <c r="B520" s="287"/>
      <c r="E520"/>
      <c r="F520"/>
    </row>
    <row r="521" spans="1:6" s="288" customFormat="1" x14ac:dyDescent="0.25">
      <c r="A521" s="289"/>
      <c r="B521" s="287"/>
      <c r="E521"/>
      <c r="F521"/>
    </row>
    <row r="522" spans="1:6" s="288" customFormat="1" x14ac:dyDescent="0.25">
      <c r="A522" s="289"/>
      <c r="B522" s="287"/>
      <c r="E522"/>
      <c r="F522"/>
    </row>
    <row r="523" spans="1:6" s="288" customFormat="1" x14ac:dyDescent="0.25">
      <c r="A523" s="289"/>
      <c r="B523" s="287"/>
      <c r="E523"/>
      <c r="F523"/>
    </row>
    <row r="524" spans="1:6" s="288" customFormat="1" x14ac:dyDescent="0.25">
      <c r="A524" s="289"/>
      <c r="B524" s="287"/>
      <c r="E524"/>
      <c r="F524"/>
    </row>
    <row r="525" spans="1:6" s="288" customFormat="1" x14ac:dyDescent="0.25">
      <c r="A525" s="289"/>
      <c r="B525" s="287"/>
      <c r="E525"/>
      <c r="F525"/>
    </row>
    <row r="526" spans="1:6" s="288" customFormat="1" x14ac:dyDescent="0.25">
      <c r="A526" s="289"/>
      <c r="B526" s="287"/>
      <c r="E526"/>
      <c r="F526"/>
    </row>
    <row r="527" spans="1:6" s="288" customFormat="1" x14ac:dyDescent="0.25">
      <c r="A527" s="289"/>
      <c r="B527" s="287"/>
      <c r="E527"/>
      <c r="F527"/>
    </row>
    <row r="528" spans="1:6" s="288" customFormat="1" x14ac:dyDescent="0.25">
      <c r="A528" s="289"/>
      <c r="B528" s="287"/>
      <c r="E528"/>
      <c r="F528"/>
    </row>
    <row r="529" spans="1:6" s="288" customFormat="1" x14ac:dyDescent="0.25">
      <c r="A529" s="289"/>
      <c r="B529" s="287"/>
      <c r="E529"/>
      <c r="F529"/>
    </row>
    <row r="530" spans="1:6" s="288" customFormat="1" x14ac:dyDescent="0.25">
      <c r="A530" s="289"/>
      <c r="B530" s="287"/>
      <c r="E530"/>
      <c r="F530"/>
    </row>
    <row r="531" spans="1:6" s="288" customFormat="1" x14ac:dyDescent="0.25">
      <c r="A531" s="289"/>
      <c r="B531" s="287"/>
      <c r="E531"/>
      <c r="F531"/>
    </row>
    <row r="532" spans="1:6" s="288" customFormat="1" x14ac:dyDescent="0.25">
      <c r="A532" s="289"/>
      <c r="B532" s="287"/>
      <c r="E532"/>
      <c r="F532"/>
    </row>
    <row r="533" spans="1:6" s="288" customFormat="1" x14ac:dyDescent="0.25">
      <c r="A533" s="289"/>
      <c r="B533" s="287"/>
      <c r="E533"/>
      <c r="F533"/>
    </row>
    <row r="534" spans="1:6" s="288" customFormat="1" x14ac:dyDescent="0.25">
      <c r="A534" s="289"/>
      <c r="B534" s="287"/>
      <c r="E534"/>
      <c r="F534"/>
    </row>
    <row r="535" spans="1:6" s="288" customFormat="1" x14ac:dyDescent="0.25">
      <c r="A535" s="289"/>
      <c r="B535" s="287"/>
      <c r="E535"/>
      <c r="F535"/>
    </row>
    <row r="536" spans="1:6" s="288" customFormat="1" x14ac:dyDescent="0.25">
      <c r="A536" s="289"/>
      <c r="B536" s="287"/>
      <c r="E536"/>
      <c r="F536"/>
    </row>
    <row r="537" spans="1:6" s="288" customFormat="1" x14ac:dyDescent="0.25">
      <c r="A537" s="289"/>
      <c r="B537" s="287"/>
      <c r="E537"/>
      <c r="F537"/>
    </row>
    <row r="538" spans="1:6" s="288" customFormat="1" x14ac:dyDescent="0.25">
      <c r="A538" s="289"/>
      <c r="B538" s="287"/>
      <c r="E538"/>
      <c r="F538"/>
    </row>
    <row r="539" spans="1:6" s="288" customFormat="1" x14ac:dyDescent="0.25">
      <c r="A539" s="289"/>
      <c r="B539" s="287"/>
      <c r="E539"/>
      <c r="F539"/>
    </row>
    <row r="540" spans="1:6" s="288" customFormat="1" x14ac:dyDescent="0.25">
      <c r="A540" s="289"/>
      <c r="B540" s="287"/>
      <c r="E540"/>
      <c r="F540"/>
    </row>
    <row r="541" spans="1:6" s="288" customFormat="1" x14ac:dyDescent="0.25">
      <c r="A541" s="289"/>
      <c r="B541" s="287"/>
      <c r="E541"/>
      <c r="F541"/>
    </row>
    <row r="542" spans="1:6" s="288" customFormat="1" x14ac:dyDescent="0.25">
      <c r="A542" s="289"/>
      <c r="B542" s="287"/>
      <c r="E542"/>
      <c r="F542"/>
    </row>
    <row r="543" spans="1:6" s="288" customFormat="1" x14ac:dyDescent="0.25">
      <c r="A543" s="289"/>
      <c r="B543" s="287"/>
      <c r="E543"/>
      <c r="F543"/>
    </row>
    <row r="544" spans="1:6" s="288" customFormat="1" x14ac:dyDescent="0.25">
      <c r="A544" s="289"/>
      <c r="B544" s="287"/>
      <c r="E544"/>
      <c r="F544"/>
    </row>
    <row r="545" spans="1:6" s="288" customFormat="1" x14ac:dyDescent="0.25">
      <c r="A545" s="289"/>
      <c r="B545" s="287"/>
      <c r="E545"/>
      <c r="F545"/>
    </row>
    <row r="546" spans="1:6" s="288" customFormat="1" x14ac:dyDescent="0.25">
      <c r="A546" s="289"/>
      <c r="B546" s="287"/>
      <c r="E546"/>
      <c r="F546"/>
    </row>
    <row r="547" spans="1:6" s="288" customFormat="1" x14ac:dyDescent="0.25">
      <c r="A547" s="289"/>
      <c r="B547" s="287"/>
      <c r="E547"/>
      <c r="F547"/>
    </row>
    <row r="548" spans="1:6" s="288" customFormat="1" x14ac:dyDescent="0.25">
      <c r="A548" s="289"/>
      <c r="B548" s="287"/>
      <c r="E548"/>
      <c r="F548"/>
    </row>
    <row r="549" spans="1:6" s="288" customFormat="1" x14ac:dyDescent="0.25">
      <c r="A549" s="289"/>
      <c r="B549" s="287"/>
      <c r="E549"/>
      <c r="F549"/>
    </row>
    <row r="550" spans="1:6" s="288" customFormat="1" x14ac:dyDescent="0.25">
      <c r="A550" s="289"/>
      <c r="B550" s="287"/>
      <c r="E550"/>
      <c r="F550"/>
    </row>
    <row r="551" spans="1:6" s="288" customFormat="1" x14ac:dyDescent="0.25">
      <c r="A551" s="289"/>
      <c r="B551" s="287"/>
      <c r="E551"/>
      <c r="F551"/>
    </row>
    <row r="552" spans="1:6" s="288" customFormat="1" x14ac:dyDescent="0.25">
      <c r="A552" s="289"/>
      <c r="B552" s="287"/>
      <c r="E552"/>
      <c r="F552"/>
    </row>
    <row r="553" spans="1:6" s="288" customFormat="1" x14ac:dyDescent="0.25">
      <c r="A553" s="289"/>
      <c r="B553" s="287"/>
      <c r="E553"/>
      <c r="F553"/>
    </row>
    <row r="554" spans="1:6" s="288" customFormat="1" x14ac:dyDescent="0.25">
      <c r="A554" s="289"/>
      <c r="B554" s="287"/>
      <c r="E554"/>
      <c r="F554"/>
    </row>
    <row r="555" spans="1:6" s="288" customFormat="1" x14ac:dyDescent="0.25">
      <c r="A555" s="289"/>
      <c r="B555" s="287"/>
      <c r="E555"/>
      <c r="F555"/>
    </row>
    <row r="556" spans="1:6" s="288" customFormat="1" x14ac:dyDescent="0.25">
      <c r="A556" s="289"/>
      <c r="B556" s="287"/>
      <c r="E556"/>
      <c r="F556"/>
    </row>
    <row r="557" spans="1:6" s="288" customFormat="1" x14ac:dyDescent="0.25">
      <c r="A557" s="289"/>
      <c r="B557" s="287"/>
      <c r="E557"/>
      <c r="F557"/>
    </row>
    <row r="558" spans="1:6" s="288" customFormat="1" x14ac:dyDescent="0.25">
      <c r="A558" s="289"/>
      <c r="B558" s="287"/>
      <c r="E558"/>
      <c r="F558"/>
    </row>
    <row r="559" spans="1:6" s="288" customFormat="1" x14ac:dyDescent="0.25">
      <c r="A559" s="289"/>
      <c r="B559" s="287"/>
      <c r="E559"/>
      <c r="F559"/>
    </row>
    <row r="560" spans="1:6" s="288" customFormat="1" x14ac:dyDescent="0.25">
      <c r="A560" s="289"/>
      <c r="B560" s="287"/>
      <c r="E560"/>
      <c r="F560"/>
    </row>
    <row r="561" spans="1:6" s="288" customFormat="1" x14ac:dyDescent="0.25">
      <c r="A561" s="289"/>
      <c r="B561" s="287"/>
      <c r="E561"/>
      <c r="F561"/>
    </row>
    <row r="562" spans="1:6" s="288" customFormat="1" x14ac:dyDescent="0.25">
      <c r="A562" s="289"/>
      <c r="B562" s="287"/>
      <c r="E562"/>
      <c r="F562"/>
    </row>
    <row r="563" spans="1:6" s="288" customFormat="1" x14ac:dyDescent="0.25">
      <c r="A563" s="289"/>
      <c r="B563" s="287"/>
      <c r="E563"/>
      <c r="F563"/>
    </row>
    <row r="564" spans="1:6" s="288" customFormat="1" x14ac:dyDescent="0.25">
      <c r="A564" s="289"/>
      <c r="B564" s="287"/>
      <c r="E564"/>
      <c r="F564"/>
    </row>
    <row r="565" spans="1:6" s="288" customFormat="1" x14ac:dyDescent="0.25">
      <c r="A565" s="289"/>
      <c r="B565" s="287"/>
      <c r="E565"/>
      <c r="F565"/>
    </row>
    <row r="566" spans="1:6" s="288" customFormat="1" x14ac:dyDescent="0.25">
      <c r="A566" s="289"/>
      <c r="B566" s="287"/>
      <c r="E566"/>
      <c r="F566"/>
    </row>
    <row r="567" spans="1:6" s="288" customFormat="1" x14ac:dyDescent="0.25">
      <c r="A567" s="289"/>
      <c r="B567" s="287"/>
      <c r="E567"/>
      <c r="F567"/>
    </row>
    <row r="568" spans="1:6" s="288" customFormat="1" x14ac:dyDescent="0.25">
      <c r="A568" s="289"/>
      <c r="B568" s="287"/>
      <c r="E568"/>
      <c r="F568"/>
    </row>
    <row r="569" spans="1:6" s="288" customFormat="1" x14ac:dyDescent="0.25">
      <c r="A569" s="289"/>
      <c r="B569" s="287"/>
      <c r="E569"/>
      <c r="F569"/>
    </row>
    <row r="570" spans="1:6" s="288" customFormat="1" x14ac:dyDescent="0.25">
      <c r="A570" s="289"/>
      <c r="B570" s="287"/>
      <c r="E570"/>
      <c r="F570"/>
    </row>
    <row r="571" spans="1:6" s="288" customFormat="1" x14ac:dyDescent="0.25">
      <c r="A571" s="289"/>
      <c r="B571" s="287"/>
      <c r="E571"/>
      <c r="F571"/>
    </row>
    <row r="572" spans="1:6" s="288" customFormat="1" x14ac:dyDescent="0.25">
      <c r="A572" s="289"/>
      <c r="B572" s="287"/>
      <c r="E572"/>
      <c r="F572"/>
    </row>
    <row r="573" spans="1:6" s="288" customFormat="1" x14ac:dyDescent="0.25">
      <c r="A573" s="289"/>
      <c r="B573" s="287"/>
      <c r="E573"/>
      <c r="F573"/>
    </row>
    <row r="574" spans="1:6" s="288" customFormat="1" x14ac:dyDescent="0.25">
      <c r="A574" s="289"/>
      <c r="B574" s="287"/>
      <c r="E574"/>
      <c r="F574"/>
    </row>
    <row r="575" spans="1:6" s="288" customFormat="1" x14ac:dyDescent="0.25">
      <c r="A575" s="289"/>
      <c r="B575" s="287"/>
      <c r="E575"/>
      <c r="F575"/>
    </row>
    <row r="576" spans="1:6" s="288" customFormat="1" x14ac:dyDescent="0.25">
      <c r="A576" s="289"/>
      <c r="B576" s="287"/>
      <c r="E576"/>
      <c r="F576"/>
    </row>
    <row r="577" spans="1:6" s="288" customFormat="1" x14ac:dyDescent="0.25">
      <c r="A577" s="289"/>
      <c r="B577" s="287"/>
      <c r="E577"/>
      <c r="F577"/>
    </row>
    <row r="578" spans="1:6" s="288" customFormat="1" x14ac:dyDescent="0.25">
      <c r="A578" s="289"/>
      <c r="B578" s="287"/>
      <c r="E578"/>
      <c r="F578"/>
    </row>
    <row r="579" spans="1:6" s="288" customFormat="1" x14ac:dyDescent="0.25">
      <c r="A579" s="289"/>
      <c r="B579" s="287"/>
      <c r="E579"/>
      <c r="F579"/>
    </row>
    <row r="580" spans="1:6" s="288" customFormat="1" x14ac:dyDescent="0.25">
      <c r="A580" s="289"/>
      <c r="B580" s="287"/>
      <c r="E580"/>
      <c r="F580"/>
    </row>
    <row r="581" spans="1:6" s="288" customFormat="1" x14ac:dyDescent="0.25">
      <c r="A581" s="289"/>
      <c r="B581" s="287"/>
      <c r="E581"/>
      <c r="F581"/>
    </row>
    <row r="582" spans="1:6" s="288" customFormat="1" x14ac:dyDescent="0.25">
      <c r="A582" s="289"/>
      <c r="B582" s="287"/>
      <c r="E582"/>
      <c r="F582"/>
    </row>
    <row r="583" spans="1:6" s="288" customFormat="1" x14ac:dyDescent="0.25">
      <c r="A583" s="289"/>
      <c r="B583" s="287"/>
      <c r="E583"/>
      <c r="F583"/>
    </row>
    <row r="584" spans="1:6" s="288" customFormat="1" x14ac:dyDescent="0.25">
      <c r="A584" s="289"/>
      <c r="B584" s="287"/>
      <c r="E584"/>
      <c r="F584"/>
    </row>
    <row r="585" spans="1:6" s="288" customFormat="1" x14ac:dyDescent="0.25">
      <c r="A585" s="289"/>
      <c r="B585" s="287"/>
      <c r="E585"/>
      <c r="F585"/>
    </row>
    <row r="586" spans="1:6" s="288" customFormat="1" x14ac:dyDescent="0.25">
      <c r="A586" s="289"/>
      <c r="B586" s="287"/>
      <c r="E586"/>
      <c r="F586"/>
    </row>
    <row r="587" spans="1:6" s="288" customFormat="1" x14ac:dyDescent="0.25">
      <c r="A587" s="289"/>
      <c r="B587" s="287"/>
      <c r="E587"/>
      <c r="F587"/>
    </row>
    <row r="588" spans="1:6" s="288" customFormat="1" x14ac:dyDescent="0.25">
      <c r="A588" s="289"/>
      <c r="B588" s="287"/>
      <c r="E588"/>
      <c r="F588"/>
    </row>
    <row r="589" spans="1:6" s="288" customFormat="1" x14ac:dyDescent="0.25">
      <c r="A589" s="289"/>
      <c r="B589" s="287"/>
      <c r="E589"/>
      <c r="F589"/>
    </row>
    <row r="590" spans="1:6" s="288" customFormat="1" x14ac:dyDescent="0.25">
      <c r="A590" s="289"/>
      <c r="B590" s="287"/>
      <c r="E590"/>
      <c r="F590"/>
    </row>
    <row r="591" spans="1:6" s="288" customFormat="1" x14ac:dyDescent="0.25">
      <c r="A591" s="289"/>
      <c r="B591" s="287"/>
      <c r="E591"/>
      <c r="F591"/>
    </row>
    <row r="592" spans="1:6" s="288" customFormat="1" x14ac:dyDescent="0.25">
      <c r="A592" s="289"/>
      <c r="B592" s="287"/>
      <c r="E592"/>
      <c r="F592"/>
    </row>
    <row r="593" spans="1:6" s="288" customFormat="1" x14ac:dyDescent="0.25">
      <c r="A593" s="289"/>
      <c r="B593" s="287"/>
      <c r="E593"/>
      <c r="F593"/>
    </row>
    <row r="594" spans="1:6" s="288" customFormat="1" x14ac:dyDescent="0.25">
      <c r="A594" s="289"/>
      <c r="B594" s="287"/>
      <c r="E594"/>
      <c r="F594"/>
    </row>
    <row r="595" spans="1:6" s="288" customFormat="1" x14ac:dyDescent="0.25">
      <c r="A595" s="289"/>
      <c r="B595" s="287"/>
      <c r="E595"/>
      <c r="F595"/>
    </row>
    <row r="596" spans="1:6" s="288" customFormat="1" x14ac:dyDescent="0.25">
      <c r="A596" s="289"/>
      <c r="B596" s="287"/>
      <c r="E596"/>
      <c r="F596"/>
    </row>
    <row r="597" spans="1:6" s="288" customFormat="1" x14ac:dyDescent="0.25">
      <c r="A597" s="289"/>
      <c r="B597" s="287"/>
      <c r="E597"/>
      <c r="F597"/>
    </row>
    <row r="598" spans="1:6" s="288" customFormat="1" x14ac:dyDescent="0.25">
      <c r="A598" s="289"/>
      <c r="B598" s="287"/>
      <c r="E598"/>
      <c r="F598"/>
    </row>
    <row r="599" spans="1:6" s="288" customFormat="1" x14ac:dyDescent="0.25">
      <c r="A599" s="289"/>
      <c r="B599" s="287"/>
      <c r="E599"/>
      <c r="F599"/>
    </row>
    <row r="600" spans="1:6" s="288" customFormat="1" x14ac:dyDescent="0.25">
      <c r="A600" s="289"/>
      <c r="B600" s="287"/>
      <c r="E600"/>
      <c r="F600"/>
    </row>
    <row r="601" spans="1:6" s="288" customFormat="1" x14ac:dyDescent="0.25">
      <c r="A601" s="289"/>
      <c r="B601" s="287"/>
      <c r="E601"/>
      <c r="F601"/>
    </row>
    <row r="602" spans="1:6" s="288" customFormat="1" x14ac:dyDescent="0.25">
      <c r="A602" s="289"/>
      <c r="B602" s="287"/>
      <c r="E602"/>
      <c r="F602"/>
    </row>
    <row r="603" spans="1:6" s="288" customFormat="1" x14ac:dyDescent="0.25">
      <c r="A603" s="289"/>
      <c r="B603" s="287"/>
      <c r="E603"/>
      <c r="F603"/>
    </row>
    <row r="604" spans="1:6" s="288" customFormat="1" x14ac:dyDescent="0.25">
      <c r="A604" s="289"/>
      <c r="B604" s="287"/>
      <c r="E604"/>
      <c r="F604"/>
    </row>
    <row r="605" spans="1:6" s="288" customFormat="1" x14ac:dyDescent="0.25">
      <c r="A605" s="289"/>
      <c r="B605" s="287"/>
      <c r="E605"/>
      <c r="F605"/>
    </row>
    <row r="606" spans="1:6" s="288" customFormat="1" x14ac:dyDescent="0.25">
      <c r="A606" s="289"/>
      <c r="B606" s="287"/>
      <c r="E606"/>
      <c r="F606"/>
    </row>
    <row r="607" spans="1:6" s="288" customFormat="1" x14ac:dyDescent="0.25">
      <c r="A607" s="289"/>
      <c r="B607" s="287"/>
      <c r="E607"/>
      <c r="F607"/>
    </row>
    <row r="608" spans="1:6" s="288" customFormat="1" x14ac:dyDescent="0.25">
      <c r="A608" s="289"/>
      <c r="B608" s="287"/>
      <c r="E608"/>
      <c r="F608"/>
    </row>
    <row r="609" spans="1:6" s="288" customFormat="1" x14ac:dyDescent="0.25">
      <c r="A609" s="289"/>
      <c r="B609" s="287"/>
      <c r="E609"/>
      <c r="F609"/>
    </row>
    <row r="610" spans="1:6" s="288" customFormat="1" x14ac:dyDescent="0.25">
      <c r="A610" s="289"/>
      <c r="B610" s="287"/>
      <c r="E610"/>
      <c r="F610"/>
    </row>
    <row r="611" spans="1:6" s="288" customFormat="1" x14ac:dyDescent="0.25">
      <c r="A611" s="289"/>
      <c r="B611" s="287"/>
      <c r="E611"/>
      <c r="F611"/>
    </row>
    <row r="612" spans="1:6" s="288" customFormat="1" x14ac:dyDescent="0.25">
      <c r="A612" s="289"/>
      <c r="B612" s="287"/>
      <c r="E612"/>
      <c r="F612"/>
    </row>
    <row r="613" spans="1:6" s="288" customFormat="1" x14ac:dyDescent="0.25">
      <c r="A613" s="289"/>
      <c r="B613" s="287"/>
      <c r="E613"/>
      <c r="F613"/>
    </row>
    <row r="614" spans="1:6" s="288" customFormat="1" x14ac:dyDescent="0.25">
      <c r="A614" s="289"/>
      <c r="B614" s="287"/>
      <c r="E614"/>
      <c r="F614"/>
    </row>
    <row r="615" spans="1:6" s="288" customFormat="1" x14ac:dyDescent="0.25">
      <c r="A615" s="289"/>
      <c r="B615" s="287"/>
      <c r="E615"/>
      <c r="F615"/>
    </row>
    <row r="616" spans="1:6" s="288" customFormat="1" x14ac:dyDescent="0.25">
      <c r="A616" s="289"/>
      <c r="B616" s="287"/>
      <c r="E616"/>
      <c r="F616"/>
    </row>
    <row r="617" spans="1:6" s="288" customFormat="1" x14ac:dyDescent="0.25">
      <c r="A617" s="289"/>
      <c r="B617" s="287"/>
      <c r="E617"/>
      <c r="F617"/>
    </row>
    <row r="618" spans="1:6" s="288" customFormat="1" x14ac:dyDescent="0.25">
      <c r="A618" s="289"/>
      <c r="B618" s="287"/>
      <c r="E618"/>
      <c r="F618"/>
    </row>
    <row r="619" spans="1:6" s="288" customFormat="1" x14ac:dyDescent="0.25">
      <c r="A619" s="289"/>
      <c r="B619" s="287"/>
      <c r="E619"/>
      <c r="F619"/>
    </row>
    <row r="620" spans="1:6" s="288" customFormat="1" x14ac:dyDescent="0.25">
      <c r="A620" s="289"/>
      <c r="B620" s="287"/>
      <c r="E620"/>
      <c r="F620"/>
    </row>
    <row r="621" spans="1:6" s="288" customFormat="1" x14ac:dyDescent="0.25">
      <c r="A621" s="289"/>
      <c r="B621" s="287"/>
      <c r="E621"/>
      <c r="F621"/>
    </row>
    <row r="622" spans="1:6" s="288" customFormat="1" x14ac:dyDescent="0.25">
      <c r="A622" s="289"/>
      <c r="B622" s="287"/>
      <c r="E622"/>
      <c r="F622"/>
    </row>
    <row r="623" spans="1:6" s="288" customFormat="1" x14ac:dyDescent="0.25">
      <c r="A623" s="289"/>
      <c r="B623" s="287"/>
      <c r="E623"/>
      <c r="F623"/>
    </row>
    <row r="624" spans="1:6" s="288" customFormat="1" x14ac:dyDescent="0.25">
      <c r="A624" s="289"/>
      <c r="B624" s="287"/>
      <c r="E624"/>
      <c r="F624"/>
    </row>
    <row r="625" spans="1:6" s="288" customFormat="1" x14ac:dyDescent="0.25">
      <c r="A625" s="289"/>
      <c r="B625" s="287"/>
      <c r="E625"/>
      <c r="F625"/>
    </row>
    <row r="626" spans="1:6" s="288" customFormat="1" x14ac:dyDescent="0.25">
      <c r="A626" s="289"/>
      <c r="B626" s="287"/>
      <c r="E626"/>
      <c r="F626"/>
    </row>
    <row r="627" spans="1:6" s="288" customFormat="1" x14ac:dyDescent="0.25">
      <c r="A627" s="289"/>
      <c r="B627" s="287"/>
      <c r="E627"/>
      <c r="F627"/>
    </row>
    <row r="628" spans="1:6" s="288" customFormat="1" x14ac:dyDescent="0.25">
      <c r="A628" s="289"/>
      <c r="B628" s="287"/>
      <c r="E628"/>
      <c r="F628"/>
    </row>
    <row r="629" spans="1:6" s="288" customFormat="1" x14ac:dyDescent="0.25">
      <c r="A629" s="289"/>
      <c r="B629" s="287"/>
      <c r="E629"/>
      <c r="F629"/>
    </row>
    <row r="630" spans="1:6" s="288" customFormat="1" x14ac:dyDescent="0.25">
      <c r="A630" s="289"/>
      <c r="B630" s="287"/>
      <c r="E630"/>
      <c r="F630"/>
    </row>
    <row r="631" spans="1:6" s="288" customFormat="1" x14ac:dyDescent="0.25">
      <c r="A631" s="289"/>
      <c r="B631" s="287"/>
      <c r="E631"/>
      <c r="F631"/>
    </row>
    <row r="632" spans="1:6" s="288" customFormat="1" x14ac:dyDescent="0.25">
      <c r="A632" s="289"/>
      <c r="B632" s="287"/>
      <c r="E632"/>
      <c r="F632"/>
    </row>
    <row r="633" spans="1:6" s="288" customFormat="1" x14ac:dyDescent="0.25">
      <c r="A633" s="289"/>
      <c r="B633" s="287"/>
      <c r="E633"/>
      <c r="F633"/>
    </row>
    <row r="634" spans="1:6" s="288" customFormat="1" x14ac:dyDescent="0.25">
      <c r="A634" s="289"/>
      <c r="B634" s="287"/>
      <c r="E634"/>
      <c r="F634"/>
    </row>
    <row r="635" spans="1:6" s="288" customFormat="1" x14ac:dyDescent="0.25">
      <c r="A635" s="289"/>
      <c r="B635" s="287"/>
      <c r="E635"/>
      <c r="F635"/>
    </row>
    <row r="636" spans="1:6" s="288" customFormat="1" x14ac:dyDescent="0.25">
      <c r="A636" s="289"/>
      <c r="B636" s="287"/>
      <c r="E636"/>
      <c r="F636"/>
    </row>
    <row r="637" spans="1:6" s="288" customFormat="1" x14ac:dyDescent="0.25">
      <c r="A637" s="289"/>
      <c r="B637" s="287"/>
      <c r="E637"/>
      <c r="F637"/>
    </row>
    <row r="638" spans="1:6" s="288" customFormat="1" x14ac:dyDescent="0.25">
      <c r="A638" s="289"/>
      <c r="B638" s="287"/>
      <c r="E638"/>
      <c r="F638"/>
    </row>
    <row r="639" spans="1:6" s="288" customFormat="1" x14ac:dyDescent="0.25">
      <c r="A639" s="289"/>
      <c r="B639" s="287"/>
      <c r="E639"/>
      <c r="F639"/>
    </row>
    <row r="640" spans="1:6" s="288" customFormat="1" x14ac:dyDescent="0.25">
      <c r="A640" s="289"/>
      <c r="B640" s="287"/>
      <c r="E640"/>
      <c r="F640"/>
    </row>
    <row r="641" spans="1:6" s="288" customFormat="1" x14ac:dyDescent="0.25">
      <c r="A641" s="289"/>
      <c r="B641" s="287"/>
      <c r="E641"/>
      <c r="F641"/>
    </row>
    <row r="642" spans="1:6" s="288" customFormat="1" x14ac:dyDescent="0.25">
      <c r="A642" s="289"/>
      <c r="B642" s="287"/>
      <c r="E642"/>
      <c r="F642"/>
    </row>
    <row r="643" spans="1:6" s="288" customFormat="1" x14ac:dyDescent="0.25">
      <c r="A643" s="289"/>
      <c r="B643" s="287"/>
      <c r="E643"/>
      <c r="F643"/>
    </row>
    <row r="644" spans="1:6" s="288" customFormat="1" x14ac:dyDescent="0.25">
      <c r="A644" s="289"/>
      <c r="B644" s="287"/>
      <c r="E644"/>
      <c r="F644"/>
    </row>
    <row r="645" spans="1:6" s="288" customFormat="1" x14ac:dyDescent="0.25">
      <c r="A645" s="289"/>
      <c r="B645" s="287"/>
      <c r="E645"/>
      <c r="F645"/>
    </row>
    <row r="646" spans="1:6" s="288" customFormat="1" x14ac:dyDescent="0.25">
      <c r="A646" s="289"/>
      <c r="B646" s="287"/>
      <c r="E646"/>
      <c r="F646"/>
    </row>
    <row r="647" spans="1:6" s="288" customFormat="1" x14ac:dyDescent="0.25">
      <c r="A647" s="289"/>
      <c r="B647" s="287"/>
      <c r="E647"/>
      <c r="F647"/>
    </row>
    <row r="648" spans="1:6" s="288" customFormat="1" x14ac:dyDescent="0.25">
      <c r="A648" s="289"/>
      <c r="B648" s="287"/>
      <c r="E648"/>
      <c r="F648"/>
    </row>
    <row r="649" spans="1:6" s="288" customFormat="1" x14ac:dyDescent="0.25">
      <c r="A649" s="289"/>
      <c r="B649" s="287"/>
      <c r="E649"/>
      <c r="F649"/>
    </row>
    <row r="650" spans="1:6" s="288" customFormat="1" x14ac:dyDescent="0.25">
      <c r="A650" s="289"/>
      <c r="B650" s="287"/>
      <c r="E650"/>
      <c r="F650"/>
    </row>
    <row r="651" spans="1:6" s="288" customFormat="1" x14ac:dyDescent="0.25">
      <c r="A651" s="289"/>
      <c r="B651" s="287"/>
      <c r="E651"/>
      <c r="F651"/>
    </row>
    <row r="652" spans="1:6" s="288" customFormat="1" x14ac:dyDescent="0.25">
      <c r="A652" s="289"/>
      <c r="B652" s="287"/>
      <c r="E652"/>
      <c r="F652"/>
    </row>
    <row r="653" spans="1:6" s="288" customFormat="1" x14ac:dyDescent="0.25">
      <c r="A653" s="289"/>
      <c r="B653" s="287"/>
      <c r="E653"/>
      <c r="F653"/>
    </row>
    <row r="654" spans="1:6" s="288" customFormat="1" x14ac:dyDescent="0.25">
      <c r="A654" s="289"/>
      <c r="B654" s="287"/>
      <c r="E654"/>
      <c r="F654"/>
    </row>
    <row r="655" spans="1:6" s="288" customFormat="1" x14ac:dyDescent="0.25">
      <c r="A655" s="289"/>
      <c r="B655" s="287"/>
      <c r="E655"/>
      <c r="F655"/>
    </row>
    <row r="656" spans="1:6" s="288" customFormat="1" x14ac:dyDescent="0.25">
      <c r="A656" s="289"/>
      <c r="B656" s="287"/>
      <c r="E656"/>
      <c r="F656"/>
    </row>
    <row r="657" spans="1:6" s="288" customFormat="1" x14ac:dyDescent="0.25">
      <c r="A657" s="289"/>
      <c r="B657" s="287"/>
      <c r="E657"/>
      <c r="F657"/>
    </row>
    <row r="658" spans="1:6" s="288" customFormat="1" x14ac:dyDescent="0.25">
      <c r="A658" s="289"/>
      <c r="B658" s="287"/>
      <c r="E658"/>
      <c r="F658"/>
    </row>
    <row r="659" spans="1:6" s="288" customFormat="1" x14ac:dyDescent="0.25">
      <c r="A659" s="289"/>
      <c r="B659" s="287"/>
      <c r="E659"/>
      <c r="F659"/>
    </row>
    <row r="660" spans="1:6" s="288" customFormat="1" x14ac:dyDescent="0.25">
      <c r="A660" s="289"/>
      <c r="B660" s="287"/>
      <c r="E660"/>
      <c r="F660"/>
    </row>
    <row r="661" spans="1:6" s="288" customFormat="1" x14ac:dyDescent="0.25">
      <c r="A661" s="289"/>
      <c r="B661" s="287"/>
      <c r="E661"/>
      <c r="F661"/>
    </row>
    <row r="662" spans="1:6" s="288" customFormat="1" x14ac:dyDescent="0.25">
      <c r="A662" s="289"/>
      <c r="B662" s="287"/>
      <c r="E662"/>
      <c r="F662"/>
    </row>
    <row r="663" spans="1:6" s="288" customFormat="1" x14ac:dyDescent="0.25">
      <c r="A663" s="289"/>
      <c r="B663" s="287"/>
      <c r="E663"/>
      <c r="F663"/>
    </row>
    <row r="664" spans="1:6" s="288" customFormat="1" x14ac:dyDescent="0.25">
      <c r="A664" s="289"/>
      <c r="B664" s="287"/>
      <c r="E664"/>
      <c r="F664"/>
    </row>
    <row r="665" spans="1:6" s="288" customFormat="1" x14ac:dyDescent="0.25">
      <c r="A665" s="289"/>
      <c r="B665" s="287"/>
      <c r="E665"/>
      <c r="F665"/>
    </row>
    <row r="666" spans="1:6" s="288" customFormat="1" x14ac:dyDescent="0.25">
      <c r="A666" s="289"/>
      <c r="B666" s="287"/>
      <c r="E666"/>
      <c r="F666"/>
    </row>
    <row r="667" spans="1:6" s="288" customFormat="1" x14ac:dyDescent="0.25">
      <c r="A667" s="289"/>
      <c r="B667" s="287"/>
      <c r="E667"/>
      <c r="F667"/>
    </row>
    <row r="668" spans="1:6" s="288" customFormat="1" x14ac:dyDescent="0.25">
      <c r="A668" s="289"/>
      <c r="B668" s="287"/>
      <c r="E668"/>
      <c r="F668"/>
    </row>
    <row r="669" spans="1:6" s="288" customFormat="1" x14ac:dyDescent="0.25">
      <c r="A669" s="289"/>
      <c r="B669" s="287"/>
      <c r="E669"/>
      <c r="F669"/>
    </row>
    <row r="670" spans="1:6" s="288" customFormat="1" x14ac:dyDescent="0.25">
      <c r="A670" s="289"/>
      <c r="B670" s="287"/>
      <c r="E670"/>
      <c r="F670"/>
    </row>
    <row r="671" spans="1:6" s="288" customFormat="1" x14ac:dyDescent="0.25">
      <c r="A671" s="289"/>
      <c r="B671" s="287"/>
      <c r="E671"/>
      <c r="F671"/>
    </row>
    <row r="672" spans="1:6" s="288" customFormat="1" x14ac:dyDescent="0.25">
      <c r="A672" s="289"/>
      <c r="B672" s="287"/>
      <c r="E672"/>
      <c r="F672"/>
    </row>
    <row r="673" spans="1:6" s="288" customFormat="1" x14ac:dyDescent="0.25">
      <c r="A673" s="289"/>
      <c r="B673" s="287"/>
      <c r="E673"/>
      <c r="F673"/>
    </row>
    <row r="674" spans="1:6" s="288" customFormat="1" x14ac:dyDescent="0.25">
      <c r="A674" s="289"/>
      <c r="B674" s="287"/>
      <c r="E674"/>
      <c r="F674"/>
    </row>
    <row r="675" spans="1:6" s="288" customFormat="1" x14ac:dyDescent="0.25">
      <c r="A675" s="289"/>
      <c r="B675" s="287"/>
      <c r="E675"/>
      <c r="F675"/>
    </row>
    <row r="676" spans="1:6" s="288" customFormat="1" x14ac:dyDescent="0.25">
      <c r="A676" s="289"/>
      <c r="B676" s="287"/>
      <c r="E676"/>
      <c r="F676"/>
    </row>
    <row r="677" spans="1:6" s="288" customFormat="1" x14ac:dyDescent="0.25">
      <c r="A677" s="289"/>
      <c r="B677" s="287"/>
      <c r="E677"/>
      <c r="F677"/>
    </row>
    <row r="678" spans="1:6" s="288" customFormat="1" x14ac:dyDescent="0.25">
      <c r="A678" s="289"/>
      <c r="B678" s="287"/>
      <c r="E678"/>
      <c r="F678"/>
    </row>
    <row r="679" spans="1:6" s="288" customFormat="1" x14ac:dyDescent="0.25">
      <c r="A679" s="289"/>
      <c r="B679" s="287"/>
      <c r="E679"/>
      <c r="F679"/>
    </row>
    <row r="680" spans="1:6" s="288" customFormat="1" x14ac:dyDescent="0.25">
      <c r="A680" s="289"/>
      <c r="B680" s="287"/>
      <c r="E680"/>
      <c r="F680"/>
    </row>
    <row r="681" spans="1:6" s="288" customFormat="1" x14ac:dyDescent="0.25">
      <c r="A681" s="289"/>
      <c r="B681" s="287"/>
      <c r="E681"/>
      <c r="F681"/>
    </row>
    <row r="682" spans="1:6" s="288" customFormat="1" x14ac:dyDescent="0.25">
      <c r="A682" s="289"/>
      <c r="B682" s="287"/>
      <c r="E682"/>
      <c r="F682"/>
    </row>
    <row r="683" spans="1:6" s="288" customFormat="1" x14ac:dyDescent="0.25">
      <c r="A683" s="289"/>
      <c r="B683" s="287"/>
      <c r="E683"/>
      <c r="F683"/>
    </row>
    <row r="684" spans="1:6" s="288" customFormat="1" x14ac:dyDescent="0.25">
      <c r="A684" s="289"/>
      <c r="B684" s="287"/>
      <c r="E684"/>
      <c r="F684"/>
    </row>
    <row r="685" spans="1:6" s="288" customFormat="1" x14ac:dyDescent="0.25">
      <c r="A685" s="289"/>
      <c r="B685" s="287"/>
      <c r="E685"/>
      <c r="F685"/>
    </row>
    <row r="686" spans="1:6" s="288" customFormat="1" x14ac:dyDescent="0.25">
      <c r="A686" s="289"/>
      <c r="B686" s="287"/>
      <c r="E686"/>
      <c r="F686"/>
    </row>
    <row r="687" spans="1:6" s="288" customFormat="1" x14ac:dyDescent="0.25">
      <c r="A687" s="289"/>
      <c r="B687" s="287"/>
      <c r="E687"/>
      <c r="F687"/>
    </row>
    <row r="688" spans="1:6" s="288" customFormat="1" x14ac:dyDescent="0.25">
      <c r="A688" s="289"/>
      <c r="B688" s="287"/>
      <c r="E688"/>
      <c r="F688"/>
    </row>
    <row r="689" spans="1:6" s="288" customFormat="1" x14ac:dyDescent="0.25">
      <c r="A689" s="289"/>
      <c r="B689" s="287"/>
      <c r="E689"/>
      <c r="F689"/>
    </row>
    <row r="690" spans="1:6" s="288" customFormat="1" x14ac:dyDescent="0.25">
      <c r="A690" s="289"/>
      <c r="B690" s="287"/>
      <c r="E690"/>
      <c r="F690"/>
    </row>
    <row r="691" spans="1:6" s="288" customFormat="1" x14ac:dyDescent="0.25">
      <c r="A691" s="289"/>
      <c r="B691" s="287"/>
      <c r="E691"/>
      <c r="F691"/>
    </row>
    <row r="692" spans="1:6" s="288" customFormat="1" x14ac:dyDescent="0.25">
      <c r="A692" s="289"/>
      <c r="B692" s="287"/>
      <c r="E692"/>
      <c r="F692"/>
    </row>
    <row r="693" spans="1:6" s="288" customFormat="1" x14ac:dyDescent="0.25">
      <c r="A693" s="289"/>
      <c r="B693" s="287"/>
      <c r="E693"/>
      <c r="F693"/>
    </row>
    <row r="694" spans="1:6" s="288" customFormat="1" x14ac:dyDescent="0.25">
      <c r="A694" s="289"/>
      <c r="B694" s="287"/>
      <c r="E694"/>
      <c r="F694"/>
    </row>
    <row r="695" spans="1:6" s="288" customFormat="1" x14ac:dyDescent="0.25">
      <c r="A695" s="289"/>
      <c r="B695" s="287"/>
      <c r="E695"/>
      <c r="F695"/>
    </row>
    <row r="696" spans="1:6" s="288" customFormat="1" x14ac:dyDescent="0.25">
      <c r="A696" s="289"/>
      <c r="B696" s="287"/>
      <c r="E696"/>
      <c r="F696"/>
    </row>
    <row r="697" spans="1:6" s="288" customFormat="1" x14ac:dyDescent="0.25">
      <c r="A697" s="289"/>
      <c r="B697" s="287"/>
      <c r="E697"/>
      <c r="F697"/>
    </row>
    <row r="698" spans="1:6" s="288" customFormat="1" x14ac:dyDescent="0.25">
      <c r="A698" s="289"/>
      <c r="B698" s="287"/>
      <c r="E698"/>
      <c r="F698"/>
    </row>
    <row r="699" spans="1:6" s="288" customFormat="1" x14ac:dyDescent="0.25">
      <c r="A699" s="289"/>
      <c r="B699" s="287"/>
      <c r="E699"/>
      <c r="F699"/>
    </row>
    <row r="700" spans="1:6" s="288" customFormat="1" x14ac:dyDescent="0.25">
      <c r="A700" s="289"/>
      <c r="B700" s="287"/>
      <c r="E700"/>
      <c r="F700"/>
    </row>
    <row r="701" spans="1:6" s="288" customFormat="1" x14ac:dyDescent="0.25">
      <c r="A701" s="289"/>
      <c r="B701" s="287"/>
      <c r="E701"/>
      <c r="F701"/>
    </row>
    <row r="702" spans="1:6" s="288" customFormat="1" x14ac:dyDescent="0.25">
      <c r="A702" s="289"/>
      <c r="B702" s="287"/>
      <c r="E702"/>
      <c r="F702"/>
    </row>
    <row r="703" spans="1:6" s="288" customFormat="1" x14ac:dyDescent="0.25">
      <c r="A703" s="289"/>
      <c r="B703" s="287"/>
      <c r="E703"/>
      <c r="F703"/>
    </row>
    <row r="704" spans="1:6" s="288" customFormat="1" x14ac:dyDescent="0.25">
      <c r="A704" s="289"/>
      <c r="B704" s="287"/>
      <c r="E704"/>
      <c r="F704"/>
    </row>
    <row r="705" spans="1:6" s="288" customFormat="1" x14ac:dyDescent="0.25">
      <c r="A705" s="289"/>
      <c r="B705" s="287"/>
      <c r="E705"/>
      <c r="F705"/>
    </row>
    <row r="706" spans="1:6" s="288" customFormat="1" x14ac:dyDescent="0.25">
      <c r="A706" s="289"/>
      <c r="B706" s="287"/>
      <c r="E706"/>
      <c r="F706"/>
    </row>
    <row r="707" spans="1:6" s="288" customFormat="1" x14ac:dyDescent="0.25">
      <c r="A707" s="289"/>
      <c r="B707" s="287"/>
      <c r="E707"/>
      <c r="F707"/>
    </row>
    <row r="708" spans="1:6" s="288" customFormat="1" x14ac:dyDescent="0.25">
      <c r="A708" s="289"/>
      <c r="B708" s="287"/>
      <c r="E708"/>
      <c r="F708"/>
    </row>
    <row r="709" spans="1:6" s="288" customFormat="1" x14ac:dyDescent="0.25">
      <c r="A709" s="289"/>
      <c r="B709" s="287"/>
      <c r="E709"/>
      <c r="F709"/>
    </row>
    <row r="710" spans="1:6" s="288" customFormat="1" x14ac:dyDescent="0.25">
      <c r="A710" s="289"/>
      <c r="B710" s="287"/>
      <c r="E710"/>
      <c r="F710"/>
    </row>
    <row r="711" spans="1:6" s="288" customFormat="1" x14ac:dyDescent="0.25">
      <c r="A711" s="289"/>
      <c r="B711" s="287"/>
      <c r="E711"/>
      <c r="F711"/>
    </row>
    <row r="712" spans="1:6" s="288" customFormat="1" x14ac:dyDescent="0.25">
      <c r="A712" s="289"/>
      <c r="B712" s="287"/>
      <c r="E712"/>
      <c r="F712"/>
    </row>
    <row r="713" spans="1:6" s="288" customFormat="1" x14ac:dyDescent="0.25">
      <c r="A713" s="289"/>
      <c r="B713" s="287"/>
      <c r="E713"/>
      <c r="F713"/>
    </row>
    <row r="714" spans="1:6" s="288" customFormat="1" x14ac:dyDescent="0.25">
      <c r="A714" s="289"/>
      <c r="B714" s="287"/>
      <c r="E714"/>
      <c r="F714"/>
    </row>
    <row r="715" spans="1:6" s="288" customFormat="1" x14ac:dyDescent="0.25">
      <c r="A715" s="289"/>
      <c r="B715" s="287"/>
      <c r="E715"/>
      <c r="F715"/>
    </row>
    <row r="716" spans="1:6" s="288" customFormat="1" x14ac:dyDescent="0.25">
      <c r="A716" s="289"/>
      <c r="B716" s="287"/>
      <c r="E716"/>
      <c r="F716"/>
    </row>
    <row r="717" spans="1:6" s="288" customFormat="1" x14ac:dyDescent="0.25">
      <c r="A717" s="289"/>
      <c r="B717" s="287"/>
      <c r="E717"/>
      <c r="F717"/>
    </row>
    <row r="718" spans="1:6" s="288" customFormat="1" x14ac:dyDescent="0.25">
      <c r="A718" s="289"/>
      <c r="B718" s="287"/>
      <c r="E718"/>
      <c r="F718"/>
    </row>
    <row r="719" spans="1:6" s="288" customFormat="1" x14ac:dyDescent="0.25">
      <c r="A719" s="289"/>
      <c r="B719" s="287"/>
      <c r="E719"/>
      <c r="F719"/>
    </row>
    <row r="720" spans="1:6" s="288" customFormat="1" x14ac:dyDescent="0.25">
      <c r="A720" s="289"/>
      <c r="B720" s="287"/>
      <c r="E720"/>
      <c r="F720"/>
    </row>
    <row r="721" spans="1:6" s="288" customFormat="1" x14ac:dyDescent="0.25">
      <c r="A721" s="289"/>
      <c r="B721" s="287"/>
      <c r="E721"/>
      <c r="F721"/>
    </row>
    <row r="722" spans="1:6" s="288" customFormat="1" x14ac:dyDescent="0.25">
      <c r="A722" s="289"/>
      <c r="B722" s="287"/>
      <c r="E722"/>
      <c r="F722"/>
    </row>
    <row r="723" spans="1:6" s="288" customFormat="1" x14ac:dyDescent="0.25">
      <c r="A723" s="289"/>
      <c r="B723" s="287"/>
      <c r="E723"/>
      <c r="F723"/>
    </row>
    <row r="724" spans="1:6" s="288" customFormat="1" x14ac:dyDescent="0.25">
      <c r="A724" s="289"/>
      <c r="B724" s="287"/>
      <c r="E724"/>
      <c r="F724"/>
    </row>
    <row r="725" spans="1:6" s="288" customFormat="1" x14ac:dyDescent="0.25">
      <c r="A725" s="289"/>
      <c r="B725" s="287"/>
      <c r="E725"/>
      <c r="F725"/>
    </row>
    <row r="726" spans="1:6" s="288" customFormat="1" x14ac:dyDescent="0.25">
      <c r="A726" s="289"/>
      <c r="B726" s="287"/>
      <c r="E726"/>
      <c r="F726"/>
    </row>
    <row r="727" spans="1:6" s="288" customFormat="1" x14ac:dyDescent="0.25">
      <c r="A727" s="289"/>
      <c r="B727" s="287"/>
      <c r="E727"/>
      <c r="F727"/>
    </row>
    <row r="728" spans="1:6" s="288" customFormat="1" x14ac:dyDescent="0.25">
      <c r="A728" s="289"/>
      <c r="B728" s="287"/>
      <c r="E728"/>
      <c r="F728"/>
    </row>
    <row r="729" spans="1:6" s="288" customFormat="1" x14ac:dyDescent="0.25">
      <c r="A729" s="289"/>
      <c r="B729" s="287"/>
      <c r="E729"/>
      <c r="F729"/>
    </row>
    <row r="730" spans="1:6" s="288" customFormat="1" x14ac:dyDescent="0.25">
      <c r="A730" s="289"/>
      <c r="B730" s="287"/>
      <c r="E730"/>
      <c r="F730"/>
    </row>
    <row r="731" spans="1:6" s="288" customFormat="1" x14ac:dyDescent="0.25">
      <c r="A731" s="289"/>
      <c r="B731" s="287"/>
      <c r="E731"/>
      <c r="F731"/>
    </row>
    <row r="732" spans="1:6" s="288" customFormat="1" x14ac:dyDescent="0.25">
      <c r="A732" s="289"/>
      <c r="B732" s="287"/>
      <c r="E732"/>
      <c r="F732"/>
    </row>
    <row r="733" spans="1:6" s="288" customFormat="1" x14ac:dyDescent="0.25">
      <c r="A733" s="289"/>
      <c r="B733" s="287"/>
      <c r="E733"/>
      <c r="F733"/>
    </row>
    <row r="734" spans="1:6" s="288" customFormat="1" x14ac:dyDescent="0.25">
      <c r="A734" s="289"/>
      <c r="B734" s="287"/>
      <c r="E734"/>
      <c r="F734"/>
    </row>
    <row r="735" spans="1:6" s="288" customFormat="1" x14ac:dyDescent="0.25">
      <c r="A735" s="289"/>
      <c r="B735" s="287"/>
      <c r="E735"/>
      <c r="F735"/>
    </row>
    <row r="736" spans="1:6" s="288" customFormat="1" x14ac:dyDescent="0.25">
      <c r="A736" s="289"/>
      <c r="B736" s="287"/>
      <c r="E736"/>
      <c r="F736"/>
    </row>
    <row r="737" spans="1:6" s="288" customFormat="1" x14ac:dyDescent="0.25">
      <c r="A737" s="289"/>
      <c r="B737" s="287"/>
      <c r="E737"/>
      <c r="F737"/>
    </row>
    <row r="738" spans="1:6" s="288" customFormat="1" x14ac:dyDescent="0.25">
      <c r="A738" s="289"/>
      <c r="B738" s="287"/>
      <c r="E738"/>
      <c r="F738"/>
    </row>
    <row r="739" spans="1:6" s="288" customFormat="1" x14ac:dyDescent="0.25">
      <c r="A739" s="289"/>
      <c r="B739" s="287"/>
      <c r="E739"/>
      <c r="F739"/>
    </row>
    <row r="740" spans="1:6" s="288" customFormat="1" x14ac:dyDescent="0.25">
      <c r="A740" s="289"/>
      <c r="B740" s="287"/>
      <c r="E740"/>
      <c r="F740"/>
    </row>
    <row r="741" spans="1:6" s="288" customFormat="1" x14ac:dyDescent="0.25">
      <c r="A741" s="289"/>
      <c r="B741" s="287"/>
      <c r="E741"/>
      <c r="F741"/>
    </row>
    <row r="742" spans="1:6" s="288" customFormat="1" x14ac:dyDescent="0.25">
      <c r="A742" s="289"/>
      <c r="B742" s="287"/>
      <c r="E742"/>
      <c r="F742"/>
    </row>
    <row r="743" spans="1:6" s="288" customFormat="1" x14ac:dyDescent="0.25">
      <c r="A743" s="289"/>
      <c r="B743" s="287"/>
      <c r="E743"/>
      <c r="F743"/>
    </row>
    <row r="744" spans="1:6" s="288" customFormat="1" x14ac:dyDescent="0.25">
      <c r="A744" s="289"/>
      <c r="B744" s="287"/>
      <c r="E744"/>
      <c r="F744"/>
    </row>
    <row r="745" spans="1:6" s="288" customFormat="1" x14ac:dyDescent="0.25">
      <c r="A745" s="289"/>
      <c r="B745" s="287"/>
      <c r="E745"/>
      <c r="F745"/>
    </row>
    <row r="746" spans="1:6" s="288" customFormat="1" x14ac:dyDescent="0.25">
      <c r="A746" s="289"/>
      <c r="B746" s="287"/>
      <c r="E746"/>
      <c r="F746"/>
    </row>
    <row r="747" spans="1:6" s="288" customFormat="1" x14ac:dyDescent="0.25">
      <c r="A747" s="289"/>
      <c r="B747" s="287"/>
      <c r="E747"/>
      <c r="F747"/>
    </row>
    <row r="748" spans="1:6" s="288" customFormat="1" x14ac:dyDescent="0.25">
      <c r="A748" s="289"/>
      <c r="B748" s="287"/>
      <c r="E748"/>
      <c r="F748"/>
    </row>
    <row r="749" spans="1:6" s="288" customFormat="1" x14ac:dyDescent="0.25">
      <c r="A749" s="289"/>
      <c r="B749" s="287"/>
      <c r="E749"/>
      <c r="F749"/>
    </row>
    <row r="750" spans="1:6" s="288" customFormat="1" x14ac:dyDescent="0.25">
      <c r="A750" s="289"/>
      <c r="B750" s="287"/>
      <c r="E750"/>
      <c r="F750"/>
    </row>
    <row r="751" spans="1:6" s="288" customFormat="1" x14ac:dyDescent="0.25">
      <c r="A751" s="289"/>
      <c r="B751" s="287"/>
      <c r="E751"/>
      <c r="F751"/>
    </row>
    <row r="752" spans="1:6" s="288" customFormat="1" x14ac:dyDescent="0.25">
      <c r="A752" s="289"/>
      <c r="B752" s="287"/>
      <c r="E752"/>
      <c r="F752"/>
    </row>
    <row r="753" spans="1:6" s="288" customFormat="1" x14ac:dyDescent="0.25">
      <c r="A753" s="289"/>
      <c r="B753" s="287"/>
      <c r="E753"/>
      <c r="F753"/>
    </row>
    <row r="754" spans="1:6" s="288" customFormat="1" x14ac:dyDescent="0.25">
      <c r="A754" s="289"/>
      <c r="B754" s="287"/>
      <c r="E754"/>
      <c r="F754"/>
    </row>
    <row r="755" spans="1:6" s="288" customFormat="1" x14ac:dyDescent="0.25">
      <c r="A755" s="289"/>
      <c r="B755" s="287"/>
      <c r="E755"/>
      <c r="F755"/>
    </row>
    <row r="756" spans="1:6" s="288" customFormat="1" x14ac:dyDescent="0.25">
      <c r="A756" s="289"/>
      <c r="B756" s="287"/>
      <c r="E756"/>
      <c r="F756"/>
    </row>
    <row r="757" spans="1:6" s="288" customFormat="1" x14ac:dyDescent="0.25">
      <c r="A757" s="289"/>
      <c r="B757" s="287"/>
      <c r="E757"/>
      <c r="F757"/>
    </row>
    <row r="758" spans="1:6" s="288" customFormat="1" x14ac:dyDescent="0.25">
      <c r="A758" s="289"/>
      <c r="B758" s="287"/>
      <c r="E758"/>
      <c r="F758"/>
    </row>
    <row r="759" spans="1:6" s="288" customFormat="1" x14ac:dyDescent="0.25">
      <c r="A759" s="289"/>
      <c r="B759" s="287"/>
      <c r="E759"/>
      <c r="F759"/>
    </row>
    <row r="760" spans="1:6" s="288" customFormat="1" x14ac:dyDescent="0.25">
      <c r="A760" s="289"/>
      <c r="B760" s="287"/>
      <c r="E760"/>
      <c r="F760"/>
    </row>
    <row r="761" spans="1:6" s="288" customFormat="1" x14ac:dyDescent="0.25">
      <c r="A761" s="289"/>
      <c r="B761" s="287"/>
      <c r="E761"/>
      <c r="F761"/>
    </row>
    <row r="762" spans="1:6" s="288" customFormat="1" x14ac:dyDescent="0.25">
      <c r="A762" s="289"/>
      <c r="B762" s="287"/>
      <c r="E762"/>
      <c r="F762"/>
    </row>
    <row r="763" spans="1:6" s="288" customFormat="1" x14ac:dyDescent="0.25">
      <c r="A763" s="289"/>
      <c r="B763" s="287"/>
      <c r="E763"/>
      <c r="F763"/>
    </row>
    <row r="764" spans="1:6" s="288" customFormat="1" x14ac:dyDescent="0.25">
      <c r="A764" s="289"/>
      <c r="B764" s="287"/>
      <c r="E764"/>
      <c r="F764"/>
    </row>
    <row r="765" spans="1:6" s="288" customFormat="1" x14ac:dyDescent="0.25">
      <c r="A765" s="289"/>
      <c r="B765" s="287"/>
      <c r="E765"/>
      <c r="F765"/>
    </row>
    <row r="766" spans="1:6" s="288" customFormat="1" x14ac:dyDescent="0.25">
      <c r="A766" s="289"/>
      <c r="B766" s="287"/>
      <c r="E766"/>
      <c r="F766"/>
    </row>
    <row r="767" spans="1:6" s="288" customFormat="1" x14ac:dyDescent="0.25">
      <c r="A767" s="289"/>
      <c r="B767" s="287"/>
      <c r="E767"/>
      <c r="F767"/>
    </row>
    <row r="768" spans="1:6" s="288" customFormat="1" x14ac:dyDescent="0.25">
      <c r="A768" s="289"/>
      <c r="B768" s="287"/>
      <c r="E768"/>
      <c r="F768"/>
    </row>
    <row r="769" spans="1:6" s="288" customFormat="1" x14ac:dyDescent="0.25">
      <c r="A769" s="289"/>
      <c r="B769" s="287"/>
      <c r="E769"/>
      <c r="F769"/>
    </row>
    <row r="770" spans="1:6" s="288" customFormat="1" x14ac:dyDescent="0.25">
      <c r="A770" s="289"/>
      <c r="B770" s="287"/>
      <c r="E770"/>
      <c r="F770"/>
    </row>
    <row r="771" spans="1:6" s="288" customFormat="1" x14ac:dyDescent="0.25">
      <c r="A771" s="289"/>
      <c r="B771" s="287"/>
      <c r="E771"/>
      <c r="F771"/>
    </row>
    <row r="772" spans="1:6" s="288" customFormat="1" x14ac:dyDescent="0.25">
      <c r="A772" s="289"/>
      <c r="B772" s="287"/>
      <c r="E772"/>
      <c r="F772"/>
    </row>
    <row r="773" spans="1:6" s="288" customFormat="1" x14ac:dyDescent="0.25">
      <c r="A773" s="289"/>
      <c r="B773" s="287"/>
      <c r="E773"/>
      <c r="F773"/>
    </row>
    <row r="774" spans="1:6" s="288" customFormat="1" x14ac:dyDescent="0.25">
      <c r="A774" s="289"/>
      <c r="B774" s="287"/>
      <c r="E774"/>
      <c r="F774"/>
    </row>
    <row r="775" spans="1:6" s="288" customFormat="1" x14ac:dyDescent="0.25">
      <c r="A775" s="289"/>
      <c r="B775" s="287"/>
      <c r="E775"/>
      <c r="F775"/>
    </row>
    <row r="776" spans="1:6" s="288" customFormat="1" x14ac:dyDescent="0.25">
      <c r="A776" s="289"/>
      <c r="B776" s="287"/>
      <c r="E776"/>
      <c r="F776"/>
    </row>
    <row r="777" spans="1:6" s="288" customFormat="1" x14ac:dyDescent="0.25">
      <c r="A777" s="289"/>
      <c r="B777" s="287"/>
      <c r="E777"/>
      <c r="F777"/>
    </row>
    <row r="778" spans="1:6" s="288" customFormat="1" x14ac:dyDescent="0.25">
      <c r="A778" s="289"/>
      <c r="B778" s="287"/>
      <c r="E778"/>
      <c r="F778"/>
    </row>
    <row r="779" spans="1:6" s="288" customFormat="1" x14ac:dyDescent="0.25">
      <c r="A779" s="289"/>
      <c r="B779" s="287"/>
      <c r="E779"/>
      <c r="F779"/>
    </row>
    <row r="780" spans="1:6" s="288" customFormat="1" x14ac:dyDescent="0.25">
      <c r="A780" s="289"/>
      <c r="B780" s="287"/>
      <c r="E780"/>
      <c r="F780"/>
    </row>
    <row r="781" spans="1:6" s="288" customFormat="1" x14ac:dyDescent="0.25">
      <c r="A781" s="289"/>
      <c r="B781" s="287"/>
      <c r="E781"/>
      <c r="F781"/>
    </row>
    <row r="782" spans="1:6" s="288" customFormat="1" x14ac:dyDescent="0.25">
      <c r="A782" s="289"/>
      <c r="B782" s="287"/>
      <c r="E782"/>
      <c r="F782"/>
    </row>
    <row r="783" spans="1:6" s="288" customFormat="1" x14ac:dyDescent="0.25">
      <c r="A783" s="289"/>
      <c r="B783" s="287"/>
      <c r="E783"/>
      <c r="F783"/>
    </row>
    <row r="784" spans="1:6" s="288" customFormat="1" x14ac:dyDescent="0.25">
      <c r="A784" s="289"/>
      <c r="B784" s="287"/>
      <c r="E784"/>
      <c r="F784"/>
    </row>
    <row r="785" spans="1:6" s="288" customFormat="1" x14ac:dyDescent="0.25">
      <c r="A785" s="289"/>
      <c r="B785" s="287"/>
      <c r="E785"/>
      <c r="F785"/>
    </row>
    <row r="786" spans="1:6" s="288" customFormat="1" x14ac:dyDescent="0.25">
      <c r="A786" s="289"/>
      <c r="B786" s="287"/>
      <c r="E786"/>
      <c r="F786"/>
    </row>
    <row r="787" spans="1:6" s="288" customFormat="1" x14ac:dyDescent="0.25">
      <c r="A787" s="289"/>
      <c r="B787" s="287"/>
      <c r="E787"/>
      <c r="F787"/>
    </row>
    <row r="788" spans="1:6" s="288" customFormat="1" x14ac:dyDescent="0.25">
      <c r="A788" s="289"/>
      <c r="B788" s="287"/>
      <c r="E788"/>
      <c r="F788"/>
    </row>
    <row r="789" spans="1:6" s="288" customFormat="1" x14ac:dyDescent="0.25">
      <c r="A789" s="289"/>
      <c r="B789" s="287"/>
      <c r="E789"/>
      <c r="F789"/>
    </row>
    <row r="790" spans="1:6" s="288" customFormat="1" x14ac:dyDescent="0.25">
      <c r="A790" s="289"/>
      <c r="B790" s="287"/>
      <c r="E790"/>
      <c r="F790"/>
    </row>
    <row r="791" spans="1:6" s="288" customFormat="1" x14ac:dyDescent="0.25">
      <c r="A791" s="289"/>
      <c r="B791" s="287"/>
      <c r="E791"/>
      <c r="F791"/>
    </row>
    <row r="792" spans="1:6" s="288" customFormat="1" x14ac:dyDescent="0.25">
      <c r="A792" s="289"/>
      <c r="B792" s="287"/>
      <c r="E792"/>
      <c r="F792"/>
    </row>
    <row r="793" spans="1:6" s="288" customFormat="1" x14ac:dyDescent="0.25">
      <c r="A793" s="289"/>
      <c r="B793" s="287"/>
      <c r="E793"/>
      <c r="F793"/>
    </row>
    <row r="794" spans="1:6" s="288" customFormat="1" x14ac:dyDescent="0.25">
      <c r="A794" s="289"/>
      <c r="B794" s="287"/>
      <c r="E794"/>
      <c r="F794"/>
    </row>
    <row r="795" spans="1:6" s="288" customFormat="1" x14ac:dyDescent="0.25">
      <c r="A795" s="289"/>
      <c r="B795" s="287"/>
      <c r="E795"/>
      <c r="F795"/>
    </row>
    <row r="796" spans="1:6" s="288" customFormat="1" x14ac:dyDescent="0.25">
      <c r="A796" s="289"/>
      <c r="B796" s="287"/>
      <c r="E796"/>
      <c r="F796"/>
    </row>
    <row r="797" spans="1:6" s="288" customFormat="1" x14ac:dyDescent="0.25">
      <c r="A797" s="289"/>
      <c r="B797" s="287"/>
      <c r="E797"/>
      <c r="F797"/>
    </row>
    <row r="798" spans="1:6" s="288" customFormat="1" x14ac:dyDescent="0.25">
      <c r="A798" s="289"/>
      <c r="B798" s="287"/>
      <c r="E798"/>
      <c r="F798"/>
    </row>
    <row r="799" spans="1:6" s="288" customFormat="1" x14ac:dyDescent="0.25">
      <c r="A799" s="289"/>
      <c r="B799" s="287"/>
      <c r="E799"/>
      <c r="F799"/>
    </row>
    <row r="800" spans="1:6" s="288" customFormat="1" x14ac:dyDescent="0.25">
      <c r="A800" s="289"/>
      <c r="B800" s="287"/>
      <c r="E800"/>
      <c r="F800"/>
    </row>
    <row r="801" spans="1:6" s="288" customFormat="1" x14ac:dyDescent="0.25">
      <c r="A801" s="289"/>
      <c r="B801" s="287"/>
      <c r="E801"/>
      <c r="F801"/>
    </row>
    <row r="802" spans="1:6" s="288" customFormat="1" x14ac:dyDescent="0.25">
      <c r="A802" s="289"/>
      <c r="B802" s="287"/>
      <c r="E802"/>
      <c r="F802"/>
    </row>
    <row r="803" spans="1:6" s="288" customFormat="1" x14ac:dyDescent="0.25">
      <c r="A803" s="289"/>
      <c r="B803" s="287"/>
      <c r="E803"/>
      <c r="F803"/>
    </row>
    <row r="804" spans="1:6" s="288" customFormat="1" x14ac:dyDescent="0.25">
      <c r="A804" s="289"/>
      <c r="B804" s="287"/>
      <c r="E804"/>
      <c r="F804"/>
    </row>
    <row r="805" spans="1:6" s="288" customFormat="1" x14ac:dyDescent="0.25">
      <c r="A805" s="289"/>
      <c r="B805" s="287"/>
      <c r="E805"/>
      <c r="F805"/>
    </row>
    <row r="806" spans="1:6" s="288" customFormat="1" x14ac:dyDescent="0.25">
      <c r="A806" s="289"/>
      <c r="B806" s="287"/>
      <c r="E806"/>
      <c r="F806"/>
    </row>
    <row r="807" spans="1:6" s="288" customFormat="1" x14ac:dyDescent="0.25">
      <c r="A807" s="289"/>
      <c r="B807" s="287"/>
      <c r="E807"/>
      <c r="F807"/>
    </row>
    <row r="808" spans="1:6" s="288" customFormat="1" x14ac:dyDescent="0.25">
      <c r="A808" s="289"/>
      <c r="B808" s="287"/>
      <c r="E808"/>
      <c r="F808"/>
    </row>
    <row r="809" spans="1:6" s="288" customFormat="1" x14ac:dyDescent="0.25">
      <c r="A809" s="289"/>
      <c r="B809" s="287"/>
      <c r="E809"/>
      <c r="F809"/>
    </row>
    <row r="810" spans="1:6" s="288" customFormat="1" x14ac:dyDescent="0.25">
      <c r="A810" s="289"/>
      <c r="B810" s="287"/>
      <c r="E810"/>
      <c r="F810"/>
    </row>
    <row r="811" spans="1:6" s="288" customFormat="1" x14ac:dyDescent="0.25">
      <c r="A811" s="289"/>
      <c r="B811" s="287"/>
      <c r="E811"/>
      <c r="F811"/>
    </row>
    <row r="812" spans="1:6" s="288" customFormat="1" x14ac:dyDescent="0.25">
      <c r="A812" s="289"/>
      <c r="B812" s="287"/>
      <c r="E812"/>
      <c r="F812"/>
    </row>
    <row r="813" spans="1:6" s="288" customFormat="1" x14ac:dyDescent="0.25">
      <c r="A813" s="289"/>
      <c r="B813" s="287"/>
      <c r="E813"/>
      <c r="F813"/>
    </row>
    <row r="814" spans="1:6" s="288" customFormat="1" x14ac:dyDescent="0.25">
      <c r="A814" s="289"/>
      <c r="B814" s="287"/>
      <c r="E814"/>
      <c r="F814"/>
    </row>
    <row r="815" spans="1:6" s="288" customFormat="1" x14ac:dyDescent="0.25">
      <c r="A815" s="289"/>
      <c r="B815" s="287"/>
      <c r="E815"/>
      <c r="F815"/>
    </row>
    <row r="816" spans="1:6" s="288" customFormat="1" x14ac:dyDescent="0.25">
      <c r="A816" s="289"/>
      <c r="B816" s="287"/>
      <c r="E816"/>
      <c r="F816"/>
    </row>
    <row r="817" spans="1:6" s="288" customFormat="1" x14ac:dyDescent="0.25">
      <c r="A817" s="289"/>
      <c r="B817" s="287"/>
      <c r="E817"/>
      <c r="F817"/>
    </row>
    <row r="818" spans="1:6" s="288" customFormat="1" x14ac:dyDescent="0.25">
      <c r="A818" s="289"/>
      <c r="B818" s="287"/>
      <c r="E818"/>
      <c r="F818"/>
    </row>
    <row r="819" spans="1:6" s="288" customFormat="1" x14ac:dyDescent="0.25">
      <c r="A819" s="289"/>
      <c r="B819" s="287"/>
      <c r="E819"/>
      <c r="F819"/>
    </row>
    <row r="820" spans="1:6" s="288" customFormat="1" x14ac:dyDescent="0.25">
      <c r="A820" s="289"/>
      <c r="B820" s="287"/>
      <c r="E820"/>
      <c r="F820"/>
    </row>
    <row r="821" spans="1:6" s="288" customFormat="1" x14ac:dyDescent="0.25">
      <c r="A821" s="289"/>
      <c r="B821" s="287"/>
      <c r="E821"/>
      <c r="F821"/>
    </row>
    <row r="822" spans="1:6" s="288" customFormat="1" x14ac:dyDescent="0.25">
      <c r="A822" s="289"/>
      <c r="B822" s="287"/>
      <c r="E822"/>
      <c r="F822"/>
    </row>
    <row r="823" spans="1:6" s="288" customFormat="1" x14ac:dyDescent="0.25">
      <c r="A823" s="289"/>
      <c r="B823" s="287"/>
      <c r="E823"/>
      <c r="F823"/>
    </row>
    <row r="824" spans="1:6" s="288" customFormat="1" x14ac:dyDescent="0.25">
      <c r="A824" s="289"/>
      <c r="B824" s="287"/>
      <c r="E824"/>
      <c r="F824"/>
    </row>
    <row r="825" spans="1:6" s="288" customFormat="1" x14ac:dyDescent="0.25">
      <c r="A825" s="289"/>
      <c r="B825" s="287"/>
      <c r="E825"/>
      <c r="F825"/>
    </row>
    <row r="826" spans="1:6" s="288" customFormat="1" x14ac:dyDescent="0.25">
      <c r="A826" s="289"/>
      <c r="B826" s="287"/>
      <c r="E826"/>
      <c r="F826"/>
    </row>
    <row r="827" spans="1:6" s="288" customFormat="1" x14ac:dyDescent="0.25">
      <c r="A827" s="289"/>
      <c r="B827" s="287"/>
      <c r="E827"/>
      <c r="F827"/>
    </row>
    <row r="828" spans="1:6" s="288" customFormat="1" x14ac:dyDescent="0.25">
      <c r="A828" s="289"/>
      <c r="B828" s="287"/>
      <c r="E828"/>
      <c r="F828"/>
    </row>
    <row r="829" spans="1:6" s="288" customFormat="1" x14ac:dyDescent="0.25">
      <c r="A829" s="289"/>
      <c r="B829" s="287"/>
      <c r="E829"/>
      <c r="F829"/>
    </row>
    <row r="830" spans="1:6" s="288" customFormat="1" x14ac:dyDescent="0.25">
      <c r="A830" s="289"/>
      <c r="B830" s="287"/>
      <c r="E830"/>
      <c r="F830"/>
    </row>
    <row r="831" spans="1:6" s="288" customFormat="1" x14ac:dyDescent="0.25">
      <c r="A831" s="289"/>
      <c r="B831" s="287"/>
      <c r="E831"/>
      <c r="F831"/>
    </row>
    <row r="832" spans="1:6" s="288" customFormat="1" x14ac:dyDescent="0.25">
      <c r="A832" s="289"/>
      <c r="B832" s="287"/>
      <c r="E832"/>
      <c r="F832"/>
    </row>
    <row r="833" spans="1:6" s="288" customFormat="1" x14ac:dyDescent="0.25">
      <c r="A833" s="289"/>
      <c r="B833" s="287"/>
      <c r="E833"/>
      <c r="F833"/>
    </row>
    <row r="834" spans="1:6" s="288" customFormat="1" x14ac:dyDescent="0.25">
      <c r="A834" s="289"/>
      <c r="B834" s="287"/>
      <c r="E834"/>
      <c r="F834"/>
    </row>
    <row r="835" spans="1:6" s="288" customFormat="1" x14ac:dyDescent="0.25">
      <c r="A835" s="289"/>
      <c r="B835" s="287"/>
      <c r="E835"/>
      <c r="F835"/>
    </row>
    <row r="836" spans="1:6" s="288" customFormat="1" x14ac:dyDescent="0.25">
      <c r="A836" s="289"/>
      <c r="B836" s="287"/>
      <c r="E836"/>
      <c r="F836"/>
    </row>
    <row r="837" spans="1:6" s="288" customFormat="1" x14ac:dyDescent="0.25">
      <c r="A837" s="289"/>
      <c r="B837" s="287"/>
      <c r="E837"/>
      <c r="F837"/>
    </row>
    <row r="838" spans="1:6" s="288" customFormat="1" x14ac:dyDescent="0.25">
      <c r="A838" s="289"/>
      <c r="B838" s="287"/>
      <c r="E838"/>
      <c r="F838"/>
    </row>
    <row r="839" spans="1:6" s="288" customFormat="1" x14ac:dyDescent="0.25">
      <c r="A839" s="289"/>
      <c r="B839" s="287"/>
      <c r="E839"/>
      <c r="F839"/>
    </row>
    <row r="840" spans="1:6" s="288" customFormat="1" x14ac:dyDescent="0.25">
      <c r="A840" s="289"/>
      <c r="B840" s="287"/>
      <c r="E840"/>
      <c r="F840"/>
    </row>
    <row r="841" spans="1:6" s="288" customFormat="1" x14ac:dyDescent="0.25">
      <c r="A841" s="289"/>
      <c r="B841" s="287"/>
      <c r="E841"/>
      <c r="F841"/>
    </row>
    <row r="842" spans="1:6" s="288" customFormat="1" x14ac:dyDescent="0.25">
      <c r="A842" s="289"/>
      <c r="B842" s="287"/>
      <c r="E842"/>
      <c r="F842"/>
    </row>
    <row r="843" spans="1:6" s="288" customFormat="1" x14ac:dyDescent="0.25">
      <c r="A843" s="289"/>
      <c r="B843" s="287"/>
      <c r="E843"/>
      <c r="F843"/>
    </row>
    <row r="844" spans="1:6" s="288" customFormat="1" x14ac:dyDescent="0.25">
      <c r="A844" s="289"/>
      <c r="B844" s="287"/>
      <c r="E844"/>
      <c r="F844"/>
    </row>
    <row r="845" spans="1:6" s="288" customFormat="1" x14ac:dyDescent="0.25">
      <c r="A845" s="289"/>
      <c r="B845" s="287"/>
      <c r="E845"/>
      <c r="F845"/>
    </row>
    <row r="846" spans="1:6" s="288" customFormat="1" x14ac:dyDescent="0.25">
      <c r="A846" s="289"/>
      <c r="B846" s="287"/>
      <c r="E846"/>
      <c r="F846"/>
    </row>
    <row r="847" spans="1:6" s="288" customFormat="1" x14ac:dyDescent="0.25">
      <c r="A847" s="289"/>
      <c r="B847" s="287"/>
      <c r="E847"/>
      <c r="F847"/>
    </row>
    <row r="848" spans="1:6" s="288" customFormat="1" x14ac:dyDescent="0.25">
      <c r="A848" s="289"/>
      <c r="B848" s="287"/>
      <c r="E848"/>
      <c r="F848"/>
    </row>
    <row r="849" spans="1:6" s="288" customFormat="1" x14ac:dyDescent="0.25">
      <c r="A849" s="289"/>
      <c r="B849" s="287"/>
      <c r="E849"/>
      <c r="F849"/>
    </row>
    <row r="850" spans="1:6" s="288" customFormat="1" x14ac:dyDescent="0.25">
      <c r="A850" s="289"/>
      <c r="B850" s="287"/>
      <c r="E850"/>
      <c r="F850"/>
    </row>
    <row r="851" spans="1:6" s="288" customFormat="1" x14ac:dyDescent="0.25">
      <c r="A851" s="289"/>
      <c r="B851" s="287"/>
      <c r="E851"/>
      <c r="F851"/>
    </row>
    <row r="852" spans="1:6" s="288" customFormat="1" x14ac:dyDescent="0.25">
      <c r="A852" s="289"/>
      <c r="B852" s="287"/>
      <c r="E852"/>
      <c r="F852"/>
    </row>
    <row r="853" spans="1:6" s="288" customFormat="1" x14ac:dyDescent="0.25">
      <c r="A853" s="289"/>
      <c r="B853" s="287"/>
      <c r="E853"/>
      <c r="F853"/>
    </row>
    <row r="854" spans="1:6" s="288" customFormat="1" x14ac:dyDescent="0.25">
      <c r="A854" s="289"/>
      <c r="B854" s="287"/>
      <c r="E854"/>
      <c r="F854"/>
    </row>
    <row r="855" spans="1:6" s="288" customFormat="1" x14ac:dyDescent="0.25">
      <c r="A855" s="289"/>
      <c r="B855" s="287"/>
      <c r="E855"/>
      <c r="F855"/>
    </row>
    <row r="856" spans="1:6" s="288" customFormat="1" x14ac:dyDescent="0.25">
      <c r="A856" s="289"/>
      <c r="B856" s="287"/>
      <c r="E856"/>
      <c r="F856"/>
    </row>
    <row r="857" spans="1:6" s="288" customFormat="1" x14ac:dyDescent="0.25">
      <c r="A857" s="289"/>
      <c r="B857" s="287"/>
      <c r="E857"/>
      <c r="F857"/>
    </row>
    <row r="858" spans="1:6" s="288" customFormat="1" x14ac:dyDescent="0.25">
      <c r="A858" s="289"/>
      <c r="B858" s="287"/>
      <c r="E858"/>
      <c r="F858"/>
    </row>
    <row r="859" spans="1:6" s="288" customFormat="1" x14ac:dyDescent="0.25">
      <c r="A859" s="289"/>
      <c r="B859" s="287"/>
      <c r="E859"/>
      <c r="F859"/>
    </row>
    <row r="860" spans="1:6" s="288" customFormat="1" x14ac:dyDescent="0.25">
      <c r="A860" s="289"/>
      <c r="B860" s="287"/>
      <c r="E860"/>
      <c r="F860"/>
    </row>
    <row r="861" spans="1:6" s="288" customFormat="1" x14ac:dyDescent="0.25">
      <c r="A861" s="289"/>
      <c r="B861" s="287"/>
      <c r="E861"/>
      <c r="F861"/>
    </row>
    <row r="862" spans="1:6" s="288" customFormat="1" x14ac:dyDescent="0.25">
      <c r="A862" s="289"/>
      <c r="B862" s="287"/>
      <c r="E862"/>
      <c r="F862"/>
    </row>
    <row r="863" spans="1:6" s="288" customFormat="1" x14ac:dyDescent="0.25">
      <c r="A863" s="289"/>
      <c r="B863" s="287"/>
      <c r="E863"/>
      <c r="F863"/>
    </row>
    <row r="864" spans="1:6" s="288" customFormat="1" x14ac:dyDescent="0.25">
      <c r="A864" s="289"/>
      <c r="B864" s="287"/>
      <c r="E864"/>
      <c r="F864"/>
    </row>
    <row r="865" spans="1:6" s="288" customFormat="1" x14ac:dyDescent="0.25">
      <c r="A865" s="289"/>
      <c r="B865" s="287"/>
      <c r="E865"/>
      <c r="F865"/>
    </row>
    <row r="866" spans="1:6" s="288" customFormat="1" x14ac:dyDescent="0.25">
      <c r="A866" s="289"/>
      <c r="B866" s="287"/>
      <c r="E866"/>
      <c r="F866"/>
    </row>
    <row r="867" spans="1:6" s="288" customFormat="1" x14ac:dyDescent="0.25">
      <c r="A867" s="289"/>
      <c r="B867" s="287"/>
      <c r="E867"/>
      <c r="F867"/>
    </row>
    <row r="868" spans="1:6" s="288" customFormat="1" x14ac:dyDescent="0.25">
      <c r="A868" s="289"/>
      <c r="B868" s="287"/>
      <c r="E868"/>
      <c r="F868"/>
    </row>
    <row r="869" spans="1:6" s="288" customFormat="1" x14ac:dyDescent="0.25">
      <c r="A869" s="289"/>
      <c r="B869" s="287"/>
      <c r="E869"/>
      <c r="F869"/>
    </row>
    <row r="870" spans="1:6" s="288" customFormat="1" x14ac:dyDescent="0.25">
      <c r="A870" s="289"/>
      <c r="B870" s="287"/>
      <c r="E870"/>
      <c r="F870"/>
    </row>
    <row r="871" spans="1:6" s="288" customFormat="1" x14ac:dyDescent="0.25">
      <c r="A871" s="289"/>
      <c r="B871" s="287"/>
      <c r="E871"/>
      <c r="F871"/>
    </row>
    <row r="872" spans="1:6" s="288" customFormat="1" x14ac:dyDescent="0.25">
      <c r="A872" s="289"/>
      <c r="B872" s="287"/>
      <c r="E872"/>
      <c r="F872"/>
    </row>
    <row r="873" spans="1:6" s="288" customFormat="1" x14ac:dyDescent="0.25">
      <c r="A873" s="289"/>
      <c r="B873" s="287"/>
      <c r="E873"/>
      <c r="F873"/>
    </row>
    <row r="874" spans="1:6" s="288" customFormat="1" x14ac:dyDescent="0.25">
      <c r="A874" s="289"/>
      <c r="B874" s="287"/>
      <c r="E874"/>
      <c r="F874"/>
    </row>
    <row r="875" spans="1:6" s="288" customFormat="1" x14ac:dyDescent="0.25">
      <c r="A875" s="289"/>
      <c r="B875" s="287"/>
      <c r="E875"/>
      <c r="F875"/>
    </row>
    <row r="876" spans="1:6" s="288" customFormat="1" x14ac:dyDescent="0.25">
      <c r="A876" s="289"/>
      <c r="B876" s="287"/>
      <c r="E876"/>
      <c r="F876"/>
    </row>
    <row r="877" spans="1:6" s="288" customFormat="1" x14ac:dyDescent="0.25">
      <c r="A877" s="289"/>
      <c r="B877" s="287"/>
      <c r="E877"/>
      <c r="F877"/>
    </row>
    <row r="878" spans="1:6" s="288" customFormat="1" x14ac:dyDescent="0.25">
      <c r="A878" s="289"/>
      <c r="B878" s="287"/>
      <c r="E878"/>
      <c r="F878"/>
    </row>
    <row r="879" spans="1:6" s="288" customFormat="1" x14ac:dyDescent="0.25">
      <c r="A879" s="289"/>
      <c r="B879" s="287"/>
      <c r="E879"/>
      <c r="F879"/>
    </row>
    <row r="880" spans="1:6" s="288" customFormat="1" x14ac:dyDescent="0.25">
      <c r="A880" s="289"/>
      <c r="B880" s="287"/>
      <c r="E880"/>
      <c r="F880"/>
    </row>
    <row r="881" spans="1:6" s="288" customFormat="1" x14ac:dyDescent="0.25">
      <c r="A881" s="289"/>
      <c r="B881" s="287"/>
      <c r="E881"/>
      <c r="F881"/>
    </row>
    <row r="882" spans="1:6" s="288" customFormat="1" x14ac:dyDescent="0.25">
      <c r="A882" s="289"/>
      <c r="B882" s="287"/>
      <c r="E882"/>
      <c r="F882"/>
    </row>
    <row r="883" spans="1:6" s="288" customFormat="1" x14ac:dyDescent="0.25">
      <c r="A883" s="289"/>
      <c r="B883" s="287"/>
      <c r="E883"/>
      <c r="F883"/>
    </row>
    <row r="884" spans="1:6" s="288" customFormat="1" x14ac:dyDescent="0.25">
      <c r="A884" s="289"/>
      <c r="B884" s="287"/>
      <c r="E884"/>
      <c r="F884"/>
    </row>
    <row r="885" spans="1:6" s="288" customFormat="1" x14ac:dyDescent="0.25">
      <c r="A885" s="289"/>
      <c r="B885" s="287"/>
      <c r="E885"/>
      <c r="F885"/>
    </row>
    <row r="886" spans="1:6" s="288" customFormat="1" x14ac:dyDescent="0.25">
      <c r="A886" s="289"/>
      <c r="B886" s="287"/>
      <c r="E886"/>
      <c r="F886"/>
    </row>
    <row r="887" spans="1:6" s="288" customFormat="1" x14ac:dyDescent="0.25">
      <c r="A887" s="289"/>
      <c r="B887" s="287"/>
      <c r="E887"/>
      <c r="F887"/>
    </row>
    <row r="888" spans="1:6" s="288" customFormat="1" x14ac:dyDescent="0.25">
      <c r="A888" s="289"/>
      <c r="B888" s="287"/>
      <c r="E888"/>
      <c r="F888"/>
    </row>
    <row r="889" spans="1:6" s="288" customFormat="1" x14ac:dyDescent="0.25">
      <c r="A889" s="289"/>
      <c r="B889" s="287"/>
      <c r="E889"/>
      <c r="F889"/>
    </row>
    <row r="890" spans="1:6" s="288" customFormat="1" x14ac:dyDescent="0.25">
      <c r="A890" s="289"/>
      <c r="B890" s="287"/>
      <c r="E890"/>
      <c r="F890"/>
    </row>
    <row r="891" spans="1:6" s="288" customFormat="1" x14ac:dyDescent="0.25">
      <c r="A891" s="289"/>
      <c r="B891" s="287"/>
      <c r="E891"/>
      <c r="F891"/>
    </row>
    <row r="892" spans="1:6" s="288" customFormat="1" x14ac:dyDescent="0.25">
      <c r="A892" s="289"/>
      <c r="B892" s="287"/>
      <c r="E892"/>
      <c r="F892"/>
    </row>
    <row r="893" spans="1:6" s="288" customFormat="1" x14ac:dyDescent="0.25">
      <c r="A893" s="289"/>
      <c r="B893" s="287"/>
      <c r="E893"/>
      <c r="F893"/>
    </row>
    <row r="894" spans="1:6" s="288" customFormat="1" x14ac:dyDescent="0.25">
      <c r="A894" s="289"/>
      <c r="B894" s="287"/>
      <c r="E894"/>
      <c r="F894"/>
    </row>
    <row r="895" spans="1:6" s="288" customFormat="1" x14ac:dyDescent="0.25">
      <c r="A895" s="289"/>
      <c r="B895" s="287"/>
      <c r="E895"/>
      <c r="F895"/>
    </row>
    <row r="896" spans="1:6" s="288" customFormat="1" x14ac:dyDescent="0.25">
      <c r="A896" s="289"/>
      <c r="B896" s="287"/>
      <c r="E896"/>
      <c r="F896"/>
    </row>
    <row r="897" spans="1:6" s="288" customFormat="1" x14ac:dyDescent="0.25">
      <c r="A897" s="289"/>
      <c r="B897" s="287"/>
      <c r="E897"/>
      <c r="F897"/>
    </row>
    <row r="898" spans="1:6" s="288" customFormat="1" x14ac:dyDescent="0.25">
      <c r="A898" s="289"/>
      <c r="B898" s="287"/>
      <c r="E898"/>
      <c r="F898"/>
    </row>
    <row r="899" spans="1:6" s="288" customFormat="1" x14ac:dyDescent="0.25">
      <c r="A899" s="289"/>
      <c r="B899" s="287"/>
      <c r="E899"/>
      <c r="F899"/>
    </row>
    <row r="900" spans="1:6" s="288" customFormat="1" x14ac:dyDescent="0.25">
      <c r="A900" s="289"/>
      <c r="B900" s="287"/>
      <c r="E900"/>
      <c r="F900"/>
    </row>
    <row r="901" spans="1:6" s="288" customFormat="1" x14ac:dyDescent="0.25">
      <c r="A901" s="289"/>
      <c r="B901" s="287"/>
      <c r="E901"/>
      <c r="F901"/>
    </row>
    <row r="902" spans="1:6" s="288" customFormat="1" x14ac:dyDescent="0.25">
      <c r="A902" s="289"/>
      <c r="B902" s="287"/>
      <c r="E902"/>
      <c r="F902"/>
    </row>
    <row r="903" spans="1:6" s="288" customFormat="1" x14ac:dyDescent="0.25">
      <c r="A903" s="289"/>
      <c r="B903" s="287"/>
      <c r="E903"/>
      <c r="F903"/>
    </row>
    <row r="904" spans="1:6" s="288" customFormat="1" x14ac:dyDescent="0.25">
      <c r="A904" s="289"/>
      <c r="B904" s="287"/>
      <c r="E904"/>
      <c r="F904"/>
    </row>
    <row r="905" spans="1:6" s="288" customFormat="1" x14ac:dyDescent="0.25">
      <c r="A905" s="289"/>
      <c r="B905" s="287"/>
      <c r="E905"/>
      <c r="F905"/>
    </row>
    <row r="906" spans="1:6" s="288" customFormat="1" x14ac:dyDescent="0.25">
      <c r="A906" s="289"/>
      <c r="B906" s="287"/>
      <c r="E906"/>
      <c r="F906"/>
    </row>
    <row r="907" spans="1:6" s="288" customFormat="1" x14ac:dyDescent="0.25">
      <c r="A907" s="289"/>
      <c r="B907" s="287"/>
      <c r="E907"/>
      <c r="F907"/>
    </row>
    <row r="908" spans="1:6" s="288" customFormat="1" x14ac:dyDescent="0.25">
      <c r="A908" s="289"/>
      <c r="B908" s="287"/>
      <c r="E908"/>
      <c r="F908"/>
    </row>
    <row r="909" spans="1:6" s="288" customFormat="1" x14ac:dyDescent="0.25">
      <c r="A909" s="289"/>
      <c r="B909" s="287"/>
      <c r="E909"/>
      <c r="F909"/>
    </row>
    <row r="910" spans="1:6" s="288" customFormat="1" x14ac:dyDescent="0.25">
      <c r="A910" s="289"/>
      <c r="B910" s="287"/>
      <c r="E910"/>
      <c r="F910"/>
    </row>
    <row r="911" spans="1:6" s="288" customFormat="1" x14ac:dyDescent="0.25">
      <c r="A911" s="289"/>
      <c r="B911" s="287"/>
      <c r="E911"/>
      <c r="F911"/>
    </row>
    <row r="912" spans="1:6" s="288" customFormat="1" x14ac:dyDescent="0.25">
      <c r="A912" s="289"/>
      <c r="B912" s="287"/>
      <c r="E912"/>
      <c r="F912"/>
    </row>
    <row r="913" spans="1:6" s="288" customFormat="1" x14ac:dyDescent="0.25">
      <c r="A913" s="289"/>
      <c r="B913" s="287"/>
      <c r="E913"/>
      <c r="F913"/>
    </row>
    <row r="914" spans="1:6" s="288" customFormat="1" x14ac:dyDescent="0.25">
      <c r="A914" s="289"/>
      <c r="B914" s="287"/>
      <c r="E914"/>
      <c r="F914"/>
    </row>
    <row r="915" spans="1:6" s="288" customFormat="1" x14ac:dyDescent="0.25">
      <c r="A915" s="289"/>
      <c r="B915" s="287"/>
      <c r="E915"/>
      <c r="F915"/>
    </row>
    <row r="916" spans="1:6" s="288" customFormat="1" x14ac:dyDescent="0.25">
      <c r="A916" s="289"/>
      <c r="B916" s="287"/>
      <c r="E916"/>
      <c r="F916"/>
    </row>
    <row r="917" spans="1:6" s="288" customFormat="1" x14ac:dyDescent="0.25">
      <c r="A917" s="289"/>
      <c r="B917" s="287"/>
      <c r="E917"/>
      <c r="F917"/>
    </row>
    <row r="918" spans="1:6" s="288" customFormat="1" x14ac:dyDescent="0.25">
      <c r="A918" s="289"/>
      <c r="B918" s="287"/>
      <c r="E918"/>
      <c r="F918"/>
    </row>
    <row r="919" spans="1:6" s="288" customFormat="1" x14ac:dyDescent="0.25">
      <c r="A919" s="289"/>
      <c r="B919" s="287"/>
      <c r="E919"/>
      <c r="F919"/>
    </row>
    <row r="920" spans="1:6" s="288" customFormat="1" x14ac:dyDescent="0.25">
      <c r="A920" s="289"/>
      <c r="B920" s="287"/>
      <c r="E920"/>
      <c r="F920"/>
    </row>
    <row r="921" spans="1:6" s="288" customFormat="1" x14ac:dyDescent="0.25">
      <c r="A921" s="289"/>
      <c r="B921" s="287"/>
      <c r="E921"/>
      <c r="F921"/>
    </row>
    <row r="922" spans="1:6" s="288" customFormat="1" x14ac:dyDescent="0.25">
      <c r="A922" s="289"/>
      <c r="B922" s="287"/>
      <c r="E922"/>
      <c r="F922"/>
    </row>
    <row r="923" spans="1:6" s="288" customFormat="1" x14ac:dyDescent="0.25">
      <c r="A923" s="289"/>
      <c r="B923" s="287"/>
      <c r="E923"/>
      <c r="F923"/>
    </row>
    <row r="924" spans="1:6" s="288" customFormat="1" x14ac:dyDescent="0.25">
      <c r="A924" s="289"/>
      <c r="B924" s="287"/>
      <c r="E924"/>
      <c r="F924"/>
    </row>
    <row r="925" spans="1:6" s="288" customFormat="1" x14ac:dyDescent="0.25">
      <c r="A925" s="289"/>
      <c r="B925" s="287"/>
      <c r="E925"/>
      <c r="F925"/>
    </row>
    <row r="926" spans="1:6" s="288" customFormat="1" x14ac:dyDescent="0.25">
      <c r="A926" s="289"/>
      <c r="B926" s="287"/>
      <c r="E926"/>
      <c r="F926"/>
    </row>
    <row r="927" spans="1:6" s="288" customFormat="1" x14ac:dyDescent="0.25">
      <c r="A927" s="289"/>
      <c r="B927" s="287"/>
      <c r="E927"/>
      <c r="F927"/>
    </row>
    <row r="928" spans="1:6" s="288" customFormat="1" x14ac:dyDescent="0.25">
      <c r="A928" s="289"/>
      <c r="B928" s="287"/>
      <c r="E928"/>
      <c r="F928"/>
    </row>
    <row r="929" spans="1:6" s="288" customFormat="1" x14ac:dyDescent="0.25">
      <c r="A929" s="289"/>
      <c r="B929" s="287"/>
      <c r="E929"/>
      <c r="F929"/>
    </row>
    <row r="930" spans="1:6" s="288" customFormat="1" x14ac:dyDescent="0.25">
      <c r="A930" s="289"/>
      <c r="B930" s="287"/>
      <c r="E930"/>
      <c r="F930"/>
    </row>
    <row r="931" spans="1:6" s="288" customFormat="1" x14ac:dyDescent="0.25">
      <c r="A931" s="289"/>
      <c r="B931" s="287"/>
      <c r="E931"/>
      <c r="F931"/>
    </row>
    <row r="932" spans="1:6" s="288" customFormat="1" x14ac:dyDescent="0.25">
      <c r="A932" s="289"/>
      <c r="B932" s="287"/>
      <c r="E932"/>
      <c r="F932"/>
    </row>
    <row r="933" spans="1:6" s="288" customFormat="1" x14ac:dyDescent="0.25">
      <c r="A933" s="289"/>
      <c r="B933" s="287"/>
      <c r="E933"/>
      <c r="F933"/>
    </row>
    <row r="934" spans="1:6" s="288" customFormat="1" x14ac:dyDescent="0.25">
      <c r="A934" s="289"/>
      <c r="B934" s="287"/>
      <c r="E934"/>
      <c r="F934"/>
    </row>
    <row r="935" spans="1:6" s="288" customFormat="1" x14ac:dyDescent="0.25">
      <c r="A935" s="289"/>
      <c r="B935" s="287"/>
      <c r="E935"/>
      <c r="F935"/>
    </row>
    <row r="936" spans="1:6" s="288" customFormat="1" x14ac:dyDescent="0.25">
      <c r="A936" s="289"/>
      <c r="B936" s="287"/>
      <c r="E936"/>
      <c r="F936"/>
    </row>
    <row r="937" spans="1:6" s="288" customFormat="1" x14ac:dyDescent="0.25">
      <c r="A937" s="289"/>
      <c r="B937" s="287"/>
      <c r="E937"/>
      <c r="F937"/>
    </row>
    <row r="938" spans="1:6" s="288" customFormat="1" x14ac:dyDescent="0.25">
      <c r="A938" s="289"/>
      <c r="B938" s="287"/>
      <c r="E938"/>
      <c r="F938"/>
    </row>
    <row r="939" spans="1:6" s="288" customFormat="1" x14ac:dyDescent="0.25">
      <c r="A939" s="289"/>
      <c r="B939" s="287"/>
      <c r="E939"/>
      <c r="F939"/>
    </row>
    <row r="940" spans="1:6" s="288" customFormat="1" x14ac:dyDescent="0.25">
      <c r="A940" s="289"/>
      <c r="B940" s="287"/>
      <c r="E940"/>
      <c r="F940"/>
    </row>
    <row r="941" spans="1:6" s="288" customFormat="1" x14ac:dyDescent="0.25">
      <c r="A941" s="289"/>
      <c r="B941" s="287"/>
      <c r="E941"/>
      <c r="F941"/>
    </row>
    <row r="942" spans="1:6" s="288" customFormat="1" x14ac:dyDescent="0.25">
      <c r="A942" s="289"/>
      <c r="B942" s="287"/>
      <c r="E942"/>
      <c r="F942"/>
    </row>
    <row r="943" spans="1:6" s="288" customFormat="1" x14ac:dyDescent="0.25">
      <c r="A943" s="289"/>
      <c r="B943" s="287"/>
      <c r="E943"/>
      <c r="F943"/>
    </row>
    <row r="944" spans="1:6" s="288" customFormat="1" x14ac:dyDescent="0.25">
      <c r="A944" s="289"/>
      <c r="B944" s="287"/>
      <c r="E944"/>
      <c r="F944"/>
    </row>
    <row r="945" spans="1:6" s="288" customFormat="1" x14ac:dyDescent="0.25">
      <c r="A945" s="289"/>
      <c r="B945" s="287"/>
      <c r="E945"/>
      <c r="F945"/>
    </row>
    <row r="946" spans="1:6" s="288" customFormat="1" x14ac:dyDescent="0.25">
      <c r="A946" s="289"/>
      <c r="B946" s="287"/>
      <c r="E946"/>
      <c r="F946"/>
    </row>
    <row r="947" spans="1:6" s="288" customFormat="1" x14ac:dyDescent="0.25">
      <c r="A947" s="289"/>
      <c r="B947" s="287"/>
      <c r="E947"/>
      <c r="F947"/>
    </row>
    <row r="948" spans="1:6" s="288" customFormat="1" x14ac:dyDescent="0.25">
      <c r="A948" s="289"/>
      <c r="B948" s="287"/>
      <c r="E948"/>
      <c r="F948"/>
    </row>
    <row r="949" spans="1:6" s="288" customFormat="1" x14ac:dyDescent="0.25">
      <c r="A949" s="289"/>
      <c r="B949" s="287"/>
      <c r="E949"/>
      <c r="F949"/>
    </row>
    <row r="950" spans="1:6" s="288" customFormat="1" x14ac:dyDescent="0.25">
      <c r="A950" s="289"/>
      <c r="B950" s="287"/>
      <c r="E950"/>
      <c r="F950"/>
    </row>
    <row r="951" spans="1:6" s="288" customFormat="1" x14ac:dyDescent="0.25">
      <c r="A951" s="289"/>
      <c r="B951" s="287"/>
      <c r="E951"/>
      <c r="F951"/>
    </row>
    <row r="952" spans="1:6" s="288" customFormat="1" x14ac:dyDescent="0.25">
      <c r="A952" s="289"/>
      <c r="B952" s="287"/>
      <c r="E952"/>
      <c r="F952"/>
    </row>
    <row r="953" spans="1:6" s="288" customFormat="1" x14ac:dyDescent="0.25">
      <c r="A953" s="289"/>
      <c r="B953" s="287"/>
      <c r="E953"/>
      <c r="F953"/>
    </row>
    <row r="954" spans="1:6" s="288" customFormat="1" x14ac:dyDescent="0.25">
      <c r="A954" s="289"/>
      <c r="B954" s="287"/>
      <c r="E954"/>
      <c r="F954"/>
    </row>
    <row r="955" spans="1:6" s="288" customFormat="1" x14ac:dyDescent="0.25">
      <c r="A955" s="289"/>
      <c r="B955" s="287"/>
      <c r="E955"/>
      <c r="F955"/>
    </row>
    <row r="956" spans="1:6" s="288" customFormat="1" x14ac:dyDescent="0.25">
      <c r="A956" s="289"/>
      <c r="B956" s="287"/>
      <c r="E956"/>
      <c r="F956"/>
    </row>
    <row r="957" spans="1:6" s="288" customFormat="1" x14ac:dyDescent="0.25">
      <c r="A957" s="289"/>
      <c r="B957" s="287"/>
      <c r="E957"/>
      <c r="F957"/>
    </row>
    <row r="958" spans="1:6" s="288" customFormat="1" x14ac:dyDescent="0.25">
      <c r="A958" s="289"/>
      <c r="B958" s="287"/>
      <c r="E958"/>
      <c r="F958"/>
    </row>
    <row r="959" spans="1:6" s="288" customFormat="1" x14ac:dyDescent="0.25">
      <c r="A959" s="289"/>
      <c r="B959" s="287"/>
      <c r="E959"/>
      <c r="F959"/>
    </row>
    <row r="960" spans="1:6" s="288" customFormat="1" x14ac:dyDescent="0.25">
      <c r="A960" s="289"/>
      <c r="B960" s="287"/>
      <c r="E960"/>
      <c r="F960"/>
    </row>
    <row r="961" spans="1:6" s="288" customFormat="1" x14ac:dyDescent="0.25">
      <c r="A961" s="289"/>
      <c r="B961" s="287"/>
      <c r="E961"/>
      <c r="F961"/>
    </row>
    <row r="962" spans="1:6" s="288" customFormat="1" x14ac:dyDescent="0.25">
      <c r="A962" s="289"/>
      <c r="B962" s="287"/>
      <c r="E962"/>
      <c r="F962"/>
    </row>
    <row r="963" spans="1:6" s="288" customFormat="1" x14ac:dyDescent="0.25">
      <c r="A963" s="289"/>
      <c r="B963" s="287"/>
      <c r="E963"/>
      <c r="F963"/>
    </row>
    <row r="964" spans="1:6" s="288" customFormat="1" x14ac:dyDescent="0.25">
      <c r="A964" s="289"/>
      <c r="B964" s="287"/>
      <c r="E964"/>
      <c r="F964"/>
    </row>
    <row r="965" spans="1:6" s="288" customFormat="1" x14ac:dyDescent="0.25">
      <c r="A965" s="289"/>
      <c r="B965" s="287"/>
      <c r="E965"/>
      <c r="F965"/>
    </row>
    <row r="966" spans="1:6" s="288" customFormat="1" x14ac:dyDescent="0.25">
      <c r="A966" s="289"/>
      <c r="B966" s="287"/>
      <c r="E966"/>
      <c r="F966"/>
    </row>
    <row r="967" spans="1:6" s="288" customFormat="1" x14ac:dyDescent="0.25">
      <c r="A967" s="289"/>
      <c r="B967" s="287"/>
      <c r="E967"/>
      <c r="F967"/>
    </row>
    <row r="968" spans="1:6" s="288" customFormat="1" x14ac:dyDescent="0.25">
      <c r="A968" s="289"/>
      <c r="B968" s="287"/>
      <c r="E968"/>
      <c r="F968"/>
    </row>
    <row r="969" spans="1:6" s="288" customFormat="1" x14ac:dyDescent="0.25">
      <c r="A969" s="289"/>
      <c r="B969" s="287"/>
      <c r="E969"/>
      <c r="F969"/>
    </row>
    <row r="970" spans="1:6" s="288" customFormat="1" x14ac:dyDescent="0.25">
      <c r="A970" s="289"/>
      <c r="B970" s="287"/>
      <c r="E970"/>
      <c r="F970"/>
    </row>
    <row r="971" spans="1:6" s="288" customFormat="1" x14ac:dyDescent="0.25">
      <c r="A971" s="289"/>
      <c r="B971" s="287"/>
      <c r="E971"/>
      <c r="F971"/>
    </row>
    <row r="972" spans="1:6" s="288" customFormat="1" x14ac:dyDescent="0.25">
      <c r="A972" s="289"/>
      <c r="B972" s="287"/>
      <c r="E972"/>
      <c r="F972"/>
    </row>
    <row r="973" spans="1:6" s="288" customFormat="1" x14ac:dyDescent="0.25">
      <c r="A973" s="289"/>
      <c r="B973" s="287"/>
      <c r="E973"/>
      <c r="F973"/>
    </row>
    <row r="974" spans="1:6" s="288" customFormat="1" x14ac:dyDescent="0.25">
      <c r="A974" s="289"/>
      <c r="B974" s="287"/>
      <c r="E974"/>
      <c r="F974"/>
    </row>
    <row r="975" spans="1:6" s="288" customFormat="1" x14ac:dyDescent="0.25">
      <c r="A975" s="289"/>
      <c r="B975" s="287"/>
      <c r="E975"/>
      <c r="F975"/>
    </row>
    <row r="976" spans="1:6" s="288" customFormat="1" x14ac:dyDescent="0.25">
      <c r="A976" s="289"/>
      <c r="B976" s="287"/>
      <c r="E976"/>
      <c r="F976"/>
    </row>
    <row r="977" spans="1:6" s="288" customFormat="1" x14ac:dyDescent="0.25">
      <c r="A977" s="289"/>
      <c r="B977" s="287"/>
      <c r="E977"/>
      <c r="F977"/>
    </row>
    <row r="978" spans="1:6" s="288" customFormat="1" x14ac:dyDescent="0.25">
      <c r="A978" s="289"/>
      <c r="B978" s="287"/>
      <c r="E978"/>
      <c r="F978"/>
    </row>
    <row r="979" spans="1:6" s="288" customFormat="1" x14ac:dyDescent="0.25">
      <c r="A979" s="289"/>
      <c r="B979" s="287"/>
      <c r="E979"/>
      <c r="F979"/>
    </row>
    <row r="980" spans="1:6" s="288" customFormat="1" x14ac:dyDescent="0.25">
      <c r="A980" s="289"/>
      <c r="B980" s="287"/>
      <c r="E980"/>
      <c r="F980"/>
    </row>
    <row r="981" spans="1:6" s="288" customFormat="1" x14ac:dyDescent="0.25">
      <c r="A981" s="289"/>
      <c r="B981" s="287"/>
      <c r="E981"/>
      <c r="F981"/>
    </row>
    <row r="982" spans="1:6" s="288" customFormat="1" x14ac:dyDescent="0.25">
      <c r="A982" s="289"/>
      <c r="B982" s="287"/>
      <c r="E982"/>
      <c r="F982"/>
    </row>
    <row r="983" spans="1:6" s="288" customFormat="1" x14ac:dyDescent="0.25">
      <c r="A983" s="289"/>
      <c r="B983" s="287"/>
      <c r="E983"/>
      <c r="F983"/>
    </row>
    <row r="984" spans="1:6" s="288" customFormat="1" x14ac:dyDescent="0.25">
      <c r="A984" s="289"/>
      <c r="B984" s="287"/>
      <c r="E984"/>
      <c r="F984"/>
    </row>
    <row r="985" spans="1:6" s="288" customFormat="1" x14ac:dyDescent="0.25">
      <c r="A985" s="289"/>
      <c r="B985" s="287"/>
      <c r="E985"/>
      <c r="F985"/>
    </row>
    <row r="986" spans="1:6" s="288" customFormat="1" x14ac:dyDescent="0.25">
      <c r="A986" s="289"/>
      <c r="B986" s="287"/>
      <c r="E986"/>
      <c r="F986"/>
    </row>
    <row r="987" spans="1:6" s="288" customFormat="1" x14ac:dyDescent="0.25">
      <c r="A987" s="289"/>
      <c r="B987" s="287"/>
      <c r="E987"/>
      <c r="F987"/>
    </row>
    <row r="988" spans="1:6" s="288" customFormat="1" x14ac:dyDescent="0.25">
      <c r="A988" s="289"/>
      <c r="B988" s="287"/>
      <c r="E988"/>
      <c r="F988"/>
    </row>
    <row r="989" spans="1:6" s="288" customFormat="1" x14ac:dyDescent="0.25">
      <c r="A989" s="289"/>
      <c r="B989" s="287"/>
      <c r="E989"/>
      <c r="F989"/>
    </row>
    <row r="990" spans="1:6" s="288" customFormat="1" x14ac:dyDescent="0.25">
      <c r="A990" s="289"/>
      <c r="B990" s="287"/>
      <c r="E990"/>
      <c r="F990"/>
    </row>
    <row r="991" spans="1:6" s="288" customFormat="1" x14ac:dyDescent="0.25">
      <c r="A991" s="289"/>
      <c r="B991" s="287"/>
      <c r="E991"/>
      <c r="F991"/>
    </row>
    <row r="992" spans="1:6" s="288" customFormat="1" x14ac:dyDescent="0.25">
      <c r="A992" s="289"/>
      <c r="B992" s="287"/>
      <c r="E992"/>
      <c r="F992"/>
    </row>
    <row r="993" spans="1:6" s="288" customFormat="1" x14ac:dyDescent="0.25">
      <c r="A993" s="289"/>
      <c r="B993" s="287"/>
      <c r="E993"/>
      <c r="F993"/>
    </row>
    <row r="994" spans="1:6" s="288" customFormat="1" x14ac:dyDescent="0.25">
      <c r="A994" s="289"/>
      <c r="B994" s="287"/>
      <c r="E994"/>
      <c r="F994"/>
    </row>
    <row r="995" spans="1:6" s="288" customFormat="1" x14ac:dyDescent="0.25">
      <c r="A995" s="289"/>
      <c r="B995" s="287"/>
      <c r="E995"/>
      <c r="F995"/>
    </row>
    <row r="996" spans="1:6" s="288" customFormat="1" x14ac:dyDescent="0.25">
      <c r="A996" s="289"/>
      <c r="B996" s="287"/>
      <c r="E996"/>
      <c r="F996"/>
    </row>
    <row r="997" spans="1:6" s="288" customFormat="1" x14ac:dyDescent="0.25">
      <c r="A997" s="289"/>
      <c r="B997" s="287"/>
      <c r="E997"/>
      <c r="F997"/>
    </row>
    <row r="998" spans="1:6" s="288" customFormat="1" x14ac:dyDescent="0.25">
      <c r="A998" s="289"/>
      <c r="B998" s="287"/>
      <c r="E998"/>
      <c r="F998"/>
    </row>
    <row r="999" spans="1:6" s="288" customFormat="1" x14ac:dyDescent="0.25">
      <c r="A999" s="289"/>
      <c r="B999" s="287"/>
      <c r="E999"/>
      <c r="F999"/>
    </row>
    <row r="1000" spans="1:6" s="288" customFormat="1" x14ac:dyDescent="0.25">
      <c r="A1000" s="289"/>
      <c r="B1000" s="287"/>
      <c r="E1000"/>
      <c r="F1000"/>
    </row>
    <row r="1001" spans="1:6" s="288" customFormat="1" x14ac:dyDescent="0.25">
      <c r="A1001" s="289"/>
      <c r="B1001" s="287"/>
      <c r="E1001"/>
      <c r="F1001"/>
    </row>
    <row r="1002" spans="1:6" s="288" customFormat="1" x14ac:dyDescent="0.25">
      <c r="A1002" s="289"/>
      <c r="B1002" s="287"/>
      <c r="E1002"/>
      <c r="F1002"/>
    </row>
    <row r="1003" spans="1:6" s="288" customFormat="1" x14ac:dyDescent="0.25">
      <c r="A1003" s="289"/>
      <c r="B1003" s="287"/>
      <c r="E1003"/>
      <c r="F1003"/>
    </row>
    <row r="1004" spans="1:6" s="288" customFormat="1" x14ac:dyDescent="0.25">
      <c r="A1004" s="289"/>
      <c r="B1004" s="287"/>
      <c r="E1004"/>
      <c r="F1004"/>
    </row>
  </sheetData>
  <mergeCells count="1">
    <mergeCell ref="A1:D1"/>
  </mergeCells>
  <pageMargins left="0.7" right="0.7" top="0.75" bottom="0.75" header="0.3" footer="0.3"/>
  <pageSetup scale="7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37"/>
  <sheetViews>
    <sheetView tabSelected="1" topLeftCell="A46" zoomScale="80" zoomScaleNormal="80" zoomScaleSheetLayoutView="100" workbookViewId="0">
      <selection activeCell="Q21" sqref="Q21"/>
    </sheetView>
  </sheetViews>
  <sheetFormatPr defaultColWidth="9.42578125" defaultRowHeight="15" x14ac:dyDescent="0.25"/>
  <cols>
    <col min="1" max="1" width="11" customWidth="1"/>
    <col min="2" max="3" width="9.28515625" style="10" customWidth="1"/>
    <col min="4" max="4" width="14.28515625" style="10" customWidth="1"/>
    <col min="5" max="5" width="11" customWidth="1"/>
    <col min="13" max="13" width="11.5703125" customWidth="1"/>
    <col min="14" max="14" width="19" customWidth="1"/>
    <col min="15" max="15" width="32.28515625" customWidth="1"/>
    <col min="16" max="16" width="16.5703125" style="268" customWidth="1"/>
    <col min="17" max="17" width="36.140625" style="19" customWidth="1"/>
    <col min="18" max="18" width="16.5703125" style="3" customWidth="1"/>
    <col min="19" max="19" width="36.140625" style="19" customWidth="1"/>
    <col min="20" max="20" width="15.5703125" style="3" customWidth="1"/>
    <col min="21" max="21" width="36.140625" style="19" customWidth="1"/>
  </cols>
  <sheetData>
    <row r="1" spans="1:25" s="151" customFormat="1" ht="19.5" thickBot="1" x14ac:dyDescent="0.35">
      <c r="A1" s="437" t="s">
        <v>72</v>
      </c>
      <c r="B1" s="438"/>
      <c r="C1" s="448">
        <v>92912.26</v>
      </c>
      <c r="D1" s="449"/>
      <c r="P1" s="257"/>
      <c r="Q1" s="196"/>
      <c r="R1" s="163"/>
      <c r="S1" s="196"/>
      <c r="T1" s="163"/>
      <c r="U1" s="196"/>
    </row>
    <row r="2" spans="1:25" s="151" customFormat="1" x14ac:dyDescent="0.25">
      <c r="B2" s="190"/>
      <c r="C2" s="190"/>
      <c r="D2" s="190"/>
      <c r="P2" s="257"/>
      <c r="Q2" s="196"/>
      <c r="R2" s="163"/>
      <c r="S2" s="196"/>
      <c r="T2" s="163"/>
      <c r="U2" s="196"/>
    </row>
    <row r="3" spans="1:25" ht="18.75" x14ac:dyDescent="0.3">
      <c r="A3" s="18" t="s">
        <v>30</v>
      </c>
      <c r="B3" s="219"/>
      <c r="C3" s="219"/>
      <c r="D3" s="200"/>
      <c r="E3" s="11"/>
      <c r="F3" s="11"/>
      <c r="G3" s="11"/>
      <c r="H3" s="11"/>
      <c r="I3" s="11"/>
      <c r="J3" s="11"/>
      <c r="K3" s="11"/>
      <c r="L3" s="11"/>
      <c r="M3" s="11"/>
      <c r="N3" s="11"/>
      <c r="O3" s="11"/>
      <c r="P3" s="258"/>
      <c r="Q3" s="11"/>
      <c r="R3" s="11"/>
      <c r="S3" s="11"/>
      <c r="T3" s="11"/>
      <c r="U3" s="11"/>
      <c r="V3" s="11"/>
      <c r="W3" s="11"/>
      <c r="X3" s="11"/>
      <c r="Y3" s="11"/>
    </row>
    <row r="4" spans="1:25" s="151" customFormat="1" x14ac:dyDescent="0.25">
      <c r="A4" s="161" t="s">
        <v>26</v>
      </c>
      <c r="B4" s="189"/>
      <c r="C4" s="189"/>
      <c r="D4" s="189"/>
      <c r="E4" s="189"/>
      <c r="F4" s="190"/>
      <c r="G4" s="190"/>
      <c r="P4" s="257"/>
    </row>
    <row r="5" spans="1:25" s="151" customFormat="1" ht="15.75" thickBot="1" x14ac:dyDescent="0.3">
      <c r="A5" s="189"/>
      <c r="B5" s="189"/>
      <c r="C5" s="189"/>
      <c r="D5" s="189"/>
      <c r="E5" s="189"/>
      <c r="F5" s="190"/>
      <c r="G5" s="190"/>
      <c r="P5" s="257"/>
    </row>
    <row r="6" spans="1:25" s="151" customFormat="1" ht="15.75" thickBot="1" x14ac:dyDescent="0.3">
      <c r="A6" s="161" t="s">
        <v>73</v>
      </c>
      <c r="B6" s="189"/>
      <c r="C6" s="189"/>
      <c r="D6" s="189"/>
      <c r="E6" s="319">
        <v>4645.6099999999997</v>
      </c>
      <c r="G6" s="190"/>
      <c r="P6" s="257"/>
    </row>
    <row r="7" spans="1:25" s="151" customFormat="1" ht="15.75" thickBot="1" x14ac:dyDescent="0.3">
      <c r="A7" s="189"/>
      <c r="B7" s="189"/>
      <c r="C7" s="189"/>
      <c r="D7" s="189"/>
      <c r="E7" s="189"/>
      <c r="F7" s="189"/>
      <c r="G7" s="189"/>
      <c r="P7" s="257"/>
    </row>
    <row r="8" spans="1:25" s="151" customFormat="1" ht="15.75" thickBot="1" x14ac:dyDescent="0.3">
      <c r="A8" s="174" t="s">
        <v>28</v>
      </c>
      <c r="B8" s="190"/>
      <c r="C8" s="190"/>
      <c r="D8" s="190"/>
      <c r="E8" s="174"/>
      <c r="H8" s="191" t="s">
        <v>31</v>
      </c>
      <c r="J8" s="162" t="s">
        <v>41</v>
      </c>
      <c r="L8" s="189"/>
      <c r="M8" s="189"/>
      <c r="N8" s="189"/>
      <c r="O8" s="189"/>
      <c r="P8" s="259"/>
    </row>
    <row r="9" spans="1:25" s="151" customFormat="1" x14ac:dyDescent="0.25">
      <c r="A9" s="189"/>
      <c r="B9" s="189"/>
      <c r="C9" s="189"/>
      <c r="D9" s="189"/>
      <c r="E9" s="189"/>
      <c r="F9" s="189"/>
      <c r="G9" s="189"/>
      <c r="P9" s="257"/>
    </row>
    <row r="10" spans="1:25" s="151" customFormat="1" ht="15.75" thickBot="1" x14ac:dyDescent="0.3">
      <c r="A10" s="162" t="s">
        <v>54</v>
      </c>
      <c r="B10" s="172"/>
      <c r="C10" s="172"/>
      <c r="D10" s="172"/>
      <c r="E10" s="162"/>
      <c r="F10" s="162"/>
      <c r="G10" s="162"/>
      <c r="H10" s="162"/>
      <c r="I10" s="162"/>
      <c r="J10" s="162"/>
      <c r="P10" s="257"/>
    </row>
    <row r="11" spans="1:25" s="151" customFormat="1" x14ac:dyDescent="0.25">
      <c r="A11" s="439" t="s">
        <v>324</v>
      </c>
      <c r="B11" s="440"/>
      <c r="C11" s="440"/>
      <c r="D11" s="440"/>
      <c r="E11" s="440"/>
      <c r="F11" s="440"/>
      <c r="G11" s="440"/>
      <c r="H11" s="440"/>
      <c r="I11" s="440"/>
      <c r="J11" s="440"/>
      <c r="K11" s="440"/>
      <c r="L11" s="440"/>
      <c r="M11" s="440"/>
      <c r="N11" s="441"/>
      <c r="O11" s="310"/>
      <c r="P11" s="260"/>
      <c r="Q11" s="192"/>
      <c r="R11" s="165"/>
      <c r="S11" s="165"/>
      <c r="T11" s="165"/>
      <c r="U11" s="165"/>
      <c r="V11" s="165"/>
      <c r="W11" s="165"/>
      <c r="X11" s="165"/>
      <c r="Y11" s="165"/>
    </row>
    <row r="12" spans="1:25" s="151" customFormat="1" x14ac:dyDescent="0.25">
      <c r="A12" s="442"/>
      <c r="B12" s="443"/>
      <c r="C12" s="443"/>
      <c r="D12" s="443"/>
      <c r="E12" s="443"/>
      <c r="F12" s="443"/>
      <c r="G12" s="443"/>
      <c r="H12" s="443"/>
      <c r="I12" s="443"/>
      <c r="J12" s="443"/>
      <c r="K12" s="443"/>
      <c r="L12" s="443"/>
      <c r="M12" s="443"/>
      <c r="N12" s="444"/>
      <c r="O12" s="310"/>
      <c r="P12" s="260"/>
      <c r="Q12" s="192"/>
      <c r="R12" s="165"/>
      <c r="S12" s="165"/>
      <c r="T12" s="165"/>
      <c r="U12" s="165"/>
      <c r="V12" s="165"/>
      <c r="W12" s="165"/>
      <c r="X12" s="165"/>
      <c r="Y12" s="165"/>
    </row>
    <row r="13" spans="1:25" s="151" customFormat="1" x14ac:dyDescent="0.25">
      <c r="A13" s="442"/>
      <c r="B13" s="443"/>
      <c r="C13" s="443"/>
      <c r="D13" s="443"/>
      <c r="E13" s="443"/>
      <c r="F13" s="443"/>
      <c r="G13" s="443"/>
      <c r="H13" s="443"/>
      <c r="I13" s="443"/>
      <c r="J13" s="443"/>
      <c r="K13" s="443"/>
      <c r="L13" s="443"/>
      <c r="M13" s="443"/>
      <c r="N13" s="444"/>
      <c r="O13" s="310"/>
      <c r="P13" s="260"/>
      <c r="Q13" s="192"/>
      <c r="R13" s="165"/>
      <c r="S13" s="165"/>
      <c r="T13" s="165"/>
      <c r="U13" s="165"/>
      <c r="V13" s="165"/>
      <c r="W13" s="165"/>
      <c r="X13" s="165"/>
      <c r="Y13" s="165"/>
    </row>
    <row r="14" spans="1:25" s="151" customFormat="1" ht="15.75" thickBot="1" x14ac:dyDescent="0.3">
      <c r="A14" s="445"/>
      <c r="B14" s="446"/>
      <c r="C14" s="446"/>
      <c r="D14" s="446"/>
      <c r="E14" s="446"/>
      <c r="F14" s="446"/>
      <c r="G14" s="446"/>
      <c r="H14" s="446"/>
      <c r="I14" s="446"/>
      <c r="J14" s="446"/>
      <c r="K14" s="446"/>
      <c r="L14" s="446"/>
      <c r="M14" s="446"/>
      <c r="N14" s="447"/>
      <c r="O14" s="310"/>
      <c r="P14" s="260"/>
      <c r="Q14" s="192"/>
      <c r="R14" s="165"/>
      <c r="S14" s="165"/>
      <c r="T14" s="165"/>
      <c r="U14" s="165"/>
      <c r="V14" s="165"/>
      <c r="W14" s="165"/>
      <c r="X14" s="165"/>
      <c r="Y14" s="165"/>
    </row>
    <row r="15" spans="1:25" s="151" customFormat="1" x14ac:dyDescent="0.25">
      <c r="A15" s="192"/>
      <c r="B15" s="192"/>
      <c r="C15" s="192"/>
      <c r="D15" s="192"/>
      <c r="E15" s="192"/>
      <c r="F15" s="192"/>
      <c r="G15" s="192"/>
      <c r="H15" s="192"/>
      <c r="I15" s="192"/>
      <c r="J15" s="192"/>
      <c r="K15" s="192"/>
      <c r="L15" s="192"/>
      <c r="M15" s="192"/>
      <c r="N15" s="192"/>
      <c r="O15" s="192"/>
      <c r="P15" s="260"/>
      <c r="Q15" s="192"/>
      <c r="R15" s="165"/>
      <c r="S15" s="165"/>
      <c r="T15" s="165"/>
      <c r="U15" s="165"/>
      <c r="V15" s="165"/>
      <c r="W15" s="165"/>
      <c r="X15" s="165"/>
      <c r="Y15" s="165"/>
    </row>
    <row r="16" spans="1:25" s="11" customFormat="1" ht="23.25" x14ac:dyDescent="0.35">
      <c r="A16" s="179" t="s">
        <v>145</v>
      </c>
      <c r="B16" s="220"/>
      <c r="C16" s="220"/>
      <c r="D16" s="201"/>
      <c r="E16" s="193"/>
      <c r="F16" s="193"/>
      <c r="G16" s="193"/>
      <c r="H16" s="193"/>
      <c r="I16" s="193"/>
      <c r="J16" s="193"/>
      <c r="K16" s="193"/>
      <c r="P16" s="258"/>
      <c r="Q16" s="194"/>
      <c r="R16" s="195"/>
      <c r="S16" s="194"/>
      <c r="T16" s="195"/>
      <c r="U16" s="194"/>
    </row>
    <row r="17" spans="1:21" s="188" customFormat="1" ht="31.5" x14ac:dyDescent="0.25">
      <c r="A17" s="184" t="s">
        <v>74</v>
      </c>
      <c r="B17" s="202"/>
      <c r="C17" s="202"/>
      <c r="D17" s="202"/>
      <c r="E17" s="185"/>
      <c r="F17" s="185"/>
      <c r="G17" s="185"/>
      <c r="H17" s="185"/>
      <c r="I17" s="185"/>
      <c r="J17" s="185"/>
      <c r="K17" s="185"/>
      <c r="L17" s="185"/>
      <c r="M17" s="186"/>
      <c r="N17" s="248" t="s">
        <v>70</v>
      </c>
      <c r="O17" s="248" t="s">
        <v>311</v>
      </c>
      <c r="P17" s="187" t="s">
        <v>38</v>
      </c>
      <c r="Q17" s="187" t="s">
        <v>71</v>
      </c>
      <c r="R17" s="187" t="s">
        <v>39</v>
      </c>
      <c r="S17" s="187" t="s">
        <v>71</v>
      </c>
      <c r="T17" s="187" t="s">
        <v>40</v>
      </c>
      <c r="U17" s="187" t="s">
        <v>71</v>
      </c>
    </row>
    <row r="18" spans="1:21" s="10" customFormat="1" ht="30" x14ac:dyDescent="0.25">
      <c r="A18" s="180" t="s">
        <v>61</v>
      </c>
      <c r="B18" s="181" t="s">
        <v>56</v>
      </c>
      <c r="C18" s="181" t="s">
        <v>55</v>
      </c>
      <c r="D18" s="182" t="s">
        <v>33</v>
      </c>
      <c r="E18" s="434" t="s">
        <v>34</v>
      </c>
      <c r="F18" s="435"/>
      <c r="G18" s="435"/>
      <c r="H18" s="435"/>
      <c r="I18" s="435"/>
      <c r="J18" s="435"/>
      <c r="K18" s="435"/>
      <c r="L18" s="435"/>
      <c r="M18" s="436"/>
      <c r="N18" s="247" t="s">
        <v>35</v>
      </c>
      <c r="O18" s="309"/>
      <c r="P18" s="183" t="s">
        <v>35</v>
      </c>
      <c r="Q18" s="15"/>
      <c r="R18" s="15" t="s">
        <v>35</v>
      </c>
      <c r="S18" s="16"/>
      <c r="T18" s="15" t="s">
        <v>35</v>
      </c>
      <c r="U18" s="16"/>
    </row>
    <row r="19" spans="1:21" s="29" customFormat="1" x14ac:dyDescent="0.25">
      <c r="A19" s="148"/>
      <c r="B19" s="28"/>
      <c r="C19" s="149"/>
      <c r="D19" s="178"/>
      <c r="E19" s="427"/>
      <c r="F19" s="428"/>
      <c r="G19" s="428"/>
      <c r="H19" s="428"/>
      <c r="I19" s="428"/>
      <c r="J19" s="428"/>
      <c r="K19" s="428"/>
      <c r="L19" s="428"/>
      <c r="M19" s="429"/>
      <c r="N19" s="24"/>
      <c r="O19" s="24"/>
      <c r="P19" s="25"/>
      <c r="Q19" s="26"/>
      <c r="R19" s="27"/>
      <c r="S19" s="28"/>
      <c r="T19" s="27"/>
      <c r="U19" s="28"/>
    </row>
    <row r="20" spans="1:21" s="29" customFormat="1" x14ac:dyDescent="0.25">
      <c r="A20" s="148"/>
      <c r="B20" s="28"/>
      <c r="C20" s="149"/>
      <c r="D20" s="178"/>
      <c r="E20" s="427"/>
      <c r="F20" s="428"/>
      <c r="G20" s="428"/>
      <c r="H20" s="428"/>
      <c r="I20" s="428"/>
      <c r="J20" s="428"/>
      <c r="K20" s="428"/>
      <c r="L20" s="428"/>
      <c r="M20" s="429"/>
      <c r="N20" s="24"/>
      <c r="O20" s="24"/>
      <c r="P20" s="25"/>
      <c r="Q20" s="26"/>
      <c r="R20" s="27"/>
      <c r="S20" s="28"/>
      <c r="T20" s="27"/>
      <c r="U20" s="28"/>
    </row>
    <row r="21" spans="1:21" s="29" customFormat="1" x14ac:dyDescent="0.25">
      <c r="A21" s="148"/>
      <c r="B21" s="28"/>
      <c r="C21" s="149"/>
      <c r="D21" s="178"/>
      <c r="E21" s="427"/>
      <c r="F21" s="428"/>
      <c r="G21" s="428"/>
      <c r="H21" s="428"/>
      <c r="I21" s="428"/>
      <c r="J21" s="428"/>
      <c r="K21" s="428"/>
      <c r="L21" s="428"/>
      <c r="M21" s="429"/>
      <c r="N21" s="24"/>
      <c r="O21" s="24"/>
      <c r="P21" s="25"/>
      <c r="Q21" s="26"/>
      <c r="R21" s="27"/>
      <c r="S21" s="28"/>
      <c r="T21" s="27"/>
      <c r="U21" s="28"/>
    </row>
    <row r="22" spans="1:21" s="29" customFormat="1" x14ac:dyDescent="0.25">
      <c r="A22" s="148"/>
      <c r="B22" s="28"/>
      <c r="C22" s="149"/>
      <c r="D22" s="178"/>
      <c r="E22" s="427"/>
      <c r="F22" s="428"/>
      <c r="G22" s="428"/>
      <c r="H22" s="428"/>
      <c r="I22" s="428"/>
      <c r="J22" s="428"/>
      <c r="K22" s="428"/>
      <c r="L22" s="428"/>
      <c r="M22" s="429"/>
      <c r="N22" s="24"/>
      <c r="O22" s="24"/>
      <c r="P22" s="25"/>
      <c r="Q22" s="26"/>
      <c r="R22" s="27"/>
      <c r="S22" s="28"/>
      <c r="T22" s="27"/>
      <c r="U22" s="28"/>
    </row>
    <row r="23" spans="1:21" s="29" customFormat="1" x14ac:dyDescent="0.25">
      <c r="A23" s="148"/>
      <c r="B23" s="28"/>
      <c r="C23" s="149"/>
      <c r="D23" s="178"/>
      <c r="E23" s="427"/>
      <c r="F23" s="428"/>
      <c r="G23" s="428"/>
      <c r="H23" s="428"/>
      <c r="I23" s="428"/>
      <c r="J23" s="428"/>
      <c r="K23" s="428"/>
      <c r="L23" s="428"/>
      <c r="M23" s="429"/>
      <c r="N23" s="24"/>
      <c r="O23" s="24"/>
      <c r="P23" s="25"/>
      <c r="Q23" s="26"/>
      <c r="R23" s="27"/>
      <c r="S23" s="28"/>
      <c r="T23" s="27"/>
      <c r="U23" s="28"/>
    </row>
    <row r="24" spans="1:21" s="29" customFormat="1" x14ac:dyDescent="0.25">
      <c r="A24" s="148"/>
      <c r="B24" s="28"/>
      <c r="C24" s="149"/>
      <c r="D24" s="178"/>
      <c r="E24" s="427"/>
      <c r="F24" s="428"/>
      <c r="G24" s="428"/>
      <c r="H24" s="428"/>
      <c r="I24" s="428"/>
      <c r="J24" s="428"/>
      <c r="K24" s="428"/>
      <c r="L24" s="428"/>
      <c r="M24" s="429"/>
      <c r="N24" s="24"/>
      <c r="O24" s="24"/>
      <c r="P24" s="25"/>
      <c r="Q24" s="26"/>
      <c r="R24" s="27"/>
      <c r="S24" s="28"/>
      <c r="T24" s="27"/>
      <c r="U24" s="28"/>
    </row>
    <row r="25" spans="1:21" s="29" customFormat="1" x14ac:dyDescent="0.25">
      <c r="A25" s="148"/>
      <c r="B25" s="28"/>
      <c r="C25" s="149"/>
      <c r="D25" s="178"/>
      <c r="E25" s="427"/>
      <c r="F25" s="428"/>
      <c r="G25" s="428"/>
      <c r="H25" s="428"/>
      <c r="I25" s="428"/>
      <c r="J25" s="428"/>
      <c r="K25" s="428"/>
      <c r="L25" s="428"/>
      <c r="M25" s="429"/>
      <c r="N25" s="24"/>
      <c r="O25" s="24"/>
      <c r="P25" s="25"/>
      <c r="Q25" s="26"/>
      <c r="R25" s="27"/>
      <c r="S25" s="28"/>
      <c r="T25" s="27"/>
      <c r="U25" s="28"/>
    </row>
    <row r="26" spans="1:21" s="29" customFormat="1" x14ac:dyDescent="0.25">
      <c r="A26" s="148"/>
      <c r="B26" s="28"/>
      <c r="C26" s="149"/>
      <c r="D26" s="178"/>
      <c r="E26" s="427"/>
      <c r="F26" s="428"/>
      <c r="G26" s="428"/>
      <c r="H26" s="428"/>
      <c r="I26" s="428"/>
      <c r="J26" s="428"/>
      <c r="K26" s="428"/>
      <c r="L26" s="428"/>
      <c r="M26" s="429"/>
      <c r="N26" s="24"/>
      <c r="O26" s="24"/>
      <c r="P26" s="25"/>
      <c r="Q26" s="26"/>
      <c r="R26" s="27"/>
      <c r="S26" s="28"/>
      <c r="T26" s="27"/>
      <c r="U26" s="28"/>
    </row>
    <row r="27" spans="1:21" s="29" customFormat="1" x14ac:dyDescent="0.25">
      <c r="A27" s="148"/>
      <c r="B27" s="28"/>
      <c r="C27" s="149"/>
      <c r="D27" s="178"/>
      <c r="E27" s="427"/>
      <c r="F27" s="428"/>
      <c r="G27" s="428"/>
      <c r="H27" s="428"/>
      <c r="I27" s="428"/>
      <c r="J27" s="428"/>
      <c r="K27" s="428"/>
      <c r="L27" s="428"/>
      <c r="M27" s="429"/>
      <c r="N27" s="24"/>
      <c r="O27" s="24"/>
      <c r="P27" s="25"/>
      <c r="Q27" s="26"/>
      <c r="R27" s="27"/>
      <c r="S27" s="28"/>
      <c r="T27" s="27"/>
      <c r="U27" s="28"/>
    </row>
    <row r="28" spans="1:21" s="29" customFormat="1" x14ac:dyDescent="0.25">
      <c r="A28" s="148"/>
      <c r="B28" s="28"/>
      <c r="C28" s="149"/>
      <c r="D28" s="178"/>
      <c r="E28" s="427"/>
      <c r="F28" s="428"/>
      <c r="G28" s="428"/>
      <c r="H28" s="428"/>
      <c r="I28" s="428"/>
      <c r="J28" s="428"/>
      <c r="K28" s="428"/>
      <c r="L28" s="428"/>
      <c r="M28" s="429"/>
      <c r="N28" s="24"/>
      <c r="O28" s="24"/>
      <c r="P28" s="25"/>
      <c r="Q28" s="26"/>
      <c r="R28" s="27"/>
      <c r="S28" s="28"/>
      <c r="T28" s="27"/>
      <c r="U28" s="28"/>
    </row>
    <row r="29" spans="1:21" s="153" customFormat="1" x14ac:dyDescent="0.25">
      <c r="B29" s="203"/>
      <c r="C29" s="203"/>
      <c r="D29" s="203"/>
      <c r="K29" s="197" t="s">
        <v>75</v>
      </c>
      <c r="N29" s="197">
        <f>SUM(N19:N28)</f>
        <v>0</v>
      </c>
      <c r="O29" s="197"/>
      <c r="P29" s="261">
        <f>SUM(P19:P28)</f>
        <v>0</v>
      </c>
      <c r="Q29" s="198"/>
      <c r="R29" s="199">
        <f>SUM(R19:R28)</f>
        <v>0</v>
      </c>
      <c r="S29" s="198"/>
      <c r="T29" s="199">
        <f>SUM(T19:T28)</f>
        <v>0</v>
      </c>
      <c r="U29" s="198"/>
    </row>
    <row r="30" spans="1:21" s="151" customFormat="1" x14ac:dyDescent="0.25">
      <c r="B30" s="190"/>
      <c r="C30" s="190"/>
      <c r="D30" s="190"/>
      <c r="P30" s="257"/>
      <c r="Q30" s="196"/>
      <c r="R30" s="163"/>
      <c r="S30" s="196"/>
      <c r="T30" s="163"/>
      <c r="U30" s="196"/>
    </row>
    <row r="31" spans="1:21" s="54" customFormat="1" ht="37.5" x14ac:dyDescent="0.25">
      <c r="A31" s="55" t="s">
        <v>136</v>
      </c>
      <c r="B31" s="204"/>
      <c r="C31" s="204"/>
      <c r="D31" s="204"/>
      <c r="E31" s="56"/>
      <c r="F31" s="56"/>
      <c r="G31" s="56"/>
      <c r="H31" s="56"/>
      <c r="I31" s="56"/>
      <c r="J31" s="56"/>
      <c r="K31" s="56"/>
      <c r="L31" s="56"/>
      <c r="M31" s="57"/>
      <c r="N31" s="249" t="s">
        <v>70</v>
      </c>
      <c r="O31" s="249"/>
      <c r="P31" s="58" t="s">
        <v>38</v>
      </c>
      <c r="Q31" s="187" t="s">
        <v>71</v>
      </c>
      <c r="R31" s="58" t="s">
        <v>39</v>
      </c>
      <c r="S31" s="59" t="s">
        <v>71</v>
      </c>
      <c r="T31" s="58" t="s">
        <v>40</v>
      </c>
      <c r="U31" s="59" t="s">
        <v>71</v>
      </c>
    </row>
    <row r="32" spans="1:21" s="10" customFormat="1" ht="30" x14ac:dyDescent="0.25">
      <c r="A32" s="180" t="s">
        <v>61</v>
      </c>
      <c r="B32" s="181" t="s">
        <v>56</v>
      </c>
      <c r="C32" s="181" t="s">
        <v>55</v>
      </c>
      <c r="D32" s="182" t="s">
        <v>33</v>
      </c>
      <c r="E32" s="434" t="s">
        <v>34</v>
      </c>
      <c r="F32" s="435"/>
      <c r="G32" s="435"/>
      <c r="H32" s="435"/>
      <c r="I32" s="435"/>
      <c r="J32" s="435"/>
      <c r="K32" s="435"/>
      <c r="L32" s="435"/>
      <c r="M32" s="436"/>
      <c r="N32" s="247" t="s">
        <v>35</v>
      </c>
      <c r="O32" s="309"/>
      <c r="P32" s="183" t="s">
        <v>35</v>
      </c>
      <c r="Q32" s="15"/>
      <c r="R32" s="15" t="s">
        <v>35</v>
      </c>
      <c r="S32" s="16"/>
      <c r="T32" s="15" t="s">
        <v>35</v>
      </c>
      <c r="U32" s="16"/>
    </row>
    <row r="33" spans="1:21" s="29" customFormat="1" ht="30" x14ac:dyDescent="0.25">
      <c r="A33" s="148"/>
      <c r="B33" s="28"/>
      <c r="C33" s="149"/>
      <c r="D33" s="205" t="s">
        <v>4</v>
      </c>
      <c r="E33" s="427"/>
      <c r="F33" s="428"/>
      <c r="G33" s="428"/>
      <c r="H33" s="428"/>
      <c r="I33" s="428"/>
      <c r="J33" s="428"/>
      <c r="K33" s="428"/>
      <c r="L33" s="428"/>
      <c r="M33" s="429"/>
      <c r="N33" s="24"/>
      <c r="O33" s="24"/>
      <c r="P33" s="25"/>
      <c r="Q33" s="26"/>
      <c r="R33" s="27"/>
      <c r="S33" s="28"/>
      <c r="T33" s="27"/>
      <c r="U33" s="28"/>
    </row>
    <row r="34" spans="1:21" s="29" customFormat="1" ht="30" x14ac:dyDescent="0.25">
      <c r="A34" s="148"/>
      <c r="B34" s="28"/>
      <c r="C34" s="149"/>
      <c r="D34" s="205" t="s">
        <v>4</v>
      </c>
      <c r="E34" s="427"/>
      <c r="F34" s="428"/>
      <c r="G34" s="428"/>
      <c r="H34" s="428"/>
      <c r="I34" s="428"/>
      <c r="J34" s="428"/>
      <c r="K34" s="428"/>
      <c r="L34" s="428"/>
      <c r="M34" s="429"/>
      <c r="N34" s="24"/>
      <c r="O34" s="24"/>
      <c r="P34" s="25"/>
      <c r="Q34" s="26"/>
      <c r="R34" s="27"/>
      <c r="S34" s="28"/>
      <c r="T34" s="27"/>
      <c r="U34" s="28"/>
    </row>
    <row r="35" spans="1:21" s="29" customFormat="1" ht="30" x14ac:dyDescent="0.25">
      <c r="A35" s="148"/>
      <c r="B35" s="28"/>
      <c r="C35" s="149"/>
      <c r="D35" s="205" t="s">
        <v>4</v>
      </c>
      <c r="E35" s="427"/>
      <c r="F35" s="428"/>
      <c r="G35" s="428"/>
      <c r="H35" s="428"/>
      <c r="I35" s="428"/>
      <c r="J35" s="428"/>
      <c r="K35" s="428"/>
      <c r="L35" s="428"/>
      <c r="M35" s="429"/>
      <c r="N35" s="24"/>
      <c r="O35" s="24"/>
      <c r="P35" s="25"/>
      <c r="Q35" s="26"/>
      <c r="R35" s="27"/>
      <c r="S35" s="28"/>
      <c r="T35" s="27"/>
      <c r="U35" s="28"/>
    </row>
    <row r="36" spans="1:21" s="29" customFormat="1" ht="30" x14ac:dyDescent="0.25">
      <c r="A36" s="148"/>
      <c r="B36" s="28"/>
      <c r="C36" s="149"/>
      <c r="D36" s="205" t="s">
        <v>4</v>
      </c>
      <c r="E36" s="427"/>
      <c r="F36" s="428"/>
      <c r="G36" s="428"/>
      <c r="H36" s="428"/>
      <c r="I36" s="428"/>
      <c r="J36" s="428"/>
      <c r="K36" s="428"/>
      <c r="L36" s="428"/>
      <c r="M36" s="429"/>
      <c r="N36" s="24"/>
      <c r="O36" s="24"/>
      <c r="P36" s="25"/>
      <c r="Q36" s="26"/>
      <c r="R36" s="27"/>
      <c r="S36" s="28"/>
      <c r="T36" s="27"/>
      <c r="U36" s="28"/>
    </row>
    <row r="37" spans="1:21" s="29" customFormat="1" ht="30" x14ac:dyDescent="0.25">
      <c r="A37" s="148"/>
      <c r="B37" s="28"/>
      <c r="C37" s="149"/>
      <c r="D37" s="205" t="s">
        <v>4</v>
      </c>
      <c r="E37" s="427"/>
      <c r="F37" s="428"/>
      <c r="G37" s="428"/>
      <c r="H37" s="428"/>
      <c r="I37" s="428"/>
      <c r="J37" s="428"/>
      <c r="K37" s="428"/>
      <c r="L37" s="428"/>
      <c r="M37" s="429"/>
      <c r="N37" s="24"/>
      <c r="O37" s="24"/>
      <c r="P37" s="25"/>
      <c r="Q37" s="26"/>
      <c r="R37" s="27"/>
      <c r="S37" s="28"/>
      <c r="T37" s="27"/>
      <c r="U37" s="28"/>
    </row>
    <row r="38" spans="1:21" s="29" customFormat="1" ht="30" x14ac:dyDescent="0.25">
      <c r="A38" s="148"/>
      <c r="B38" s="28"/>
      <c r="C38" s="149"/>
      <c r="D38" s="205" t="s">
        <v>4</v>
      </c>
      <c r="E38" s="427"/>
      <c r="F38" s="428"/>
      <c r="G38" s="428"/>
      <c r="H38" s="428"/>
      <c r="I38" s="428"/>
      <c r="J38" s="428"/>
      <c r="K38" s="428"/>
      <c r="L38" s="428"/>
      <c r="M38" s="429"/>
      <c r="N38" s="24"/>
      <c r="O38" s="24"/>
      <c r="P38" s="25"/>
      <c r="Q38" s="26"/>
      <c r="R38" s="27"/>
      <c r="S38" s="28"/>
      <c r="T38" s="27"/>
      <c r="U38" s="28"/>
    </row>
    <row r="39" spans="1:21" s="29" customFormat="1" ht="30" x14ac:dyDescent="0.25">
      <c r="A39" s="148"/>
      <c r="B39" s="28"/>
      <c r="C39" s="149"/>
      <c r="D39" s="205" t="s">
        <v>4</v>
      </c>
      <c r="E39" s="427"/>
      <c r="F39" s="428"/>
      <c r="G39" s="428"/>
      <c r="H39" s="428"/>
      <c r="I39" s="428"/>
      <c r="J39" s="428"/>
      <c r="K39" s="428"/>
      <c r="L39" s="428"/>
      <c r="M39" s="429"/>
      <c r="N39" s="24"/>
      <c r="O39" s="24"/>
      <c r="P39" s="25"/>
      <c r="Q39" s="26"/>
      <c r="R39" s="27"/>
      <c r="S39" s="28"/>
      <c r="T39" s="27"/>
      <c r="U39" s="28"/>
    </row>
    <row r="40" spans="1:21" s="29" customFormat="1" ht="30" x14ac:dyDescent="0.25">
      <c r="A40" s="148"/>
      <c r="B40" s="28"/>
      <c r="C40" s="149"/>
      <c r="D40" s="205" t="s">
        <v>4</v>
      </c>
      <c r="E40" s="427"/>
      <c r="F40" s="428"/>
      <c r="G40" s="428"/>
      <c r="H40" s="428"/>
      <c r="I40" s="428"/>
      <c r="J40" s="428"/>
      <c r="K40" s="428"/>
      <c r="L40" s="428"/>
      <c r="M40" s="429"/>
      <c r="N40" s="24"/>
      <c r="O40" s="24"/>
      <c r="P40" s="25"/>
      <c r="Q40" s="26"/>
      <c r="R40" s="27"/>
      <c r="S40" s="28"/>
      <c r="T40" s="27"/>
      <c r="U40" s="28"/>
    </row>
    <row r="41" spans="1:21" s="29" customFormat="1" ht="30" x14ac:dyDescent="0.25">
      <c r="A41" s="148"/>
      <c r="B41" s="28"/>
      <c r="C41" s="149"/>
      <c r="D41" s="205" t="s">
        <v>4</v>
      </c>
      <c r="E41" s="427"/>
      <c r="F41" s="428"/>
      <c r="G41" s="428"/>
      <c r="H41" s="428"/>
      <c r="I41" s="428"/>
      <c r="J41" s="428"/>
      <c r="K41" s="428"/>
      <c r="L41" s="428"/>
      <c r="M41" s="429"/>
      <c r="N41" s="24"/>
      <c r="O41" s="24"/>
      <c r="P41" s="25"/>
      <c r="Q41" s="26"/>
      <c r="R41" s="27"/>
      <c r="S41" s="28"/>
      <c r="T41" s="27"/>
      <c r="U41" s="28"/>
    </row>
    <row r="42" spans="1:21" s="29" customFormat="1" ht="30" x14ac:dyDescent="0.25">
      <c r="A42" s="148"/>
      <c r="B42" s="28"/>
      <c r="C42" s="149"/>
      <c r="D42" s="205" t="s">
        <v>4</v>
      </c>
      <c r="E42" s="427"/>
      <c r="F42" s="428"/>
      <c r="G42" s="428"/>
      <c r="H42" s="428"/>
      <c r="I42" s="428"/>
      <c r="J42" s="428"/>
      <c r="K42" s="428"/>
      <c r="L42" s="428"/>
      <c r="M42" s="429"/>
      <c r="N42" s="24"/>
      <c r="O42" s="24"/>
      <c r="P42" s="25"/>
      <c r="Q42" s="26"/>
      <c r="R42" s="27"/>
      <c r="S42" s="28"/>
      <c r="T42" s="27"/>
      <c r="U42" s="28"/>
    </row>
    <row r="43" spans="1:21" s="153" customFormat="1" x14ac:dyDescent="0.25">
      <c r="B43" s="203"/>
      <c r="C43" s="203"/>
      <c r="D43" s="203"/>
      <c r="K43" s="197" t="s">
        <v>76</v>
      </c>
      <c r="M43" s="212"/>
      <c r="N43" s="197">
        <f>SUM(N33:N42)</f>
        <v>0</v>
      </c>
      <c r="O43" s="197"/>
      <c r="P43" s="261">
        <f>SUM(P33:P42)</f>
        <v>0</v>
      </c>
      <c r="Q43" s="198"/>
      <c r="R43" s="199">
        <f>SUM(R33:R42)</f>
        <v>0</v>
      </c>
      <c r="S43" s="198"/>
      <c r="T43" s="199">
        <f>SUM(T33:T42)</f>
        <v>0</v>
      </c>
      <c r="U43" s="198"/>
    </row>
    <row r="44" spans="1:21" s="153" customFormat="1" ht="15.75" thickBot="1" x14ac:dyDescent="0.3">
      <c r="B44" s="203"/>
      <c r="C44" s="203"/>
      <c r="D44" s="203"/>
      <c r="N44" s="197"/>
      <c r="O44" s="197"/>
      <c r="P44" s="261"/>
      <c r="Q44" s="198"/>
      <c r="R44" s="213"/>
      <c r="S44" s="198"/>
      <c r="T44" s="213"/>
      <c r="U44" s="198"/>
    </row>
    <row r="45" spans="1:21" s="153" customFormat="1" ht="19.5" thickBot="1" x14ac:dyDescent="0.35">
      <c r="B45" s="203"/>
      <c r="C45" s="203"/>
      <c r="D45" s="203"/>
      <c r="J45" s="419" t="s">
        <v>57</v>
      </c>
      <c r="K45" s="420"/>
      <c r="L45" s="420"/>
      <c r="M45" s="421"/>
      <c r="N45" s="197">
        <f>SUM(N29,N43)</f>
        <v>0</v>
      </c>
      <c r="O45" s="197"/>
      <c r="P45" s="261">
        <f>SUM(P29,P43)</f>
        <v>0</v>
      </c>
      <c r="Q45" s="197"/>
      <c r="R45" s="197">
        <f>SUM(R29,R43)</f>
        <v>0</v>
      </c>
      <c r="S45" s="197"/>
      <c r="T45" s="197">
        <f>SUM(T29,T43)</f>
        <v>0</v>
      </c>
      <c r="U45" s="198"/>
    </row>
    <row r="46" spans="1:21" s="153" customFormat="1" ht="18.75" x14ac:dyDescent="0.3">
      <c r="B46" s="203"/>
      <c r="C46" s="203"/>
      <c r="D46" s="203"/>
      <c r="J46" s="214"/>
      <c r="K46" s="214"/>
      <c r="L46" s="214"/>
      <c r="M46" s="214"/>
      <c r="N46" s="197"/>
      <c r="O46" s="197"/>
      <c r="P46" s="261"/>
      <c r="Q46" s="197"/>
      <c r="R46" s="197"/>
      <c r="S46" s="197"/>
      <c r="T46" s="197"/>
      <c r="U46" s="198"/>
    </row>
    <row r="47" spans="1:21" s="11" customFormat="1" ht="23.25" x14ac:dyDescent="0.35">
      <c r="A47" s="179" t="s">
        <v>82</v>
      </c>
      <c r="B47" s="220"/>
      <c r="C47" s="220"/>
      <c r="D47" s="200"/>
      <c r="P47" s="258"/>
      <c r="Q47" s="194"/>
      <c r="R47" s="195"/>
      <c r="S47" s="194"/>
      <c r="T47" s="195"/>
      <c r="U47" s="194"/>
    </row>
    <row r="48" spans="1:21" s="188" customFormat="1" ht="31.5" x14ac:dyDescent="0.25">
      <c r="A48" s="215" t="s">
        <v>137</v>
      </c>
      <c r="B48" s="216"/>
      <c r="C48" s="216"/>
      <c r="D48" s="216"/>
      <c r="E48" s="216"/>
      <c r="F48" s="216"/>
      <c r="G48" s="216"/>
      <c r="H48" s="216"/>
      <c r="I48" s="216"/>
      <c r="J48" s="216"/>
      <c r="K48" s="216"/>
      <c r="L48" s="216"/>
      <c r="M48" s="217"/>
      <c r="N48" s="250" t="s">
        <v>70</v>
      </c>
      <c r="O48" s="250"/>
      <c r="P48" s="218" t="s">
        <v>38</v>
      </c>
      <c r="Q48" s="218" t="s">
        <v>71</v>
      </c>
      <c r="R48" s="218" t="s">
        <v>39</v>
      </c>
      <c r="S48" s="218" t="s">
        <v>71</v>
      </c>
      <c r="T48" s="218" t="s">
        <v>40</v>
      </c>
      <c r="U48" s="218" t="s">
        <v>71</v>
      </c>
    </row>
    <row r="49" spans="1:21" ht="30" x14ac:dyDescent="0.25">
      <c r="A49" s="20" t="s">
        <v>61</v>
      </c>
      <c r="B49" s="181" t="s">
        <v>56</v>
      </c>
      <c r="C49" s="181" t="s">
        <v>55</v>
      </c>
      <c r="D49" s="206" t="s">
        <v>33</v>
      </c>
      <c r="E49" s="433" t="s">
        <v>34</v>
      </c>
      <c r="F49" s="422"/>
      <c r="G49" s="422"/>
      <c r="H49" s="422"/>
      <c r="I49" s="422"/>
      <c r="J49" s="422"/>
      <c r="K49" s="422"/>
      <c r="L49" s="422"/>
      <c r="M49" s="423"/>
      <c r="N49" s="246" t="s">
        <v>35</v>
      </c>
      <c r="O49" s="308"/>
      <c r="P49" s="13" t="s">
        <v>35</v>
      </c>
      <c r="Q49" s="15"/>
      <c r="R49" s="13" t="s">
        <v>35</v>
      </c>
      <c r="S49" s="16"/>
      <c r="T49" s="13" t="s">
        <v>35</v>
      </c>
      <c r="U49" s="16"/>
    </row>
    <row r="50" spans="1:21" s="29" customFormat="1" ht="106.5" customHeight="1" x14ac:dyDescent="0.25">
      <c r="A50" s="148">
        <v>7</v>
      </c>
      <c r="B50" s="28" t="s">
        <v>46</v>
      </c>
      <c r="C50" s="149" t="s">
        <v>49</v>
      </c>
      <c r="D50" s="178" t="s">
        <v>10</v>
      </c>
      <c r="E50" s="427" t="s">
        <v>317</v>
      </c>
      <c r="F50" s="428"/>
      <c r="G50" s="428"/>
      <c r="H50" s="428"/>
      <c r="I50" s="428"/>
      <c r="J50" s="428"/>
      <c r="K50" s="428"/>
      <c r="L50" s="428"/>
      <c r="M50" s="429"/>
      <c r="N50" s="24">
        <v>400</v>
      </c>
      <c r="O50" s="330" t="s">
        <v>318</v>
      </c>
      <c r="P50" s="25"/>
      <c r="Q50" s="26"/>
      <c r="R50" s="25"/>
      <c r="S50" s="28"/>
      <c r="T50" s="25"/>
      <c r="U50" s="28"/>
    </row>
    <row r="51" spans="1:21" s="29" customFormat="1" ht="49.5" customHeight="1" x14ac:dyDescent="0.25">
      <c r="A51" s="148">
        <v>1</v>
      </c>
      <c r="B51" s="28" t="s">
        <v>46</v>
      </c>
      <c r="C51" s="149" t="s">
        <v>49</v>
      </c>
      <c r="D51" s="178" t="s">
        <v>8</v>
      </c>
      <c r="E51" s="427" t="s">
        <v>323</v>
      </c>
      <c r="F51" s="428"/>
      <c r="G51" s="428"/>
      <c r="H51" s="428"/>
      <c r="I51" s="428"/>
      <c r="J51" s="428"/>
      <c r="K51" s="428"/>
      <c r="L51" s="428"/>
      <c r="M51" s="429"/>
      <c r="N51" s="24">
        <v>3895</v>
      </c>
      <c r="O51" s="24"/>
      <c r="P51" s="25"/>
      <c r="Q51" s="26"/>
      <c r="R51" s="25"/>
      <c r="S51" s="28"/>
      <c r="T51" s="25"/>
      <c r="U51" s="28"/>
    </row>
    <row r="52" spans="1:21" s="29" customFormat="1" x14ac:dyDescent="0.25">
      <c r="A52" s="148"/>
      <c r="B52" s="28"/>
      <c r="C52" s="149"/>
      <c r="D52" s="178"/>
      <c r="E52" s="427"/>
      <c r="F52" s="428"/>
      <c r="G52" s="428"/>
      <c r="H52" s="428"/>
      <c r="I52" s="428"/>
      <c r="J52" s="428"/>
      <c r="K52" s="428"/>
      <c r="L52" s="428"/>
      <c r="M52" s="429"/>
      <c r="N52" s="24"/>
      <c r="O52" s="24"/>
      <c r="P52" s="25"/>
      <c r="Q52" s="26"/>
      <c r="R52" s="25"/>
      <c r="S52" s="28"/>
      <c r="T52" s="25"/>
      <c r="U52" s="28"/>
    </row>
    <row r="53" spans="1:21" s="29" customFormat="1" x14ac:dyDescent="0.25">
      <c r="A53" s="148"/>
      <c r="B53" s="28"/>
      <c r="C53" s="149"/>
      <c r="D53" s="178"/>
      <c r="E53" s="427"/>
      <c r="F53" s="428"/>
      <c r="G53" s="428"/>
      <c r="H53" s="428"/>
      <c r="I53" s="428"/>
      <c r="J53" s="428"/>
      <c r="K53" s="428"/>
      <c r="L53" s="428"/>
      <c r="M53" s="429"/>
      <c r="N53" s="24"/>
      <c r="O53" s="24"/>
      <c r="P53" s="25"/>
      <c r="Q53" s="26"/>
      <c r="R53" s="25"/>
      <c r="S53" s="28"/>
      <c r="T53" s="25"/>
      <c r="U53" s="28"/>
    </row>
    <row r="54" spans="1:21" s="29" customFormat="1" x14ac:dyDescent="0.25">
      <c r="A54" s="148"/>
      <c r="B54" s="28"/>
      <c r="C54" s="149"/>
      <c r="D54" s="178"/>
      <c r="E54" s="427"/>
      <c r="F54" s="428"/>
      <c r="G54" s="428"/>
      <c r="H54" s="428"/>
      <c r="I54" s="428"/>
      <c r="J54" s="428"/>
      <c r="K54" s="428"/>
      <c r="L54" s="428"/>
      <c r="M54" s="429"/>
      <c r="N54" s="24"/>
      <c r="O54" s="24"/>
      <c r="P54" s="25"/>
      <c r="Q54" s="26"/>
      <c r="R54" s="25"/>
      <c r="S54" s="28"/>
      <c r="T54" s="25"/>
      <c r="U54" s="28"/>
    </row>
    <row r="55" spans="1:21" s="29" customFormat="1" x14ac:dyDescent="0.25">
      <c r="A55" s="148"/>
      <c r="B55" s="28"/>
      <c r="C55" s="149"/>
      <c r="D55" s="178"/>
      <c r="E55" s="427"/>
      <c r="F55" s="428"/>
      <c r="G55" s="428"/>
      <c r="H55" s="428"/>
      <c r="I55" s="428"/>
      <c r="J55" s="428"/>
      <c r="K55" s="428"/>
      <c r="L55" s="428"/>
      <c r="M55" s="429"/>
      <c r="N55" s="24"/>
      <c r="O55" s="24"/>
      <c r="P55" s="25"/>
      <c r="Q55" s="26"/>
      <c r="R55" s="25"/>
      <c r="S55" s="28"/>
      <c r="T55" s="25"/>
      <c r="U55" s="28"/>
    </row>
    <row r="56" spans="1:21" s="29" customFormat="1" x14ac:dyDescent="0.25">
      <c r="A56" s="148"/>
      <c r="B56" s="28"/>
      <c r="C56" s="149"/>
      <c r="D56" s="178"/>
      <c r="E56" s="427"/>
      <c r="F56" s="428"/>
      <c r="G56" s="428"/>
      <c r="H56" s="428"/>
      <c r="I56" s="428"/>
      <c r="J56" s="428"/>
      <c r="K56" s="428"/>
      <c r="L56" s="428"/>
      <c r="M56" s="429"/>
      <c r="N56" s="24"/>
      <c r="O56" s="24"/>
      <c r="P56" s="25"/>
      <c r="Q56" s="26"/>
      <c r="R56" s="25"/>
      <c r="S56" s="28"/>
      <c r="T56" s="25"/>
      <c r="U56" s="28"/>
    </row>
    <row r="57" spans="1:21" s="29" customFormat="1" x14ac:dyDescent="0.25">
      <c r="A57" s="30"/>
      <c r="B57" s="33"/>
      <c r="C57" s="221"/>
      <c r="D57" s="207"/>
      <c r="E57" s="427"/>
      <c r="F57" s="428"/>
      <c r="G57" s="428"/>
      <c r="H57" s="428"/>
      <c r="I57" s="428"/>
      <c r="J57" s="428"/>
      <c r="K57" s="428"/>
      <c r="L57" s="428"/>
      <c r="M57" s="429"/>
      <c r="N57" s="251"/>
      <c r="O57" s="251"/>
      <c r="P57" s="31"/>
      <c r="Q57" s="32"/>
      <c r="R57" s="31"/>
      <c r="S57" s="33"/>
      <c r="T57" s="31"/>
      <c r="U57" s="33"/>
    </row>
    <row r="58" spans="1:21" s="224" customFormat="1" x14ac:dyDescent="0.25">
      <c r="B58" s="225"/>
      <c r="C58" s="225"/>
      <c r="D58" s="225"/>
      <c r="L58" s="224" t="s">
        <v>79</v>
      </c>
      <c r="M58" s="212"/>
      <c r="N58" s="226">
        <f>SUM(N50:N57)</f>
        <v>4295</v>
      </c>
      <c r="O58" s="226"/>
      <c r="P58" s="262">
        <f>SUM(P50:P57)</f>
        <v>0</v>
      </c>
      <c r="Q58" s="227"/>
      <c r="R58" s="212">
        <f>SUM(R50:R57)</f>
        <v>0</v>
      </c>
      <c r="S58" s="227"/>
      <c r="T58" s="212">
        <f>SUM(T50:T57)</f>
        <v>0</v>
      </c>
      <c r="U58" s="227"/>
    </row>
    <row r="59" spans="1:21" s="153" customFormat="1" x14ac:dyDescent="0.25">
      <c r="B59" s="203"/>
      <c r="C59" s="203"/>
      <c r="D59" s="203"/>
      <c r="M59" s="228"/>
      <c r="N59" s="228"/>
      <c r="O59" s="228"/>
      <c r="P59" s="263"/>
      <c r="Q59" s="198"/>
      <c r="R59" s="228"/>
      <c r="S59" s="198"/>
      <c r="T59" s="228"/>
      <c r="U59" s="198"/>
    </row>
    <row r="60" spans="1:21" s="233" customFormat="1" ht="31.5" x14ac:dyDescent="0.25">
      <c r="A60" s="229" t="s">
        <v>77</v>
      </c>
      <c r="B60" s="230"/>
      <c r="C60" s="230"/>
      <c r="D60" s="230"/>
      <c r="E60" s="230"/>
      <c r="F60" s="230"/>
      <c r="G60" s="230"/>
      <c r="H60" s="230"/>
      <c r="I60" s="230"/>
      <c r="J60" s="230"/>
      <c r="K60" s="230"/>
      <c r="L60" s="230"/>
      <c r="M60" s="231"/>
      <c r="N60" s="252" t="s">
        <v>70</v>
      </c>
      <c r="O60" s="252"/>
      <c r="P60" s="232" t="s">
        <v>38</v>
      </c>
      <c r="Q60" s="232" t="s">
        <v>71</v>
      </c>
      <c r="R60" s="232" t="s">
        <v>39</v>
      </c>
      <c r="S60" s="232" t="s">
        <v>71</v>
      </c>
      <c r="T60" s="232" t="s">
        <v>40</v>
      </c>
      <c r="U60" s="232" t="s">
        <v>71</v>
      </c>
    </row>
    <row r="61" spans="1:21" ht="30" x14ac:dyDescent="0.25">
      <c r="A61" s="20" t="s">
        <v>61</v>
      </c>
      <c r="B61" s="181" t="s">
        <v>56</v>
      </c>
      <c r="C61" s="181" t="s">
        <v>55</v>
      </c>
      <c r="D61" s="206" t="s">
        <v>33</v>
      </c>
      <c r="E61" s="433" t="s">
        <v>34</v>
      </c>
      <c r="F61" s="422"/>
      <c r="G61" s="422"/>
      <c r="H61" s="422"/>
      <c r="I61" s="422"/>
      <c r="J61" s="422"/>
      <c r="K61" s="422"/>
      <c r="L61" s="422"/>
      <c r="M61" s="423"/>
      <c r="N61" s="246" t="s">
        <v>35</v>
      </c>
      <c r="O61" s="308"/>
      <c r="P61" s="13" t="s">
        <v>35</v>
      </c>
      <c r="Q61" s="15"/>
      <c r="R61" s="13" t="s">
        <v>35</v>
      </c>
      <c r="S61" s="16"/>
      <c r="T61" s="13" t="s">
        <v>35</v>
      </c>
      <c r="U61" s="16"/>
    </row>
    <row r="62" spans="1:21" s="29" customFormat="1" ht="55.5" customHeight="1" x14ac:dyDescent="0.25">
      <c r="A62" s="148">
        <v>8</v>
      </c>
      <c r="B62" s="28" t="s">
        <v>46</v>
      </c>
      <c r="C62" s="149" t="s">
        <v>49</v>
      </c>
      <c r="D62" s="178" t="s">
        <v>13</v>
      </c>
      <c r="E62" s="430" t="s">
        <v>257</v>
      </c>
      <c r="F62" s="431"/>
      <c r="G62" s="431"/>
      <c r="H62" s="431"/>
      <c r="I62" s="431"/>
      <c r="J62" s="431"/>
      <c r="K62" s="431"/>
      <c r="L62" s="431"/>
      <c r="M62" s="432"/>
      <c r="N62" s="24">
        <v>3000</v>
      </c>
      <c r="O62" s="311"/>
      <c r="P62" s="25"/>
      <c r="Q62" s="26"/>
      <c r="R62" s="25"/>
      <c r="S62" s="28"/>
      <c r="T62" s="25"/>
      <c r="U62" s="28"/>
    </row>
    <row r="63" spans="1:21" s="29" customFormat="1" ht="91.5" customHeight="1" x14ac:dyDescent="0.25">
      <c r="A63" s="148">
        <v>2</v>
      </c>
      <c r="B63" s="28" t="s">
        <v>46</v>
      </c>
      <c r="C63" s="149" t="s">
        <v>49</v>
      </c>
      <c r="D63" s="178" t="s">
        <v>11</v>
      </c>
      <c r="E63" s="427" t="s">
        <v>256</v>
      </c>
      <c r="F63" s="428"/>
      <c r="G63" s="428"/>
      <c r="H63" s="428"/>
      <c r="I63" s="428"/>
      <c r="J63" s="428"/>
      <c r="K63" s="428"/>
      <c r="L63" s="428"/>
      <c r="M63" s="429"/>
      <c r="N63" s="24">
        <v>14000</v>
      </c>
      <c r="O63" s="24"/>
      <c r="P63" s="25"/>
      <c r="Q63" s="26"/>
      <c r="R63" s="25"/>
      <c r="S63" s="28"/>
      <c r="T63" s="25"/>
      <c r="U63" s="28"/>
    </row>
    <row r="64" spans="1:21" s="29" customFormat="1" ht="69" customHeight="1" x14ac:dyDescent="0.25">
      <c r="A64" s="148">
        <v>3</v>
      </c>
      <c r="B64" s="28" t="s">
        <v>46</v>
      </c>
      <c r="C64" s="149" t="s">
        <v>49</v>
      </c>
      <c r="D64" s="178" t="s">
        <v>11</v>
      </c>
      <c r="E64" s="427" t="s">
        <v>270</v>
      </c>
      <c r="F64" s="428"/>
      <c r="G64" s="428"/>
      <c r="H64" s="428"/>
      <c r="I64" s="428"/>
      <c r="J64" s="428"/>
      <c r="K64" s="428"/>
      <c r="L64" s="428"/>
      <c r="M64" s="429"/>
      <c r="N64" s="24">
        <v>1332.65</v>
      </c>
      <c r="O64" s="24"/>
      <c r="P64" s="25"/>
      <c r="Q64" s="26"/>
      <c r="R64" s="25"/>
      <c r="S64" s="28"/>
      <c r="T64" s="25"/>
      <c r="U64" s="28"/>
    </row>
    <row r="65" spans="1:21" s="29" customFormat="1" ht="171" customHeight="1" x14ac:dyDescent="0.25">
      <c r="A65" s="148">
        <v>4</v>
      </c>
      <c r="B65" s="28" t="s">
        <v>46</v>
      </c>
      <c r="C65" s="149" t="s">
        <v>49</v>
      </c>
      <c r="D65" s="178" t="s">
        <v>11</v>
      </c>
      <c r="E65" s="427" t="s">
        <v>262</v>
      </c>
      <c r="F65" s="428"/>
      <c r="G65" s="428"/>
      <c r="H65" s="428"/>
      <c r="I65" s="428"/>
      <c r="J65" s="428"/>
      <c r="K65" s="428"/>
      <c r="L65" s="428"/>
      <c r="M65" s="429"/>
      <c r="N65" s="24">
        <v>8767</v>
      </c>
      <c r="O65" s="24"/>
      <c r="P65" s="25"/>
      <c r="Q65" s="26"/>
      <c r="R65" s="25"/>
      <c r="S65" s="28"/>
      <c r="T65" s="25"/>
      <c r="U65" s="28"/>
    </row>
    <row r="66" spans="1:21" s="29" customFormat="1" ht="120.75" customHeight="1" x14ac:dyDescent="0.25">
      <c r="A66" s="148">
        <v>5</v>
      </c>
      <c r="B66" s="28" t="s">
        <v>46</v>
      </c>
      <c r="C66" s="149" t="s">
        <v>49</v>
      </c>
      <c r="D66" s="178" t="s">
        <v>11</v>
      </c>
      <c r="E66" s="427" t="s">
        <v>263</v>
      </c>
      <c r="F66" s="428"/>
      <c r="G66" s="428"/>
      <c r="H66" s="428"/>
      <c r="I66" s="428"/>
      <c r="J66" s="428"/>
      <c r="K66" s="428"/>
      <c r="L66" s="428"/>
      <c r="M66" s="429"/>
      <c r="N66" s="24">
        <v>13762.37</v>
      </c>
      <c r="O66" s="24"/>
      <c r="P66" s="25"/>
      <c r="Q66" s="26"/>
      <c r="R66" s="25"/>
      <c r="S66" s="28"/>
      <c r="T66" s="25"/>
      <c r="U66" s="28"/>
    </row>
    <row r="67" spans="1:21" s="29" customFormat="1" ht="103.5" customHeight="1" x14ac:dyDescent="0.25">
      <c r="A67" s="148">
        <v>6</v>
      </c>
      <c r="B67" s="28" t="s">
        <v>46</v>
      </c>
      <c r="C67" s="149" t="s">
        <v>49</v>
      </c>
      <c r="D67" s="178" t="s">
        <v>11</v>
      </c>
      <c r="E67" s="427" t="s">
        <v>264</v>
      </c>
      <c r="F67" s="428"/>
      <c r="G67" s="428"/>
      <c r="H67" s="428"/>
      <c r="I67" s="428"/>
      <c r="J67" s="428"/>
      <c r="K67" s="428"/>
      <c r="L67" s="428"/>
      <c r="M67" s="429"/>
      <c r="N67" s="24">
        <v>6760</v>
      </c>
      <c r="O67" s="24"/>
      <c r="P67" s="25"/>
      <c r="Q67" s="26"/>
      <c r="R67" s="25"/>
      <c r="S67" s="28"/>
      <c r="T67" s="25"/>
      <c r="U67" s="28"/>
    </row>
    <row r="68" spans="1:21" s="29" customFormat="1" ht="62.25" customHeight="1" x14ac:dyDescent="0.25">
      <c r="A68" s="148">
        <v>1</v>
      </c>
      <c r="B68" s="28"/>
      <c r="C68" s="149"/>
      <c r="D68" s="178" t="s">
        <v>11</v>
      </c>
      <c r="E68" s="427" t="s">
        <v>273</v>
      </c>
      <c r="F68" s="428"/>
      <c r="G68" s="428"/>
      <c r="H68" s="428"/>
      <c r="I68" s="428"/>
      <c r="J68" s="428"/>
      <c r="K68" s="428"/>
      <c r="L68" s="428"/>
      <c r="M68" s="429"/>
      <c r="N68" s="24">
        <v>577.5</v>
      </c>
      <c r="O68" s="24"/>
      <c r="P68" s="25"/>
      <c r="Q68" s="26"/>
      <c r="R68" s="25"/>
      <c r="S68" s="28"/>
      <c r="T68" s="25"/>
      <c r="U68" s="28"/>
    </row>
    <row r="69" spans="1:21" s="29" customFormat="1" ht="30" x14ac:dyDescent="0.25">
      <c r="A69" s="148">
        <v>1</v>
      </c>
      <c r="B69" s="28"/>
      <c r="C69" s="149"/>
      <c r="D69" s="178" t="s">
        <v>13</v>
      </c>
      <c r="E69" s="427" t="s">
        <v>274</v>
      </c>
      <c r="F69" s="428"/>
      <c r="G69" s="428"/>
      <c r="H69" s="428"/>
      <c r="I69" s="428"/>
      <c r="J69" s="428"/>
      <c r="K69" s="428"/>
      <c r="L69" s="428"/>
      <c r="M69" s="429"/>
      <c r="N69" s="24">
        <v>62.55</v>
      </c>
      <c r="O69" s="24"/>
      <c r="P69" s="25"/>
      <c r="Q69" s="26"/>
      <c r="R69" s="25"/>
      <c r="S69" s="28"/>
      <c r="T69" s="25"/>
      <c r="U69" s="28"/>
    </row>
    <row r="70" spans="1:21" s="29" customFormat="1" x14ac:dyDescent="0.25">
      <c r="A70" s="148"/>
      <c r="B70" s="28"/>
      <c r="C70" s="149"/>
      <c r="D70" s="178"/>
      <c r="E70" s="427"/>
      <c r="F70" s="428"/>
      <c r="G70" s="428"/>
      <c r="H70" s="428"/>
      <c r="I70" s="428"/>
      <c r="J70" s="428"/>
      <c r="K70" s="428"/>
      <c r="L70" s="428"/>
      <c r="M70" s="429"/>
      <c r="N70" s="24"/>
      <c r="O70" s="24"/>
      <c r="P70" s="25"/>
      <c r="Q70" s="26"/>
      <c r="R70" s="25"/>
      <c r="S70" s="28"/>
      <c r="T70" s="25"/>
      <c r="U70" s="28"/>
    </row>
    <row r="71" spans="1:21" s="29" customFormat="1" x14ac:dyDescent="0.25">
      <c r="A71" s="148"/>
      <c r="B71" s="28"/>
      <c r="C71" s="149"/>
      <c r="D71" s="178"/>
      <c r="E71" s="427"/>
      <c r="F71" s="428"/>
      <c r="G71" s="428"/>
      <c r="H71" s="428"/>
      <c r="I71" s="428"/>
      <c r="J71" s="428"/>
      <c r="K71" s="428"/>
      <c r="L71" s="428"/>
      <c r="M71" s="429"/>
      <c r="N71" s="24"/>
      <c r="O71" s="24"/>
      <c r="P71" s="25"/>
      <c r="Q71" s="26"/>
      <c r="R71" s="25"/>
      <c r="S71" s="28"/>
      <c r="T71" s="25"/>
      <c r="U71" s="28"/>
    </row>
    <row r="72" spans="1:21" s="153" customFormat="1" x14ac:dyDescent="0.25">
      <c r="B72" s="203"/>
      <c r="C72" s="203"/>
      <c r="D72" s="203"/>
      <c r="K72" s="234" t="s">
        <v>80</v>
      </c>
      <c r="L72" s="235"/>
      <c r="M72" s="235"/>
      <c r="N72" s="197">
        <f>SUM(N62:N71)</f>
        <v>48262.070000000007</v>
      </c>
      <c r="O72" s="197"/>
      <c r="P72" s="261">
        <f>SUM(P62:P71)</f>
        <v>0</v>
      </c>
      <c r="Q72" s="197"/>
      <c r="R72" s="197">
        <f>SUM(R62:R71)</f>
        <v>0</v>
      </c>
      <c r="S72" s="197"/>
      <c r="T72" s="197">
        <f>SUM(T62:T71)</f>
        <v>0</v>
      </c>
      <c r="U72" s="197"/>
    </row>
    <row r="73" spans="1:21" s="151" customFormat="1" x14ac:dyDescent="0.25">
      <c r="B73" s="190"/>
      <c r="C73" s="190"/>
      <c r="D73" s="190"/>
      <c r="P73" s="257"/>
      <c r="Q73" s="196"/>
      <c r="R73" s="163"/>
      <c r="S73" s="196"/>
      <c r="T73" s="163"/>
      <c r="U73" s="196"/>
    </row>
    <row r="74" spans="1:21" s="188" customFormat="1" ht="31.5" x14ac:dyDescent="0.25">
      <c r="A74" s="236" t="s">
        <v>37</v>
      </c>
      <c r="B74" s="208"/>
      <c r="C74" s="208"/>
      <c r="D74" s="208"/>
      <c r="E74" s="60"/>
      <c r="F74" s="60"/>
      <c r="G74" s="60"/>
      <c r="H74" s="60"/>
      <c r="I74" s="60"/>
      <c r="J74" s="60"/>
      <c r="K74" s="60"/>
      <c r="L74" s="60"/>
      <c r="M74" s="61"/>
      <c r="N74" s="253" t="s">
        <v>70</v>
      </c>
      <c r="O74" s="253"/>
      <c r="P74" s="237" t="s">
        <v>38</v>
      </c>
      <c r="Q74" s="237" t="s">
        <v>71</v>
      </c>
      <c r="R74" s="237" t="s">
        <v>39</v>
      </c>
      <c r="S74" s="237" t="s">
        <v>71</v>
      </c>
      <c r="T74" s="237" t="s">
        <v>40</v>
      </c>
      <c r="U74" s="237" t="s">
        <v>71</v>
      </c>
    </row>
    <row r="75" spans="1:21" ht="30" x14ac:dyDescent="0.25">
      <c r="A75" s="20" t="s">
        <v>61</v>
      </c>
      <c r="B75" s="181" t="s">
        <v>56</v>
      </c>
      <c r="C75" s="181" t="s">
        <v>55</v>
      </c>
      <c r="D75" s="269" t="s">
        <v>33</v>
      </c>
      <c r="E75" s="422" t="s">
        <v>34</v>
      </c>
      <c r="F75" s="422"/>
      <c r="G75" s="422"/>
      <c r="H75" s="422"/>
      <c r="I75" s="422"/>
      <c r="J75" s="422"/>
      <c r="K75" s="422"/>
      <c r="L75" s="422"/>
      <c r="M75" s="423"/>
      <c r="N75" s="246" t="s">
        <v>35</v>
      </c>
      <c r="O75" s="308"/>
      <c r="P75" s="246" t="s">
        <v>35</v>
      </c>
      <c r="Q75" s="15"/>
      <c r="R75" s="17" t="s">
        <v>35</v>
      </c>
      <c r="S75" s="16"/>
      <c r="T75" s="17" t="s">
        <v>35</v>
      </c>
      <c r="U75" s="16"/>
    </row>
    <row r="76" spans="1:21" s="29" customFormat="1" x14ac:dyDescent="0.25">
      <c r="A76" s="148"/>
      <c r="B76" s="28"/>
      <c r="C76" s="28"/>
      <c r="D76" s="178"/>
      <c r="E76" s="427"/>
      <c r="F76" s="428"/>
      <c r="G76" s="428"/>
      <c r="H76" s="428"/>
      <c r="I76" s="428"/>
      <c r="J76" s="428"/>
      <c r="K76" s="428"/>
      <c r="L76" s="428"/>
      <c r="M76" s="429"/>
      <c r="N76" s="24"/>
      <c r="O76" s="24"/>
      <c r="P76" s="24"/>
      <c r="Q76" s="26"/>
      <c r="R76" s="24"/>
      <c r="S76" s="28"/>
      <c r="T76" s="24"/>
      <c r="U76" s="28"/>
    </row>
    <row r="77" spans="1:21" s="29" customFormat="1" x14ac:dyDescent="0.25">
      <c r="A77" s="148"/>
      <c r="B77" s="28"/>
      <c r="C77" s="28"/>
      <c r="D77" s="178"/>
      <c r="E77" s="427"/>
      <c r="F77" s="428"/>
      <c r="G77" s="428"/>
      <c r="H77" s="428"/>
      <c r="I77" s="428"/>
      <c r="J77" s="428"/>
      <c r="K77" s="428"/>
      <c r="L77" s="428"/>
      <c r="M77" s="429"/>
      <c r="N77" s="24"/>
      <c r="O77" s="24"/>
      <c r="P77" s="24"/>
      <c r="Q77" s="26"/>
      <c r="R77" s="24"/>
      <c r="S77" s="28"/>
      <c r="T77" s="24"/>
      <c r="U77" s="28"/>
    </row>
    <row r="78" spans="1:21" s="29" customFormat="1" x14ac:dyDescent="0.25">
      <c r="A78" s="148"/>
      <c r="B78" s="28"/>
      <c r="C78" s="28"/>
      <c r="D78" s="178"/>
      <c r="E78" s="427"/>
      <c r="F78" s="428"/>
      <c r="G78" s="428"/>
      <c r="H78" s="428"/>
      <c r="I78" s="428"/>
      <c r="J78" s="428"/>
      <c r="K78" s="428"/>
      <c r="L78" s="428"/>
      <c r="M78" s="429"/>
      <c r="N78" s="24"/>
      <c r="O78" s="24"/>
      <c r="P78" s="24"/>
      <c r="Q78" s="26"/>
      <c r="R78" s="24"/>
      <c r="S78" s="28"/>
      <c r="T78" s="24"/>
      <c r="U78" s="28"/>
    </row>
    <row r="79" spans="1:21" s="29" customFormat="1" x14ac:dyDescent="0.25">
      <c r="A79" s="148"/>
      <c r="B79" s="28"/>
      <c r="C79" s="28"/>
      <c r="D79" s="178"/>
      <c r="E79" s="427"/>
      <c r="F79" s="428"/>
      <c r="G79" s="428"/>
      <c r="H79" s="428"/>
      <c r="I79" s="428"/>
      <c r="J79" s="428"/>
      <c r="K79" s="428"/>
      <c r="L79" s="428"/>
      <c r="M79" s="429"/>
      <c r="N79" s="24"/>
      <c r="O79" s="24"/>
      <c r="P79" s="24"/>
      <c r="Q79" s="26"/>
      <c r="R79" s="24"/>
      <c r="S79" s="28"/>
      <c r="T79" s="24"/>
      <c r="U79" s="28"/>
    </row>
    <row r="80" spans="1:21" s="29" customFormat="1" x14ac:dyDescent="0.25">
      <c r="A80" s="148"/>
      <c r="B80" s="28"/>
      <c r="C80" s="28"/>
      <c r="D80" s="178"/>
      <c r="E80" s="427"/>
      <c r="F80" s="428"/>
      <c r="G80" s="428"/>
      <c r="H80" s="428"/>
      <c r="I80" s="428"/>
      <c r="J80" s="428"/>
      <c r="K80" s="428"/>
      <c r="L80" s="428"/>
      <c r="M80" s="429"/>
      <c r="N80" s="24"/>
      <c r="O80" s="24"/>
      <c r="P80" s="24"/>
      <c r="Q80" s="26"/>
      <c r="R80" s="24"/>
      <c r="S80" s="28"/>
      <c r="T80" s="24"/>
      <c r="U80" s="28"/>
    </row>
    <row r="81" spans="1:21" s="29" customFormat="1" x14ac:dyDescent="0.25">
      <c r="A81" s="148"/>
      <c r="B81" s="28"/>
      <c r="C81" s="28"/>
      <c r="D81" s="178"/>
      <c r="E81" s="427"/>
      <c r="F81" s="428"/>
      <c r="G81" s="428"/>
      <c r="H81" s="428"/>
      <c r="I81" s="428"/>
      <c r="J81" s="428"/>
      <c r="K81" s="428"/>
      <c r="L81" s="428"/>
      <c r="M81" s="429"/>
      <c r="N81" s="24"/>
      <c r="O81" s="24"/>
      <c r="P81" s="24"/>
      <c r="Q81" s="26"/>
      <c r="R81" s="24"/>
      <c r="S81" s="28"/>
      <c r="T81" s="24"/>
      <c r="U81" s="28"/>
    </row>
    <row r="82" spans="1:21" s="29" customFormat="1" x14ac:dyDescent="0.25">
      <c r="A82" s="148"/>
      <c r="B82" s="28"/>
      <c r="C82" s="28"/>
      <c r="D82" s="178"/>
      <c r="E82" s="427"/>
      <c r="F82" s="428"/>
      <c r="G82" s="428"/>
      <c r="H82" s="428"/>
      <c r="I82" s="428"/>
      <c r="J82" s="428"/>
      <c r="K82" s="428"/>
      <c r="L82" s="428"/>
      <c r="M82" s="429"/>
      <c r="N82" s="24"/>
      <c r="O82" s="24"/>
      <c r="P82" s="24"/>
      <c r="Q82" s="32"/>
      <c r="R82" s="24"/>
      <c r="S82" s="33"/>
      <c r="T82" s="24"/>
      <c r="U82" s="28"/>
    </row>
    <row r="83" spans="1:21" s="153" customFormat="1" x14ac:dyDescent="0.25">
      <c r="B83" s="203"/>
      <c r="C83" s="203"/>
      <c r="D83" s="203"/>
      <c r="K83" s="234" t="s">
        <v>58</v>
      </c>
      <c r="L83" s="235"/>
      <c r="M83" s="235"/>
      <c r="N83" s="197">
        <f>SUM(N76:N82)</f>
        <v>0</v>
      </c>
      <c r="O83" s="197"/>
      <c r="P83" s="261">
        <f>SUM(P76:P82)</f>
        <v>0</v>
      </c>
      <c r="Q83" s="227"/>
      <c r="R83" s="197">
        <f>SUM(R76:R82)</f>
        <v>0</v>
      </c>
      <c r="S83" s="227"/>
      <c r="T83" s="197">
        <f>SUM(T76:T82)</f>
        <v>0</v>
      </c>
      <c r="U83" s="238"/>
    </row>
    <row r="84" spans="1:21" s="151" customFormat="1" x14ac:dyDescent="0.25">
      <c r="B84" s="190"/>
      <c r="C84" s="190"/>
      <c r="D84" s="190"/>
      <c r="P84" s="257"/>
      <c r="Q84" s="196"/>
      <c r="R84" s="163"/>
      <c r="S84" s="196"/>
      <c r="T84" s="163"/>
      <c r="U84" s="196"/>
    </row>
    <row r="85" spans="1:21" s="54" customFormat="1" ht="37.5" x14ac:dyDescent="0.25">
      <c r="A85" s="62" t="s">
        <v>78</v>
      </c>
      <c r="B85" s="209"/>
      <c r="C85" s="83" t="s">
        <v>144</v>
      </c>
      <c r="D85" s="209"/>
      <c r="E85" s="63"/>
      <c r="F85" s="63"/>
      <c r="G85" s="63"/>
      <c r="H85" s="63"/>
      <c r="I85" s="63"/>
      <c r="J85" s="63"/>
      <c r="K85" s="63"/>
      <c r="L85" s="63"/>
      <c r="M85" s="64"/>
      <c r="N85" s="254" t="s">
        <v>70</v>
      </c>
      <c r="O85" s="254"/>
      <c r="P85" s="65" t="s">
        <v>38</v>
      </c>
      <c r="Q85" s="270" t="s">
        <v>71</v>
      </c>
      <c r="R85" s="65" t="s">
        <v>39</v>
      </c>
      <c r="S85" s="66" t="s">
        <v>71</v>
      </c>
      <c r="T85" s="65" t="s">
        <v>40</v>
      </c>
      <c r="U85" s="66" t="s">
        <v>71</v>
      </c>
    </row>
    <row r="86" spans="1:21" ht="30" x14ac:dyDescent="0.25">
      <c r="A86" s="20" t="s">
        <v>61</v>
      </c>
      <c r="B86" s="181" t="s">
        <v>56</v>
      </c>
      <c r="C86" s="181" t="s">
        <v>55</v>
      </c>
      <c r="D86" s="269" t="s">
        <v>33</v>
      </c>
      <c r="E86" s="422" t="s">
        <v>34</v>
      </c>
      <c r="F86" s="422"/>
      <c r="G86" s="422"/>
      <c r="H86" s="422"/>
      <c r="I86" s="422"/>
      <c r="J86" s="422"/>
      <c r="K86" s="422"/>
      <c r="L86" s="422"/>
      <c r="M86" s="423"/>
      <c r="N86" s="246" t="s">
        <v>35</v>
      </c>
      <c r="O86" s="308"/>
      <c r="P86" s="13" t="s">
        <v>35</v>
      </c>
      <c r="Q86" s="15"/>
      <c r="R86" s="13" t="s">
        <v>35</v>
      </c>
      <c r="S86" s="16"/>
      <c r="T86" s="13" t="s">
        <v>35</v>
      </c>
      <c r="U86" s="16"/>
    </row>
    <row r="87" spans="1:21" s="29" customFormat="1" ht="63" customHeight="1" x14ac:dyDescent="0.25">
      <c r="A87" s="148">
        <v>7</v>
      </c>
      <c r="B87" s="28" t="s">
        <v>46</v>
      </c>
      <c r="C87" s="28" t="s">
        <v>49</v>
      </c>
      <c r="D87" s="205" t="s">
        <v>15</v>
      </c>
      <c r="E87" s="430" t="s">
        <v>320</v>
      </c>
      <c r="F87" s="431"/>
      <c r="G87" s="431"/>
      <c r="H87" s="431"/>
      <c r="I87" s="431"/>
      <c r="J87" s="431"/>
      <c r="K87" s="431"/>
      <c r="L87" s="431"/>
      <c r="M87" s="432"/>
      <c r="N87" s="24">
        <v>942</v>
      </c>
      <c r="O87" s="330" t="s">
        <v>312</v>
      </c>
      <c r="P87" s="25"/>
      <c r="Q87" s="26"/>
      <c r="R87" s="25"/>
      <c r="S87" s="28"/>
      <c r="T87" s="25"/>
      <c r="U87" s="28"/>
    </row>
    <row r="88" spans="1:21" s="29" customFormat="1" x14ac:dyDescent="0.25">
      <c r="A88" s="148"/>
      <c r="B88" s="28"/>
      <c r="C88" s="28"/>
      <c r="D88" s="205" t="s">
        <v>15</v>
      </c>
      <c r="E88" s="427"/>
      <c r="F88" s="428"/>
      <c r="G88" s="428"/>
      <c r="H88" s="428"/>
      <c r="I88" s="428"/>
      <c r="J88" s="428"/>
      <c r="K88" s="428"/>
      <c r="L88" s="428"/>
      <c r="M88" s="429"/>
      <c r="N88" s="24"/>
      <c r="O88" s="24"/>
      <c r="P88" s="25"/>
      <c r="Q88" s="26"/>
      <c r="R88" s="25"/>
      <c r="S88" s="28"/>
      <c r="T88" s="25"/>
      <c r="U88" s="28"/>
    </row>
    <row r="89" spans="1:21" s="29" customFormat="1" x14ac:dyDescent="0.25">
      <c r="A89" s="148"/>
      <c r="B89" s="28"/>
      <c r="C89" s="28"/>
      <c r="D89" s="205" t="s">
        <v>15</v>
      </c>
      <c r="E89" s="427"/>
      <c r="F89" s="428"/>
      <c r="G89" s="428"/>
      <c r="H89" s="428"/>
      <c r="I89" s="428"/>
      <c r="J89" s="428"/>
      <c r="K89" s="428"/>
      <c r="L89" s="428"/>
      <c r="M89" s="429"/>
      <c r="N89" s="24"/>
      <c r="O89" s="24"/>
      <c r="P89" s="25"/>
      <c r="Q89" s="26"/>
      <c r="R89" s="25"/>
      <c r="S89" s="28"/>
      <c r="T89" s="25"/>
      <c r="U89" s="28"/>
    </row>
    <row r="90" spans="1:21" s="29" customFormat="1" x14ac:dyDescent="0.25">
      <c r="A90" s="148"/>
      <c r="B90" s="28"/>
      <c r="C90" s="28"/>
      <c r="D90" s="205" t="s">
        <v>15</v>
      </c>
      <c r="E90" s="427"/>
      <c r="F90" s="428"/>
      <c r="G90" s="428"/>
      <c r="H90" s="428"/>
      <c r="I90" s="428"/>
      <c r="J90" s="428"/>
      <c r="K90" s="428"/>
      <c r="L90" s="428"/>
      <c r="M90" s="429"/>
      <c r="N90" s="24"/>
      <c r="O90" s="24"/>
      <c r="P90" s="25"/>
      <c r="Q90" s="26"/>
      <c r="R90" s="25"/>
      <c r="S90" s="28"/>
      <c r="T90" s="25"/>
      <c r="U90" s="28"/>
    </row>
    <row r="91" spans="1:21" s="29" customFormat="1" x14ac:dyDescent="0.25">
      <c r="A91" s="148"/>
      <c r="B91" s="28"/>
      <c r="C91" s="28"/>
      <c r="D91" s="205" t="s">
        <v>15</v>
      </c>
      <c r="E91" s="427"/>
      <c r="F91" s="428"/>
      <c r="G91" s="428"/>
      <c r="H91" s="428"/>
      <c r="I91" s="428"/>
      <c r="J91" s="428"/>
      <c r="K91" s="428"/>
      <c r="L91" s="428"/>
      <c r="M91" s="429"/>
      <c r="N91" s="24"/>
      <c r="O91" s="24"/>
      <c r="P91" s="25"/>
      <c r="Q91" s="26"/>
      <c r="R91" s="25"/>
      <c r="S91" s="28"/>
      <c r="T91" s="25"/>
      <c r="U91" s="28"/>
    </row>
    <row r="92" spans="1:21" s="29" customFormat="1" x14ac:dyDescent="0.25">
      <c r="A92" s="148"/>
      <c r="B92" s="28"/>
      <c r="C92" s="28"/>
      <c r="D92" s="205" t="s">
        <v>15</v>
      </c>
      <c r="E92" s="427"/>
      <c r="F92" s="428"/>
      <c r="G92" s="428"/>
      <c r="H92" s="428"/>
      <c r="I92" s="428"/>
      <c r="J92" s="428"/>
      <c r="K92" s="428"/>
      <c r="L92" s="428"/>
      <c r="M92" s="429"/>
      <c r="N92" s="24"/>
      <c r="O92" s="24"/>
      <c r="P92" s="25"/>
      <c r="Q92" s="26"/>
      <c r="R92" s="25"/>
      <c r="S92" s="28"/>
      <c r="T92" s="25"/>
      <c r="U92" s="28"/>
    </row>
    <row r="93" spans="1:21" s="29" customFormat="1" x14ac:dyDescent="0.25">
      <c r="A93" s="148"/>
      <c r="B93" s="28"/>
      <c r="C93" s="28"/>
      <c r="D93" s="205" t="s">
        <v>15</v>
      </c>
      <c r="E93" s="427"/>
      <c r="F93" s="428"/>
      <c r="G93" s="428"/>
      <c r="H93" s="428"/>
      <c r="I93" s="428"/>
      <c r="J93" s="428"/>
      <c r="K93" s="428"/>
      <c r="L93" s="428"/>
      <c r="M93" s="429"/>
      <c r="N93" s="24"/>
      <c r="O93" s="24"/>
      <c r="P93" s="25"/>
      <c r="Q93" s="26"/>
      <c r="R93" s="25"/>
      <c r="S93" s="28"/>
      <c r="T93" s="25"/>
      <c r="U93" s="28"/>
    </row>
    <row r="94" spans="1:21" s="29" customFormat="1" x14ac:dyDescent="0.25">
      <c r="A94" s="148"/>
      <c r="B94" s="28"/>
      <c r="C94" s="28"/>
      <c r="D94" s="205" t="s">
        <v>15</v>
      </c>
      <c r="E94" s="427"/>
      <c r="F94" s="428"/>
      <c r="G94" s="428"/>
      <c r="H94" s="428"/>
      <c r="I94" s="428"/>
      <c r="J94" s="428"/>
      <c r="K94" s="428"/>
      <c r="L94" s="428"/>
      <c r="M94" s="429"/>
      <c r="N94" s="24"/>
      <c r="O94" s="24"/>
      <c r="P94" s="25"/>
      <c r="Q94" s="26"/>
      <c r="R94" s="25"/>
      <c r="S94" s="28"/>
      <c r="T94" s="25"/>
      <c r="U94" s="28"/>
    </row>
    <row r="95" spans="1:21" s="29" customFormat="1" x14ac:dyDescent="0.25">
      <c r="A95" s="148"/>
      <c r="B95" s="28"/>
      <c r="C95" s="28"/>
      <c r="D95" s="205" t="s">
        <v>15</v>
      </c>
      <c r="E95" s="427"/>
      <c r="F95" s="428"/>
      <c r="G95" s="428"/>
      <c r="H95" s="428"/>
      <c r="I95" s="428"/>
      <c r="J95" s="428"/>
      <c r="K95" s="428"/>
      <c r="L95" s="428"/>
      <c r="M95" s="429"/>
      <c r="N95" s="24"/>
      <c r="O95" s="24"/>
      <c r="P95" s="25"/>
      <c r="Q95" s="26"/>
      <c r="R95" s="25"/>
      <c r="S95" s="28"/>
      <c r="T95" s="25"/>
      <c r="U95" s="28"/>
    </row>
    <row r="96" spans="1:21" s="29" customFormat="1" x14ac:dyDescent="0.25">
      <c r="A96" s="148"/>
      <c r="B96" s="28"/>
      <c r="C96" s="28"/>
      <c r="D96" s="205" t="s">
        <v>15</v>
      </c>
      <c r="E96" s="427"/>
      <c r="F96" s="428"/>
      <c r="G96" s="428"/>
      <c r="H96" s="428"/>
      <c r="I96" s="428"/>
      <c r="J96" s="428"/>
      <c r="K96" s="428"/>
      <c r="L96" s="428"/>
      <c r="M96" s="429"/>
      <c r="N96" s="24"/>
      <c r="O96" s="24"/>
      <c r="P96" s="25"/>
      <c r="Q96" s="26"/>
      <c r="R96" s="25"/>
      <c r="S96" s="28"/>
      <c r="T96" s="25"/>
      <c r="U96" s="28"/>
    </row>
    <row r="97" spans="1:21" s="153" customFormat="1" x14ac:dyDescent="0.25">
      <c r="B97" s="203"/>
      <c r="C97" s="203"/>
      <c r="D97" s="203"/>
      <c r="L97" s="235" t="s">
        <v>59</v>
      </c>
      <c r="M97" s="235"/>
      <c r="N97" s="197">
        <f>SUM(N87:N96)</f>
        <v>942</v>
      </c>
      <c r="O97" s="197"/>
      <c r="P97" s="261">
        <f>SUM(P87:P96)</f>
        <v>0</v>
      </c>
      <c r="Q97" s="198"/>
      <c r="R97" s="197">
        <f>SUM(R87:R96)</f>
        <v>0</v>
      </c>
      <c r="S97" s="198"/>
      <c r="T97" s="197">
        <f>SUM(T87:T96)</f>
        <v>0</v>
      </c>
      <c r="U97" s="198"/>
    </row>
    <row r="98" spans="1:21" s="151" customFormat="1" x14ac:dyDescent="0.25">
      <c r="B98" s="190"/>
      <c r="C98" s="190"/>
      <c r="D98" s="190"/>
      <c r="P98" s="257"/>
      <c r="Q98" s="196"/>
      <c r="R98" s="163"/>
      <c r="S98" s="196"/>
      <c r="T98" s="163"/>
      <c r="U98" s="196"/>
    </row>
    <row r="99" spans="1:21" s="54" customFormat="1" ht="37.5" x14ac:dyDescent="0.25">
      <c r="A99" s="67" t="s">
        <v>138</v>
      </c>
      <c r="B99" s="210"/>
      <c r="C99" s="210"/>
      <c r="D99" s="210"/>
      <c r="E99" s="68"/>
      <c r="F99" s="68"/>
      <c r="G99" s="68"/>
      <c r="H99" s="68"/>
      <c r="I99" s="68"/>
      <c r="J99" s="68"/>
      <c r="K99" s="68"/>
      <c r="L99" s="68"/>
      <c r="M99" s="69"/>
      <c r="N99" s="255" t="s">
        <v>70</v>
      </c>
      <c r="O99" s="255"/>
      <c r="P99" s="264" t="s">
        <v>38</v>
      </c>
      <c r="Q99" s="271" t="s">
        <v>71</v>
      </c>
      <c r="R99" s="70" t="s">
        <v>39</v>
      </c>
      <c r="S99" s="71" t="s">
        <v>71</v>
      </c>
      <c r="T99" s="70" t="s">
        <v>40</v>
      </c>
      <c r="U99" s="71" t="s">
        <v>71</v>
      </c>
    </row>
    <row r="100" spans="1:21" ht="30" x14ac:dyDescent="0.25">
      <c r="A100" s="20" t="s">
        <v>61</v>
      </c>
      <c r="B100" s="181" t="s">
        <v>56</v>
      </c>
      <c r="C100" s="181" t="s">
        <v>55</v>
      </c>
      <c r="D100" s="269" t="s">
        <v>33</v>
      </c>
      <c r="E100" s="422" t="s">
        <v>34</v>
      </c>
      <c r="F100" s="422"/>
      <c r="G100" s="422"/>
      <c r="H100" s="422"/>
      <c r="I100" s="422"/>
      <c r="J100" s="422"/>
      <c r="K100" s="422"/>
      <c r="L100" s="422"/>
      <c r="M100" s="423"/>
      <c r="N100" s="246" t="s">
        <v>35</v>
      </c>
      <c r="O100" s="308"/>
      <c r="P100" s="13" t="s">
        <v>35</v>
      </c>
      <c r="Q100" s="15"/>
      <c r="R100" s="13" t="s">
        <v>35</v>
      </c>
      <c r="S100" s="16"/>
      <c r="T100" s="13" t="s">
        <v>35</v>
      </c>
      <c r="U100" s="16"/>
    </row>
    <row r="101" spans="1:21" s="29" customFormat="1" ht="30" x14ac:dyDescent="0.25">
      <c r="A101" s="148">
        <v>1</v>
      </c>
      <c r="B101" s="28" t="s">
        <v>46</v>
      </c>
      <c r="C101" s="28" t="s">
        <v>49</v>
      </c>
      <c r="D101" s="178" t="s">
        <v>19</v>
      </c>
      <c r="E101" s="427" t="s">
        <v>272</v>
      </c>
      <c r="F101" s="428"/>
      <c r="G101" s="428"/>
      <c r="H101" s="428"/>
      <c r="I101" s="428"/>
      <c r="J101" s="428"/>
      <c r="K101" s="428"/>
      <c r="L101" s="428"/>
      <c r="M101" s="429"/>
      <c r="N101" s="24">
        <v>3255</v>
      </c>
      <c r="O101" s="24"/>
      <c r="P101" s="25"/>
      <c r="Q101" s="26"/>
      <c r="R101" s="25"/>
      <c r="S101" s="28"/>
      <c r="T101" s="25"/>
      <c r="U101" s="28"/>
    </row>
    <row r="102" spans="1:21" s="29" customFormat="1" x14ac:dyDescent="0.25">
      <c r="A102" s="148"/>
      <c r="B102" s="28"/>
      <c r="C102" s="28"/>
      <c r="D102" s="178"/>
      <c r="E102" s="427"/>
      <c r="F102" s="428"/>
      <c r="G102" s="428"/>
      <c r="H102" s="428"/>
      <c r="I102" s="428"/>
      <c r="J102" s="428"/>
      <c r="K102" s="428"/>
      <c r="L102" s="428"/>
      <c r="M102" s="429"/>
      <c r="N102" s="24"/>
      <c r="O102" s="24"/>
      <c r="P102" s="25"/>
      <c r="Q102" s="26"/>
      <c r="R102" s="25"/>
      <c r="S102" s="28"/>
      <c r="T102" s="25"/>
      <c r="U102" s="28"/>
    </row>
    <row r="103" spans="1:21" s="29" customFormat="1" x14ac:dyDescent="0.25">
      <c r="A103" s="148"/>
      <c r="B103" s="28"/>
      <c r="C103" s="28"/>
      <c r="D103" s="178"/>
      <c r="E103" s="427"/>
      <c r="F103" s="428"/>
      <c r="G103" s="428"/>
      <c r="H103" s="428"/>
      <c r="I103" s="428"/>
      <c r="J103" s="428"/>
      <c r="K103" s="428"/>
      <c r="L103" s="428"/>
      <c r="M103" s="429"/>
      <c r="N103" s="24"/>
      <c r="O103" s="24"/>
      <c r="P103" s="25"/>
      <c r="Q103" s="26"/>
      <c r="R103" s="25"/>
      <c r="S103" s="28"/>
      <c r="T103" s="25"/>
      <c r="U103" s="28"/>
    </row>
    <row r="104" spans="1:21" s="29" customFormat="1" x14ac:dyDescent="0.25">
      <c r="A104" s="148"/>
      <c r="B104" s="28"/>
      <c r="C104" s="28"/>
      <c r="D104" s="178"/>
      <c r="E104" s="427"/>
      <c r="F104" s="428"/>
      <c r="G104" s="428"/>
      <c r="H104" s="428"/>
      <c r="I104" s="428"/>
      <c r="J104" s="428"/>
      <c r="K104" s="428"/>
      <c r="L104" s="428"/>
      <c r="M104" s="429"/>
      <c r="N104" s="24"/>
      <c r="O104" s="24"/>
      <c r="P104" s="25"/>
      <c r="Q104" s="26"/>
      <c r="R104" s="25"/>
      <c r="S104" s="28"/>
      <c r="T104" s="25"/>
      <c r="U104" s="28"/>
    </row>
    <row r="105" spans="1:21" s="29" customFormat="1" x14ac:dyDescent="0.25">
      <c r="A105" s="148"/>
      <c r="B105" s="28"/>
      <c r="C105" s="28"/>
      <c r="D105" s="178"/>
      <c r="E105" s="427"/>
      <c r="F105" s="428"/>
      <c r="G105" s="428"/>
      <c r="H105" s="428"/>
      <c r="I105" s="428"/>
      <c r="J105" s="428"/>
      <c r="K105" s="428"/>
      <c r="L105" s="428"/>
      <c r="M105" s="429"/>
      <c r="N105" s="24"/>
      <c r="O105" s="24"/>
      <c r="P105" s="25"/>
      <c r="Q105" s="26"/>
      <c r="R105" s="25"/>
      <c r="S105" s="28"/>
      <c r="T105" s="25"/>
      <c r="U105" s="28"/>
    </row>
    <row r="106" spans="1:21" s="29" customFormat="1" x14ac:dyDescent="0.25">
      <c r="A106" s="148"/>
      <c r="B106" s="28"/>
      <c r="C106" s="28"/>
      <c r="D106" s="178"/>
      <c r="E106" s="427"/>
      <c r="F106" s="428"/>
      <c r="G106" s="428"/>
      <c r="H106" s="428"/>
      <c r="I106" s="428"/>
      <c r="J106" s="428"/>
      <c r="K106" s="428"/>
      <c r="L106" s="428"/>
      <c r="M106" s="429"/>
      <c r="N106" s="24"/>
      <c r="O106" s="24"/>
      <c r="P106" s="25"/>
      <c r="Q106" s="26"/>
      <c r="R106" s="25"/>
      <c r="S106" s="28"/>
      <c r="T106" s="25"/>
      <c r="U106" s="28"/>
    </row>
    <row r="107" spans="1:21" s="29" customFormat="1" x14ac:dyDescent="0.25">
      <c r="A107" s="148"/>
      <c r="B107" s="28"/>
      <c r="C107" s="28"/>
      <c r="D107" s="178"/>
      <c r="E107" s="427"/>
      <c r="F107" s="428"/>
      <c r="G107" s="428"/>
      <c r="H107" s="428"/>
      <c r="I107" s="428"/>
      <c r="J107" s="428"/>
      <c r="K107" s="428"/>
      <c r="L107" s="428"/>
      <c r="M107" s="429"/>
      <c r="N107" s="24"/>
      <c r="O107" s="24"/>
      <c r="P107" s="25"/>
      <c r="Q107" s="26"/>
      <c r="R107" s="25"/>
      <c r="S107" s="28"/>
      <c r="T107" s="25"/>
      <c r="U107" s="28"/>
    </row>
    <row r="108" spans="1:21" s="29" customFormat="1" x14ac:dyDescent="0.25">
      <c r="A108" s="148"/>
      <c r="B108" s="28"/>
      <c r="C108" s="28"/>
      <c r="D108" s="178"/>
      <c r="E108" s="427"/>
      <c r="F108" s="428"/>
      <c r="G108" s="428"/>
      <c r="H108" s="428"/>
      <c r="I108" s="428"/>
      <c r="J108" s="428"/>
      <c r="K108" s="428"/>
      <c r="L108" s="428"/>
      <c r="M108" s="429"/>
      <c r="N108" s="24"/>
      <c r="O108" s="24"/>
      <c r="P108" s="25"/>
      <c r="Q108" s="26"/>
      <c r="R108" s="25"/>
      <c r="S108" s="28"/>
      <c r="T108" s="25"/>
      <c r="U108" s="28"/>
    </row>
    <row r="109" spans="1:21" s="29" customFormat="1" x14ac:dyDescent="0.25">
      <c r="A109" s="148"/>
      <c r="B109" s="28"/>
      <c r="C109" s="28"/>
      <c r="D109" s="178"/>
      <c r="E109" s="427"/>
      <c r="F109" s="428"/>
      <c r="G109" s="428"/>
      <c r="H109" s="428"/>
      <c r="I109" s="428"/>
      <c r="J109" s="428"/>
      <c r="K109" s="428"/>
      <c r="L109" s="428"/>
      <c r="M109" s="429"/>
      <c r="N109" s="24"/>
      <c r="O109" s="24"/>
      <c r="P109" s="25"/>
      <c r="Q109" s="26"/>
      <c r="R109" s="25"/>
      <c r="S109" s="28"/>
      <c r="T109" s="25"/>
      <c r="U109" s="28"/>
    </row>
    <row r="110" spans="1:21" s="153" customFormat="1" x14ac:dyDescent="0.25">
      <c r="B110" s="203"/>
      <c r="C110" s="203"/>
      <c r="D110" s="203"/>
      <c r="K110" s="234" t="s">
        <v>81</v>
      </c>
      <c r="L110" s="235"/>
      <c r="M110" s="235"/>
      <c r="N110" s="197">
        <f>SUM(N101:N109)</f>
        <v>3255</v>
      </c>
      <c r="O110" s="197"/>
      <c r="P110" s="261">
        <f>SUM(P101:P109)</f>
        <v>0</v>
      </c>
      <c r="Q110" s="197"/>
      <c r="R110" s="197">
        <f>SUM(R101:R109)</f>
        <v>0</v>
      </c>
      <c r="S110" s="197"/>
      <c r="T110" s="197">
        <f>SUM(T101:T109)</f>
        <v>0</v>
      </c>
      <c r="U110" s="197"/>
    </row>
    <row r="111" spans="1:21" s="153" customFormat="1" ht="15.75" thickBot="1" x14ac:dyDescent="0.3">
      <c r="B111" s="203"/>
      <c r="C111" s="203"/>
      <c r="D111" s="203"/>
      <c r="M111" s="228"/>
      <c r="N111" s="197"/>
      <c r="O111" s="197"/>
      <c r="P111" s="261"/>
      <c r="Q111" s="198"/>
      <c r="R111" s="197"/>
      <c r="S111" s="198"/>
      <c r="T111" s="197"/>
      <c r="U111" s="198"/>
    </row>
    <row r="112" spans="1:21" s="153" customFormat="1" ht="19.5" thickBot="1" x14ac:dyDescent="0.35">
      <c r="B112" s="203"/>
      <c r="C112" s="203"/>
      <c r="D112" s="203"/>
      <c r="K112" s="419" t="s">
        <v>139</v>
      </c>
      <c r="L112" s="420"/>
      <c r="M112" s="421"/>
      <c r="N112" s="197">
        <f>SUM(N97,N83,N110,N72,N58)</f>
        <v>56754.070000000007</v>
      </c>
      <c r="O112" s="197"/>
      <c r="P112" s="261">
        <f>SUM(P97,P83,P110,P72,P58)</f>
        <v>0</v>
      </c>
      <c r="Q112" s="197"/>
      <c r="R112" s="197">
        <f>SUM(R97,R83,R110,R72,R58)</f>
        <v>0</v>
      </c>
      <c r="S112" s="197"/>
      <c r="T112" s="197">
        <f>SUM(T97,T83,T110,T72,T58)</f>
        <v>0</v>
      </c>
      <c r="U112" s="198"/>
    </row>
    <row r="113" spans="1:21" s="153" customFormat="1" ht="15.75" thickBot="1" x14ac:dyDescent="0.3">
      <c r="B113" s="203"/>
      <c r="C113" s="203"/>
      <c r="D113" s="203"/>
      <c r="M113" s="228"/>
      <c r="N113" s="197"/>
      <c r="O113" s="197"/>
      <c r="P113" s="261"/>
      <c r="Q113" s="198"/>
      <c r="R113" s="197"/>
      <c r="S113" s="198"/>
      <c r="T113" s="197"/>
      <c r="U113" s="198"/>
    </row>
    <row r="114" spans="1:21" s="153" customFormat="1" ht="21.75" thickBot="1" x14ac:dyDescent="0.4">
      <c r="B114" s="203"/>
      <c r="C114" s="203"/>
      <c r="D114" s="410" t="s">
        <v>84</v>
      </c>
      <c r="E114" s="411"/>
      <c r="F114" s="411"/>
      <c r="G114" s="411"/>
      <c r="H114" s="411"/>
      <c r="I114" s="411"/>
      <c r="J114" s="411"/>
      <c r="K114" s="411"/>
      <c r="L114" s="411"/>
      <c r="M114" s="412"/>
      <c r="N114" s="239">
        <f>SUM(N97,N83,N110,N72,N58,N45)</f>
        <v>56754.070000000007</v>
      </c>
      <c r="O114" s="239"/>
      <c r="P114" s="265">
        <f>SUM(P97,P83,P110,P72,P58,P45)</f>
        <v>0</v>
      </c>
      <c r="Q114" s="197"/>
      <c r="R114" s="239">
        <f>SUM(R97,R83,R110,R72,R58,R45)</f>
        <v>0</v>
      </c>
      <c r="S114" s="197"/>
      <c r="T114" s="239">
        <f>SUM(T97,T83,T110,T72,T58,T45)</f>
        <v>0</v>
      </c>
      <c r="U114" s="197"/>
    </row>
    <row r="115" spans="1:21" s="153" customFormat="1" ht="21" x14ac:dyDescent="0.35">
      <c r="B115" s="203"/>
      <c r="C115" s="203"/>
      <c r="D115" s="203"/>
      <c r="F115" s="240"/>
      <c r="G115" s="240"/>
      <c r="H115" s="240"/>
      <c r="I115" s="240"/>
      <c r="J115" s="240"/>
      <c r="K115" s="240"/>
      <c r="L115" s="240"/>
      <c r="M115" s="240"/>
      <c r="N115" s="197"/>
      <c r="O115" s="197"/>
      <c r="P115" s="261"/>
      <c r="Q115" s="197"/>
      <c r="R115" s="197"/>
      <c r="S115" s="197"/>
      <c r="T115" s="197"/>
      <c r="U115" s="197"/>
    </row>
    <row r="116" spans="1:21" s="151" customFormat="1" x14ac:dyDescent="0.25">
      <c r="B116" s="190"/>
      <c r="C116" s="190"/>
      <c r="D116" s="190"/>
      <c r="P116" s="257"/>
      <c r="Q116" s="196"/>
      <c r="R116" s="163"/>
      <c r="S116" s="196"/>
      <c r="T116" s="163"/>
      <c r="U116" s="196"/>
    </row>
    <row r="117" spans="1:21" s="54" customFormat="1" ht="37.5" x14ac:dyDescent="0.25">
      <c r="A117" s="72" t="s">
        <v>36</v>
      </c>
      <c r="B117" s="222"/>
      <c r="C117" s="223"/>
      <c r="D117" s="211"/>
      <c r="E117" s="73"/>
      <c r="F117" s="73"/>
      <c r="G117" s="73"/>
      <c r="H117" s="73"/>
      <c r="I117" s="73"/>
      <c r="J117" s="73"/>
      <c r="K117" s="73"/>
      <c r="L117" s="73"/>
      <c r="M117" s="74"/>
      <c r="N117" s="256" t="s">
        <v>70</v>
      </c>
      <c r="O117" s="256"/>
      <c r="P117" s="75" t="s">
        <v>38</v>
      </c>
      <c r="Q117" s="272" t="s">
        <v>71</v>
      </c>
      <c r="R117" s="75" t="s">
        <v>39</v>
      </c>
      <c r="S117" s="76" t="s">
        <v>71</v>
      </c>
      <c r="T117" s="75" t="s">
        <v>40</v>
      </c>
      <c r="U117" s="76" t="s">
        <v>71</v>
      </c>
    </row>
    <row r="118" spans="1:21" ht="30" x14ac:dyDescent="0.25">
      <c r="A118" s="20" t="s">
        <v>61</v>
      </c>
      <c r="B118" s="181" t="s">
        <v>56</v>
      </c>
      <c r="C118" s="181" t="s">
        <v>55</v>
      </c>
      <c r="D118" s="206" t="s">
        <v>33</v>
      </c>
      <c r="E118" s="422" t="s">
        <v>34</v>
      </c>
      <c r="F118" s="422"/>
      <c r="G118" s="422"/>
      <c r="H118" s="422"/>
      <c r="I118" s="422"/>
      <c r="J118" s="422"/>
      <c r="K118" s="422"/>
      <c r="L118" s="422"/>
      <c r="M118" s="423"/>
      <c r="N118" s="246" t="s">
        <v>35</v>
      </c>
      <c r="O118" s="308"/>
      <c r="P118" s="13" t="s">
        <v>35</v>
      </c>
      <c r="Q118" s="15"/>
      <c r="R118" s="13" t="s">
        <v>35</v>
      </c>
      <c r="S118" s="16"/>
      <c r="T118" s="13" t="s">
        <v>35</v>
      </c>
      <c r="U118" s="16"/>
    </row>
    <row r="119" spans="1:21" s="29" customFormat="1" ht="103.5" customHeight="1" x14ac:dyDescent="0.25">
      <c r="A119" s="148">
        <v>1</v>
      </c>
      <c r="B119" s="28" t="s">
        <v>46</v>
      </c>
      <c r="C119" s="28" t="s">
        <v>49</v>
      </c>
      <c r="D119" s="205" t="s">
        <v>51</v>
      </c>
      <c r="E119" s="424" t="s">
        <v>322</v>
      </c>
      <c r="F119" s="425"/>
      <c r="G119" s="425"/>
      <c r="H119" s="425"/>
      <c r="I119" s="425"/>
      <c r="J119" s="425"/>
      <c r="K119" s="425"/>
      <c r="L119" s="425"/>
      <c r="M119" s="426"/>
      <c r="N119" s="24">
        <v>17321.04</v>
      </c>
      <c r="O119" s="320"/>
      <c r="P119" s="25"/>
      <c r="Q119" s="26" t="s">
        <v>321</v>
      </c>
      <c r="R119" s="25"/>
      <c r="S119" s="28"/>
      <c r="T119" s="25"/>
      <c r="U119" s="28"/>
    </row>
    <row r="120" spans="1:21" s="29" customFormat="1" ht="30" x14ac:dyDescent="0.25">
      <c r="A120" s="148">
        <v>2</v>
      </c>
      <c r="B120" s="28" t="s">
        <v>46</v>
      </c>
      <c r="C120" s="28" t="s">
        <v>49</v>
      </c>
      <c r="D120" s="205" t="s">
        <v>51</v>
      </c>
      <c r="E120" s="413" t="s">
        <v>255</v>
      </c>
      <c r="F120" s="414"/>
      <c r="G120" s="414"/>
      <c r="H120" s="414"/>
      <c r="I120" s="414"/>
      <c r="J120" s="414"/>
      <c r="K120" s="414"/>
      <c r="L120" s="414"/>
      <c r="M120" s="415"/>
      <c r="N120" s="24">
        <v>10000</v>
      </c>
      <c r="O120" s="24"/>
      <c r="P120" s="25"/>
      <c r="Q120" s="26"/>
      <c r="R120" s="25"/>
      <c r="S120" s="34"/>
      <c r="T120" s="25"/>
      <c r="U120" s="34"/>
    </row>
    <row r="121" spans="1:21" s="29" customFormat="1" ht="30" x14ac:dyDescent="0.25">
      <c r="A121" s="148">
        <v>3</v>
      </c>
      <c r="B121" s="28" t="s">
        <v>46</v>
      </c>
      <c r="C121" s="28" t="s">
        <v>49</v>
      </c>
      <c r="D121" s="205" t="s">
        <v>51</v>
      </c>
      <c r="E121" s="413" t="s">
        <v>271</v>
      </c>
      <c r="F121" s="414"/>
      <c r="G121" s="414"/>
      <c r="H121" s="414"/>
      <c r="I121" s="414"/>
      <c r="J121" s="414"/>
      <c r="K121" s="414"/>
      <c r="L121" s="414"/>
      <c r="M121" s="415"/>
      <c r="N121" s="24">
        <v>5991.67</v>
      </c>
      <c r="O121" s="24"/>
      <c r="P121" s="25"/>
      <c r="Q121" s="26"/>
      <c r="R121" s="25"/>
      <c r="S121" s="28"/>
      <c r="T121" s="25"/>
      <c r="U121" s="28"/>
    </row>
    <row r="122" spans="1:21" s="29" customFormat="1" ht="30" x14ac:dyDescent="0.25">
      <c r="A122" s="148"/>
      <c r="B122" s="28"/>
      <c r="C122" s="28"/>
      <c r="D122" s="205" t="s">
        <v>51</v>
      </c>
      <c r="E122" s="413"/>
      <c r="F122" s="414"/>
      <c r="G122" s="414"/>
      <c r="H122" s="414"/>
      <c r="I122" s="414"/>
      <c r="J122" s="414"/>
      <c r="K122" s="414"/>
      <c r="L122" s="414"/>
      <c r="M122" s="415"/>
      <c r="N122" s="24"/>
      <c r="O122" s="24"/>
      <c r="P122" s="25"/>
      <c r="Q122" s="26"/>
      <c r="R122" s="25"/>
      <c r="S122" s="28"/>
      <c r="T122" s="25"/>
      <c r="U122" s="28"/>
    </row>
    <row r="123" spans="1:21" s="29" customFormat="1" ht="30" x14ac:dyDescent="0.25">
      <c r="A123" s="148"/>
      <c r="B123" s="28"/>
      <c r="C123" s="28"/>
      <c r="D123" s="205" t="s">
        <v>51</v>
      </c>
      <c r="E123" s="413"/>
      <c r="F123" s="414"/>
      <c r="G123" s="414"/>
      <c r="H123" s="414"/>
      <c r="I123" s="414"/>
      <c r="J123" s="414"/>
      <c r="K123" s="414"/>
      <c r="L123" s="414"/>
      <c r="M123" s="415"/>
      <c r="N123" s="24"/>
      <c r="O123" s="24"/>
      <c r="P123" s="25"/>
      <c r="Q123" s="26"/>
      <c r="R123" s="25"/>
      <c r="S123" s="28"/>
      <c r="T123" s="25"/>
      <c r="U123" s="28"/>
    </row>
    <row r="124" spans="1:21" s="29" customFormat="1" ht="30" x14ac:dyDescent="0.25">
      <c r="A124" s="148"/>
      <c r="B124" s="28"/>
      <c r="C124" s="28"/>
      <c r="D124" s="205" t="s">
        <v>51</v>
      </c>
      <c r="E124" s="413"/>
      <c r="F124" s="414"/>
      <c r="G124" s="414"/>
      <c r="H124" s="414"/>
      <c r="I124" s="414"/>
      <c r="J124" s="414"/>
      <c r="K124" s="414"/>
      <c r="L124" s="414"/>
      <c r="M124" s="415"/>
      <c r="N124" s="24"/>
      <c r="O124" s="24"/>
      <c r="P124" s="25"/>
      <c r="Q124" s="26"/>
      <c r="R124" s="25"/>
      <c r="S124" s="28"/>
      <c r="T124" s="25"/>
      <c r="U124" s="28"/>
    </row>
    <row r="125" spans="1:21" s="29" customFormat="1" ht="30" x14ac:dyDescent="0.25">
      <c r="A125" s="148"/>
      <c r="B125" s="28"/>
      <c r="C125" s="28"/>
      <c r="D125" s="205" t="s">
        <v>51</v>
      </c>
      <c r="E125" s="413"/>
      <c r="F125" s="414"/>
      <c r="G125" s="414"/>
      <c r="H125" s="414"/>
      <c r="I125" s="414"/>
      <c r="J125" s="414"/>
      <c r="K125" s="414"/>
      <c r="L125" s="414"/>
      <c r="M125" s="415"/>
      <c r="N125" s="24"/>
      <c r="O125" s="24"/>
      <c r="P125" s="25"/>
      <c r="Q125" s="26"/>
      <c r="R125" s="25"/>
      <c r="S125" s="28"/>
      <c r="T125" s="25"/>
      <c r="U125" s="28"/>
    </row>
    <row r="126" spans="1:21" s="29" customFormat="1" ht="30" x14ac:dyDescent="0.25">
      <c r="A126" s="148"/>
      <c r="B126" s="28"/>
      <c r="C126" s="28"/>
      <c r="D126" s="205" t="s">
        <v>51</v>
      </c>
      <c r="E126" s="413"/>
      <c r="F126" s="414"/>
      <c r="G126" s="414"/>
      <c r="H126" s="414"/>
      <c r="I126" s="414"/>
      <c r="J126" s="414"/>
      <c r="K126" s="414"/>
      <c r="L126" s="414"/>
      <c r="M126" s="415"/>
      <c r="N126" s="24"/>
      <c r="O126" s="24"/>
      <c r="P126" s="25"/>
      <c r="Q126" s="26"/>
      <c r="R126" s="25"/>
      <c r="S126" s="28"/>
      <c r="T126" s="25"/>
      <c r="U126" s="28"/>
    </row>
    <row r="127" spans="1:21" s="29" customFormat="1" ht="30" x14ac:dyDescent="0.25">
      <c r="A127" s="148"/>
      <c r="B127" s="28"/>
      <c r="C127" s="28"/>
      <c r="D127" s="205" t="s">
        <v>51</v>
      </c>
      <c r="E127" s="413"/>
      <c r="F127" s="414"/>
      <c r="G127" s="414"/>
      <c r="H127" s="414"/>
      <c r="I127" s="414"/>
      <c r="J127" s="414"/>
      <c r="K127" s="414"/>
      <c r="L127" s="414"/>
      <c r="M127" s="415"/>
      <c r="N127" s="24"/>
      <c r="O127" s="24"/>
      <c r="P127" s="25"/>
      <c r="Q127" s="26"/>
      <c r="R127" s="25"/>
      <c r="S127" s="28"/>
      <c r="T127" s="25"/>
      <c r="U127" s="28"/>
    </row>
    <row r="128" spans="1:21" s="29" customFormat="1" ht="30" x14ac:dyDescent="0.25">
      <c r="A128" s="148"/>
      <c r="B128" s="28"/>
      <c r="C128" s="28"/>
      <c r="D128" s="205" t="s">
        <v>51</v>
      </c>
      <c r="E128" s="413"/>
      <c r="F128" s="414"/>
      <c r="G128" s="414"/>
      <c r="H128" s="414"/>
      <c r="I128" s="414"/>
      <c r="J128" s="414"/>
      <c r="K128" s="414"/>
      <c r="L128" s="414"/>
      <c r="M128" s="415"/>
      <c r="N128" s="24"/>
      <c r="O128" s="24"/>
      <c r="P128" s="25"/>
      <c r="Q128" s="26"/>
      <c r="R128" s="25"/>
      <c r="S128" s="28"/>
      <c r="T128" s="25"/>
      <c r="U128" s="28"/>
    </row>
    <row r="129" spans="1:21" s="29" customFormat="1" ht="30.75" thickBot="1" x14ac:dyDescent="0.3">
      <c r="A129" s="148"/>
      <c r="B129" s="28"/>
      <c r="C129" s="28"/>
      <c r="D129" s="205" t="s">
        <v>51</v>
      </c>
      <c r="E129" s="413"/>
      <c r="F129" s="414"/>
      <c r="G129" s="414"/>
      <c r="H129" s="414"/>
      <c r="I129" s="414"/>
      <c r="J129" s="414"/>
      <c r="K129" s="414"/>
      <c r="L129" s="414"/>
      <c r="M129" s="415"/>
      <c r="N129" s="24"/>
      <c r="O129" s="24"/>
      <c r="P129" s="25"/>
      <c r="Q129" s="26"/>
      <c r="R129" s="25"/>
      <c r="S129" s="28"/>
      <c r="T129" s="25"/>
      <c r="U129" s="28"/>
    </row>
    <row r="130" spans="1:21" s="153" customFormat="1" ht="21.75" thickBot="1" x14ac:dyDescent="0.4">
      <c r="B130" s="203"/>
      <c r="C130" s="203"/>
      <c r="D130" s="203"/>
      <c r="G130" s="410" t="s">
        <v>60</v>
      </c>
      <c r="H130" s="411"/>
      <c r="I130" s="411"/>
      <c r="J130" s="411"/>
      <c r="K130" s="411"/>
      <c r="L130" s="411"/>
      <c r="M130" s="412" t="s">
        <v>60</v>
      </c>
      <c r="N130" s="197">
        <f>SUM(N119:N129)</f>
        <v>33312.71</v>
      </c>
      <c r="O130" s="197"/>
      <c r="P130" s="261">
        <f>SUM(P119:P129)</f>
        <v>0</v>
      </c>
      <c r="Q130" s="198"/>
      <c r="R130" s="197">
        <f>SUM(R119:R129)</f>
        <v>0</v>
      </c>
      <c r="S130" s="198"/>
      <c r="T130" s="197">
        <f>SUM(T119:T129)</f>
        <v>0</v>
      </c>
      <c r="U130" s="198"/>
    </row>
    <row r="131" spans="1:21" s="151" customFormat="1" ht="15.75" thickBot="1" x14ac:dyDescent="0.3">
      <c r="B131" s="190"/>
      <c r="C131" s="190"/>
      <c r="D131" s="190"/>
      <c r="P131" s="257"/>
      <c r="Q131" s="196"/>
      <c r="R131" s="163"/>
      <c r="S131" s="196"/>
      <c r="T131" s="163"/>
      <c r="U131" s="196"/>
    </row>
    <row r="132" spans="1:21" s="151" customFormat="1" ht="21.75" thickBot="1" x14ac:dyDescent="0.4">
      <c r="B132" s="190"/>
      <c r="C132" s="190"/>
      <c r="D132" s="190"/>
      <c r="G132" s="410" t="s">
        <v>174</v>
      </c>
      <c r="H132" s="411"/>
      <c r="I132" s="411"/>
      <c r="J132" s="411"/>
      <c r="K132" s="411"/>
      <c r="L132" s="411"/>
      <c r="M132" s="412"/>
      <c r="N132" s="241">
        <f>N114</f>
        <v>56754.070000000007</v>
      </c>
      <c r="O132" s="241"/>
      <c r="P132" s="257"/>
      <c r="Q132" s="196"/>
      <c r="R132" s="163"/>
      <c r="S132" s="196"/>
      <c r="T132" s="163"/>
      <c r="U132" s="196"/>
    </row>
    <row r="133" spans="1:21" s="151" customFormat="1" ht="15.75" thickBot="1" x14ac:dyDescent="0.3">
      <c r="B133" s="190"/>
      <c r="C133" s="190"/>
      <c r="D133" s="190"/>
      <c r="P133" s="257"/>
      <c r="Q133" s="196"/>
      <c r="R133" s="163"/>
      <c r="S133" s="196"/>
      <c r="T133" s="163"/>
      <c r="U133" s="196"/>
    </row>
    <row r="134" spans="1:21" s="153" customFormat="1" ht="21.75" thickBot="1" x14ac:dyDescent="0.4">
      <c r="B134" s="203"/>
      <c r="C134" s="203"/>
      <c r="D134" s="203"/>
      <c r="F134" s="159"/>
      <c r="G134" s="410" t="s">
        <v>83</v>
      </c>
      <c r="H134" s="411"/>
      <c r="I134" s="411"/>
      <c r="J134" s="411"/>
      <c r="K134" s="411"/>
      <c r="L134" s="411"/>
      <c r="M134" s="412"/>
      <c r="N134" s="241">
        <f>N132*0.05</f>
        <v>2837.7035000000005</v>
      </c>
      <c r="O134" s="241"/>
      <c r="P134" s="266">
        <v>0</v>
      </c>
      <c r="Q134" s="241"/>
      <c r="R134" s="241">
        <v>0</v>
      </c>
      <c r="S134" s="241"/>
      <c r="T134" s="241">
        <v>0</v>
      </c>
      <c r="U134" s="197"/>
    </row>
    <row r="135" spans="1:21" s="151" customFormat="1" x14ac:dyDescent="0.25">
      <c r="B135" s="190"/>
      <c r="C135" s="190"/>
      <c r="D135" s="190"/>
      <c r="P135" s="257"/>
      <c r="Q135" s="196"/>
      <c r="R135" s="163"/>
      <c r="S135" s="196"/>
      <c r="T135" s="163"/>
      <c r="U135" s="196"/>
    </row>
    <row r="136" spans="1:21" s="151" customFormat="1" ht="15.75" thickBot="1" x14ac:dyDescent="0.3">
      <c r="B136" s="190"/>
      <c r="C136" s="190"/>
      <c r="D136" s="190"/>
      <c r="P136" s="257"/>
      <c r="Q136" s="196"/>
      <c r="R136" s="163"/>
      <c r="S136" s="196"/>
      <c r="T136" s="163"/>
      <c r="U136" s="196"/>
    </row>
    <row r="137" spans="1:21" s="242" customFormat="1" ht="24" thickBot="1" x14ac:dyDescent="0.4">
      <c r="B137" s="243"/>
      <c r="C137" s="243"/>
      <c r="D137" s="416" t="s">
        <v>85</v>
      </c>
      <c r="E137" s="417"/>
      <c r="F137" s="417"/>
      <c r="G137" s="417"/>
      <c r="H137" s="417"/>
      <c r="I137" s="417"/>
      <c r="J137" s="417"/>
      <c r="K137" s="417"/>
      <c r="L137" s="417"/>
      <c r="M137" s="418"/>
      <c r="N137" s="244">
        <f>SUM(N130,N132,N134)</f>
        <v>92904.483500000002</v>
      </c>
      <c r="O137" s="244"/>
      <c r="P137" s="267">
        <f>SUM(P134,P130,P114)</f>
        <v>0</v>
      </c>
      <c r="Q137" s="244"/>
      <c r="R137" s="244">
        <f>SUM(R134,R130,R114)</f>
        <v>0</v>
      </c>
      <c r="S137" s="244"/>
      <c r="T137" s="244">
        <f>SUM(T134,T130,T114)</f>
        <v>0</v>
      </c>
      <c r="U137" s="245"/>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3">
    <mergeCell ref="E88:M88"/>
    <mergeCell ref="E89:M89"/>
    <mergeCell ref="E90:M90"/>
    <mergeCell ref="E105:M105"/>
    <mergeCell ref="E100:M100"/>
    <mergeCell ref="E101:M101"/>
    <mergeCell ref="E102:M102"/>
    <mergeCell ref="E103:M103"/>
    <mergeCell ref="E104:M104"/>
    <mergeCell ref="E92:M92"/>
    <mergeCell ref="E91:M91"/>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E64:M64"/>
    <mergeCell ref="E65:M65"/>
    <mergeCell ref="E56:M56"/>
    <mergeCell ref="E57:M57"/>
    <mergeCell ref="E61:M61"/>
    <mergeCell ref="E62:M62"/>
    <mergeCell ref="E71:M71"/>
    <mergeCell ref="E75:M75"/>
    <mergeCell ref="E76:M76"/>
    <mergeCell ref="E66:M66"/>
    <mergeCell ref="E67:M67"/>
    <mergeCell ref="E68:M68"/>
    <mergeCell ref="E69:M69"/>
    <mergeCell ref="E70:M70"/>
    <mergeCell ref="E86:M86"/>
    <mergeCell ref="E87:M87"/>
    <mergeCell ref="E77:M77"/>
    <mergeCell ref="E78:M78"/>
    <mergeCell ref="E79:M79"/>
    <mergeCell ref="J45:M45"/>
    <mergeCell ref="E118:M118"/>
    <mergeCell ref="E119:M119"/>
    <mergeCell ref="E120:M120"/>
    <mergeCell ref="E106:M106"/>
    <mergeCell ref="E107:M107"/>
    <mergeCell ref="E108:M108"/>
    <mergeCell ref="E109:M109"/>
    <mergeCell ref="K112:M112"/>
    <mergeCell ref="E93:M93"/>
    <mergeCell ref="E94:M94"/>
    <mergeCell ref="E95:M95"/>
    <mergeCell ref="E96:M96"/>
    <mergeCell ref="E80:M80"/>
    <mergeCell ref="E81:M81"/>
    <mergeCell ref="E82:M82"/>
    <mergeCell ref="E129:M129"/>
    <mergeCell ref="D137:M137"/>
    <mergeCell ref="G134:M134"/>
    <mergeCell ref="G132:M132"/>
    <mergeCell ref="G130:M130"/>
    <mergeCell ref="D114:M114"/>
    <mergeCell ref="E126:M126"/>
    <mergeCell ref="E127:M127"/>
    <mergeCell ref="E128:M128"/>
    <mergeCell ref="E121:M121"/>
    <mergeCell ref="E122:M122"/>
    <mergeCell ref="E123:M123"/>
    <mergeCell ref="E124:M124"/>
    <mergeCell ref="E125:M125"/>
  </mergeCells>
  <dataValidations count="10">
    <dataValidation type="list" allowBlank="1" showInputMessage="1" showErrorMessage="1" sqref="B101:C109 B119:C129 B50:C57 B19:C28 B33:C42 B87:C96 B62:C71 B76:C82" xr:uid="{00000000-0002-0000-0200-000000000000}">
      <formula1>Quarter1</formula1>
    </dataValidation>
    <dataValidation type="list" allowBlank="1" showInputMessage="1" showErrorMessage="1" sqref="D119:D129"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1:D109"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7:D96" xr:uid="{00000000-0002-0000-0200-000009000000}"/>
    <dataValidation type="list" allowBlank="1" showInputMessage="1" showErrorMessage="1" error="Please Select from the Drop Down Menu" sqref="D62:D71" xr:uid="{00000000-0002-0000-0200-000005000000}">
      <formula1>Supplies</formula1>
    </dataValidation>
    <dataValidation type="list" allowBlank="1" showInputMessage="1" showErrorMessage="1" error="Please Select from the Drop Down Menu" sqref="D76:D82" xr:uid="{00000000-0002-0000-0200-000002000000}">
      <formula1>Telephone</formula1>
    </dataValidation>
  </dataValidations>
  <pageMargins left="0.7" right="0.7" top="0.75" bottom="0.75" header="0.3" footer="0.3"/>
  <pageSetup scale="40" fitToHeight="0" orientation="landscape" r:id="rId3"/>
  <rowBreaks count="2" manualBreakCount="2">
    <brk id="21" max="19" man="1"/>
    <brk id="35" max="19" man="1"/>
  </rowBreaks>
  <colBreaks count="1" manualBreakCount="1">
    <brk id="15"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J34" sqref="J34"/>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52" t="s">
        <v>42</v>
      </c>
      <c r="B1" s="452"/>
      <c r="C1" s="452"/>
      <c r="E1" s="452" t="s">
        <v>38</v>
      </c>
      <c r="F1" s="452"/>
      <c r="G1" s="452"/>
      <c r="I1" s="452" t="s">
        <v>39</v>
      </c>
      <c r="J1" s="452"/>
      <c r="K1" s="452"/>
      <c r="M1" s="452" t="s">
        <v>40</v>
      </c>
      <c r="N1" s="452"/>
      <c r="O1" s="452"/>
    </row>
    <row r="2" spans="1:15" x14ac:dyDescent="0.25">
      <c r="A2" s="369" t="s">
        <v>2</v>
      </c>
      <c r="B2" s="369"/>
      <c r="C2" s="1" t="s">
        <v>0</v>
      </c>
      <c r="E2" s="369" t="s">
        <v>2</v>
      </c>
      <c r="F2" s="369"/>
      <c r="G2" s="1" t="s">
        <v>0</v>
      </c>
      <c r="I2" s="369" t="s">
        <v>2</v>
      </c>
      <c r="J2" s="369"/>
      <c r="K2" s="1" t="s">
        <v>0</v>
      </c>
      <c r="M2" s="369" t="s">
        <v>2</v>
      </c>
      <c r="N2" s="369"/>
      <c r="O2" s="1" t="s">
        <v>0</v>
      </c>
    </row>
    <row r="3" spans="1:15" x14ac:dyDescent="0.25">
      <c r="A3" s="450" t="s">
        <v>5</v>
      </c>
      <c r="B3" s="451"/>
      <c r="C3" s="21"/>
      <c r="E3" s="450" t="s">
        <v>5</v>
      </c>
      <c r="F3" s="451"/>
      <c r="G3" s="21"/>
      <c r="I3" s="450" t="s">
        <v>5</v>
      </c>
      <c r="J3" s="451"/>
      <c r="K3" s="21"/>
      <c r="M3" s="450" t="s">
        <v>5</v>
      </c>
      <c r="N3" s="451"/>
      <c r="O3" s="21"/>
    </row>
    <row r="4" spans="1:15" x14ac:dyDescent="0.25">
      <c r="A4" s="4">
        <v>1</v>
      </c>
      <c r="B4" s="5" t="s">
        <v>1</v>
      </c>
      <c r="C4" s="21">
        <f>SUMIF('Budget Detail &amp; Amendments'!D19:D28, B4, 'Budget Detail &amp; Amendments'!N19:N28)</f>
        <v>0</v>
      </c>
      <c r="E4" s="4">
        <v>1</v>
      </c>
      <c r="F4" s="5" t="s">
        <v>1</v>
      </c>
      <c r="G4" s="21">
        <f>SUMIF('Budget Detail &amp; Amendments'!D19:D28, 'Budget Roll-Up'!F4, 'Budget Detail &amp; Amendments'!P19:P28)</f>
        <v>0</v>
      </c>
      <c r="I4" s="4">
        <v>1</v>
      </c>
      <c r="J4" s="5" t="s">
        <v>1</v>
      </c>
      <c r="K4" s="21">
        <f>SUMIF('Budget Detail &amp; Amendments'!D19:D28, 'Budget Roll-Up'!J4, 'Budget Detail &amp; Amendments'!R19:R28)</f>
        <v>0</v>
      </c>
      <c r="M4" s="4">
        <v>1</v>
      </c>
      <c r="N4" s="5" t="s">
        <v>1</v>
      </c>
      <c r="O4" s="21">
        <f>SUMIF('Budget Detail &amp; Amendments'!D19:D28, 'Budget Roll-Up'!N4, 'Budget Detail &amp; Amendments'!T19:T28)</f>
        <v>0</v>
      </c>
    </row>
    <row r="5" spans="1:15" x14ac:dyDescent="0.25">
      <c r="A5" s="4">
        <v>2</v>
      </c>
      <c r="B5" s="5" t="s">
        <v>3</v>
      </c>
      <c r="C5" s="21">
        <f>SUMIF('Budget Detail &amp; Amendments'!D19:D28, B5, 'Budget Detail &amp; Amendments'!N19:N28)</f>
        <v>0</v>
      </c>
      <c r="E5" s="4">
        <v>2</v>
      </c>
      <c r="F5" s="5" t="s">
        <v>3</v>
      </c>
      <c r="G5" s="21">
        <f>SUMIF('Budget Detail &amp; Amendments'!D19:D28, 'Budget Roll-Up'!F5, 'Budget Detail &amp; Amendments'!P19:P28)</f>
        <v>0</v>
      </c>
      <c r="I5" s="4">
        <v>2</v>
      </c>
      <c r="J5" s="5" t="s">
        <v>3</v>
      </c>
      <c r="K5" s="21">
        <f>SUMIF('Budget Detail &amp; Amendments'!D19:D28, 'Budget Roll-Up'!J5, 'Budget Detail &amp; Amendments'!R19:R28)</f>
        <v>0</v>
      </c>
      <c r="M5" s="4">
        <v>2</v>
      </c>
      <c r="N5" s="5" t="s">
        <v>3</v>
      </c>
      <c r="O5" s="21">
        <f>SUMIF('Budget Detail &amp; Amendments'!D19:D28, 'Budget Roll-Up'!N5, 'Budget Detail &amp; Amendments'!T19:T28)</f>
        <v>0</v>
      </c>
    </row>
    <row r="6" spans="1:15" x14ac:dyDescent="0.25">
      <c r="A6" s="4">
        <v>3</v>
      </c>
      <c r="B6" s="5" t="s">
        <v>4</v>
      </c>
      <c r="C6" s="21">
        <f>'Budget Detail &amp; Amendments'!N43</f>
        <v>0</v>
      </c>
      <c r="E6" s="4">
        <v>3</v>
      </c>
      <c r="F6" s="5" t="s">
        <v>4</v>
      </c>
      <c r="G6" s="21">
        <f>'Budget Detail &amp; Amendments'!P43</f>
        <v>0</v>
      </c>
      <c r="I6" s="4">
        <v>3</v>
      </c>
      <c r="J6" s="5" t="s">
        <v>4</v>
      </c>
      <c r="K6" s="21">
        <f>'Budget Detail &amp; Amendments'!R43</f>
        <v>0</v>
      </c>
      <c r="M6" s="4">
        <v>3</v>
      </c>
      <c r="N6" s="5" t="s">
        <v>4</v>
      </c>
      <c r="O6" s="21">
        <f>'Budget Detail &amp; Amendments'!T43</f>
        <v>0</v>
      </c>
    </row>
    <row r="7" spans="1:15" x14ac:dyDescent="0.25">
      <c r="A7" s="6">
        <v>4</v>
      </c>
      <c r="B7" s="7" t="s">
        <v>6</v>
      </c>
      <c r="C7" s="22">
        <f>SUM(C4:C6)</f>
        <v>0</v>
      </c>
      <c r="E7" s="6">
        <v>4</v>
      </c>
      <c r="F7" s="7" t="s">
        <v>6</v>
      </c>
      <c r="G7" s="22">
        <f>SUM(G4:G6)</f>
        <v>0</v>
      </c>
      <c r="I7" s="6">
        <v>4</v>
      </c>
      <c r="J7" s="7" t="s">
        <v>6</v>
      </c>
      <c r="K7" s="22">
        <f>SUM(K4:K6)</f>
        <v>0</v>
      </c>
      <c r="M7" s="6">
        <v>4</v>
      </c>
      <c r="N7" s="7" t="s">
        <v>6</v>
      </c>
      <c r="O7" s="22">
        <f>SUM(O4:O6)</f>
        <v>0</v>
      </c>
    </row>
    <row r="8" spans="1:15" x14ac:dyDescent="0.25">
      <c r="G8" s="23"/>
      <c r="K8" s="23"/>
      <c r="O8" s="23"/>
    </row>
    <row r="9" spans="1:15" x14ac:dyDescent="0.25">
      <c r="A9" s="369" t="s">
        <v>7</v>
      </c>
      <c r="B9" s="369"/>
      <c r="E9" s="369" t="s">
        <v>7</v>
      </c>
      <c r="F9" s="369"/>
      <c r="G9" s="23"/>
      <c r="I9" s="369" t="s">
        <v>7</v>
      </c>
      <c r="J9" s="369"/>
      <c r="K9" s="23"/>
      <c r="M9" s="369" t="s">
        <v>7</v>
      </c>
      <c r="N9" s="369"/>
      <c r="O9" s="23"/>
    </row>
    <row r="10" spans="1:15" x14ac:dyDescent="0.25">
      <c r="A10" s="4">
        <v>5</v>
      </c>
      <c r="B10" s="5" t="s">
        <v>8</v>
      </c>
      <c r="C10" s="21">
        <f>SUMIF('Budget Detail &amp; Amendments'!D50:D57, B10, 'Budget Detail &amp; Amendments'!N50:N57)</f>
        <v>3895</v>
      </c>
      <c r="E10" s="4">
        <v>5</v>
      </c>
      <c r="F10" s="5" t="s">
        <v>8</v>
      </c>
      <c r="G10" s="21">
        <f>SUMIF('Budget Detail &amp; Amendments'!D50:D57, 'Budget Roll-Up'!F10, 'Budget Detail &amp; Amendments'!P50:P57)</f>
        <v>0</v>
      </c>
      <c r="I10" s="4">
        <v>5</v>
      </c>
      <c r="J10" s="5" t="s">
        <v>8</v>
      </c>
      <c r="K10" s="21">
        <f>SUMIF('Budget Detail &amp; Amendments'!D50:D57, 'Budget Roll-Up'!J10, 'Budget Detail &amp; Amendments'!R50:R57)</f>
        <v>0</v>
      </c>
      <c r="M10" s="4">
        <v>5</v>
      </c>
      <c r="N10" s="5" t="s">
        <v>8</v>
      </c>
      <c r="O10" s="21">
        <f>SUMIF('Budget Detail &amp; Amendments'!D50:D57, 'Budget Roll-Up'!N10, 'Budget Detail &amp; Amendments'!T50:T57)</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Amendments'!D50:D57, 'Budget Roll-Up'!B12, 'Budget Detail &amp; Amendments'!N50:N57)</f>
        <v>400</v>
      </c>
      <c r="E12" s="4">
        <v>7</v>
      </c>
      <c r="F12" s="5" t="s">
        <v>10</v>
      </c>
      <c r="G12" s="21">
        <f>SUMIF('Budget Detail &amp; Amendments'!D50:D57, 'Budget Roll-Up'!F12, 'Budget Detail &amp; Amendments'!P50:P57)</f>
        <v>0</v>
      </c>
      <c r="I12" s="4">
        <v>7</v>
      </c>
      <c r="J12" s="5" t="s">
        <v>10</v>
      </c>
      <c r="K12" s="21">
        <f>SUMIF('Budget Detail &amp; Amendments'!D50:D57, 'Budget Roll-Up'!J12, 'Budget Detail &amp; Amendments'!R50:R57)</f>
        <v>0</v>
      </c>
      <c r="M12" s="4">
        <v>7</v>
      </c>
      <c r="N12" s="5" t="s">
        <v>10</v>
      </c>
      <c r="O12" s="21">
        <f>SUMIF('Budget Detail &amp; Amendments'!D50:D57, 'Budget Roll-Up'!N12, 'Budget Detail &amp; Amendments'!T50:T57)</f>
        <v>0</v>
      </c>
    </row>
    <row r="13" spans="1:15" x14ac:dyDescent="0.25">
      <c r="A13" s="4">
        <v>8</v>
      </c>
      <c r="B13" s="5" t="s">
        <v>13</v>
      </c>
      <c r="C13" s="21">
        <f>SUMIF('Budget Detail &amp; Amendments'!D62:D71, 'Budget Roll-Up'!B13, 'Budget Detail &amp; Amendments'!N62:N71)</f>
        <v>3062.55</v>
      </c>
      <c r="E13" s="4">
        <v>8</v>
      </c>
      <c r="F13" s="5" t="s">
        <v>13</v>
      </c>
      <c r="G13" s="21">
        <f>SUMIF('Budget Detail &amp; Amendments'!D62:D71, 'Budget Roll-Up'!F13, 'Budget Detail &amp; Amendments'!P62:P71)</f>
        <v>0</v>
      </c>
      <c r="I13" s="4">
        <v>8</v>
      </c>
      <c r="J13" s="5" t="s">
        <v>13</v>
      </c>
      <c r="K13" s="21">
        <f>SUMIF('Budget Detail &amp; Amendments'!D62:D71, 'Budget Roll-Up'!J13, 'Budget Detail &amp; Amendments'!R62:R71)</f>
        <v>0</v>
      </c>
      <c r="M13" s="4">
        <v>8</v>
      </c>
      <c r="N13" s="5" t="s">
        <v>13</v>
      </c>
      <c r="O13" s="21">
        <f>SUMIF('Budget Detail &amp; Amendments'!D62:D71, 'Budget Roll-Up'!N13, 'Budget Detail &amp; Amendments'!T62:T71)</f>
        <v>0</v>
      </c>
    </row>
    <row r="14" spans="1:15" x14ac:dyDescent="0.25">
      <c r="A14" s="4">
        <v>9</v>
      </c>
      <c r="B14" s="5" t="s">
        <v>11</v>
      </c>
      <c r="C14" s="21">
        <f>SUMIF('Budget Detail &amp; Amendments'!D62:D71, 'Budget Roll-Up'!B14, 'Budget Detail &amp; Amendments'!N62:N71)</f>
        <v>45199.520000000004</v>
      </c>
      <c r="E14" s="4">
        <v>9</v>
      </c>
      <c r="F14" s="5" t="s">
        <v>11</v>
      </c>
      <c r="G14" s="21">
        <f>SUMIF('Budget Detail &amp; Amendments'!D62:D71, 'Budget Roll-Up'!F14, 'Budget Detail &amp; Amendments'!P62:P71)</f>
        <v>0</v>
      </c>
      <c r="I14" s="4">
        <v>9</v>
      </c>
      <c r="J14" s="5" t="s">
        <v>11</v>
      </c>
      <c r="K14" s="21">
        <f>SUMIF('Budget Detail &amp; Amendments'!D62:D71, 'Budget Roll-Up'!J14, 'Budget Detail &amp; Amendments'!R62:R71)</f>
        <v>0</v>
      </c>
      <c r="M14" s="4">
        <v>9</v>
      </c>
      <c r="N14" s="5" t="s">
        <v>11</v>
      </c>
      <c r="O14" s="21">
        <f>SUMIF('Budget Detail &amp; Amendments'!D62:D71, 'Budget Roll-Up'!N14, 'Budget Detail &amp; Amendments'!T62:T71)</f>
        <v>0</v>
      </c>
    </row>
    <row r="15" spans="1:15" x14ac:dyDescent="0.25">
      <c r="A15" s="4">
        <v>10</v>
      </c>
      <c r="B15" s="5" t="s">
        <v>12</v>
      </c>
      <c r="C15" s="21">
        <f>SUMIF('Budget Detail &amp; Amendments'!D76:D82, 'Budget Roll-Up'!B15, 'Budget Detail &amp; Amendments'!N76:N82)</f>
        <v>0</v>
      </c>
      <c r="E15" s="4">
        <v>10</v>
      </c>
      <c r="F15" s="5" t="s">
        <v>12</v>
      </c>
      <c r="G15" s="21">
        <f>SUMIF('Budget Detail &amp; Amendments'!D76:D82, 'Budget Roll-Up'!F15, 'Budget Detail &amp; Amendments'!P76:P82)</f>
        <v>0</v>
      </c>
      <c r="I15" s="4">
        <v>10</v>
      </c>
      <c r="J15" s="5" t="s">
        <v>12</v>
      </c>
      <c r="K15" s="21">
        <f>SUMIF('Budget Detail &amp; Amendments'!D76:D82, 'Budget Roll-Up'!J15, 'Budget Detail &amp; Amendments'!R76:R82)</f>
        <v>0</v>
      </c>
      <c r="M15" s="4">
        <v>10</v>
      </c>
      <c r="N15" s="5" t="s">
        <v>12</v>
      </c>
      <c r="O15" s="21">
        <f>SUMIF('Budget Detail &amp; Amendments'!D76:D82, 'Budget Roll-Up'!N15, 'Budget Detail &amp; Amendments'!T76:T82)</f>
        <v>0</v>
      </c>
    </row>
    <row r="16" spans="1:15" x14ac:dyDescent="0.25">
      <c r="A16" s="4">
        <v>11</v>
      </c>
      <c r="B16" s="5" t="s">
        <v>14</v>
      </c>
      <c r="C16" s="21">
        <f>SUMIF('Budget Detail &amp; Amendments'!D76:D82, 'Budget Roll-Up'!B16, 'Budget Detail &amp; Amendments'!N76:N82)</f>
        <v>0</v>
      </c>
      <c r="E16" s="4">
        <v>11</v>
      </c>
      <c r="F16" s="5" t="s">
        <v>14</v>
      </c>
      <c r="G16" s="21">
        <f>SUMIF('Budget Detail &amp; Amendments'!D76:D82, 'Budget Roll-Up'!F16, 'Budget Detail &amp; Amendments'!P76:P82)</f>
        <v>0</v>
      </c>
      <c r="I16" s="4">
        <v>11</v>
      </c>
      <c r="J16" s="5" t="s">
        <v>14</v>
      </c>
      <c r="K16" s="21">
        <f>SUMIF('Budget Detail &amp; Amendments'!D76:D82, 'Budget Roll-Up'!J16, 'Budget Detail &amp; Amendments'!R76:R82)</f>
        <v>0</v>
      </c>
      <c r="M16" s="4">
        <v>11</v>
      </c>
      <c r="N16" s="5" t="s">
        <v>14</v>
      </c>
      <c r="O16" s="21">
        <f>SUMIF('Budget Detail &amp; Amendments'!D76:D82, 'Budget Roll-Up'!N16, 'Budget Detail &amp; Amendments'!T76:T82)</f>
        <v>0</v>
      </c>
    </row>
    <row r="17" spans="1:15" x14ac:dyDescent="0.25">
      <c r="A17" s="4">
        <v>12</v>
      </c>
      <c r="B17" s="8" t="s">
        <v>15</v>
      </c>
      <c r="C17" s="21">
        <f>'Budget Detail &amp; Amendments'!N97</f>
        <v>942</v>
      </c>
      <c r="E17" s="4">
        <v>12</v>
      </c>
      <c r="F17" s="8" t="s">
        <v>15</v>
      </c>
      <c r="G17" s="21">
        <f>SUM('Budget Detail &amp; Amendments'!P97)</f>
        <v>0</v>
      </c>
      <c r="I17" s="4">
        <v>12</v>
      </c>
      <c r="J17" s="8" t="s">
        <v>15</v>
      </c>
      <c r="K17" s="21">
        <f>SUM('Budget Detail &amp; Amendments'!R97)</f>
        <v>0</v>
      </c>
      <c r="M17" s="4">
        <v>12</v>
      </c>
      <c r="N17" s="8" t="s">
        <v>15</v>
      </c>
      <c r="O17" s="21">
        <f>SUM('Budget Detail &amp; Amendments'!T97)</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Amendments'!D101:D109, 'Budget Roll-Up'!B21, 'Budget Detail &amp; Amendments'!N101:N109)</f>
        <v>3255</v>
      </c>
      <c r="E21" s="4">
        <v>16</v>
      </c>
      <c r="F21" s="8" t="s">
        <v>19</v>
      </c>
      <c r="G21" s="21">
        <f>SUMIF('Budget Detail &amp; Amendments'!D101:D109, 'Budget Roll-Up'!F21, 'Budget Detail &amp; Amendments'!P101:P109)</f>
        <v>0</v>
      </c>
      <c r="I21" s="4">
        <v>16</v>
      </c>
      <c r="J21" s="8" t="s">
        <v>19</v>
      </c>
      <c r="K21" s="21">
        <f>SUMIF('Budget Detail &amp; Amendments'!D101:D109, 'Budget Roll-Up'!J21, 'Budget Detail &amp; Amendments'!R101:R109)</f>
        <v>0</v>
      </c>
      <c r="M21" s="4">
        <v>16</v>
      </c>
      <c r="N21" s="8" t="s">
        <v>19</v>
      </c>
      <c r="O21" s="21">
        <f>SUMIF('Budget Detail &amp; Amendments'!D101:D109, 'Budget Roll-Up'!N21, 'Budget Detail &amp; Amendments'!T101:T109)</f>
        <v>0</v>
      </c>
    </row>
    <row r="22" spans="1:15" x14ac:dyDescent="0.25">
      <c r="A22" s="4">
        <v>17</v>
      </c>
      <c r="B22" s="8" t="s">
        <v>20</v>
      </c>
      <c r="C22" s="21">
        <f>SUMIF('Budget Detail &amp; Amendments'!D101:D109, 'Budget Roll-Up'!B22, 'Budget Detail &amp; Amendments'!N101:N109)</f>
        <v>0</v>
      </c>
      <c r="E22" s="4">
        <v>17</v>
      </c>
      <c r="F22" s="8" t="s">
        <v>20</v>
      </c>
      <c r="G22" s="21">
        <f>SUMIF('Budget Detail &amp; Amendments'!D101:D109, 'Budget Roll-Up'!F22, 'Budget Detail &amp; Amendments'!P101:P109)</f>
        <v>0</v>
      </c>
      <c r="I22" s="4">
        <v>17</v>
      </c>
      <c r="J22" s="8" t="s">
        <v>20</v>
      </c>
      <c r="K22" s="21">
        <f>SUMIF('Budget Detail &amp; Amendments'!D101:D109, 'Budget Roll-Up'!J22, 'Budget Detail &amp; Amendments'!R101:R109)</f>
        <v>0</v>
      </c>
      <c r="M22" s="4">
        <v>17</v>
      </c>
      <c r="N22" s="8" t="s">
        <v>20</v>
      </c>
      <c r="O22" s="21">
        <f>SUMIF('Budget Detail &amp; Amendments'!D101:D109, 'Budget Roll-Up'!N22, 'Budget Detail &amp; Amendments'!T101:T109)</f>
        <v>0</v>
      </c>
    </row>
    <row r="23" spans="1:15" x14ac:dyDescent="0.25">
      <c r="A23" s="4">
        <v>18</v>
      </c>
      <c r="B23" s="8" t="s">
        <v>21</v>
      </c>
      <c r="C23" s="21">
        <f>SUMIF('Budget Detail &amp; Amendments'!D101:D109, 'Budget Roll-Up'!B23, 'Budget Detail &amp; Amendments'!N101:N109)</f>
        <v>0</v>
      </c>
      <c r="E23" s="4">
        <v>18</v>
      </c>
      <c r="F23" s="8" t="s">
        <v>21</v>
      </c>
      <c r="G23" s="21">
        <f>SUMIF('Budget Detail &amp; Amendments'!D101:D109, 'Budget Roll-Up'!F23, 'Budget Detail &amp; Amendments'!P101:P109)</f>
        <v>0</v>
      </c>
      <c r="I23" s="4">
        <v>18</v>
      </c>
      <c r="J23" s="8" t="s">
        <v>21</v>
      </c>
      <c r="K23" s="21">
        <f>SUMIF('Budget Detail &amp; Amendments'!D101:D109, 'Budget Roll-Up'!J23, 'Budget Detail &amp; Amendments'!R101:R109)</f>
        <v>0</v>
      </c>
      <c r="M23" s="4">
        <v>18</v>
      </c>
      <c r="N23" s="8" t="s">
        <v>21</v>
      </c>
      <c r="O23" s="21">
        <f>SUMIF('Budget Detail &amp; Amendments'!D101:D109, 'Budget Roll-Up'!N23, 'Budget Detail &amp; Amendments'!T101:T109)</f>
        <v>0</v>
      </c>
    </row>
    <row r="24" spans="1:15" x14ac:dyDescent="0.25">
      <c r="A24" s="6">
        <v>19</v>
      </c>
      <c r="B24" s="7" t="s">
        <v>22</v>
      </c>
      <c r="C24" s="21">
        <f>SUM(C10:C23)</f>
        <v>56754.070000000007</v>
      </c>
      <c r="E24" s="6">
        <v>19</v>
      </c>
      <c r="F24" s="7" t="s">
        <v>22</v>
      </c>
      <c r="G24" s="21">
        <f>SUM(G10:G23)</f>
        <v>0</v>
      </c>
      <c r="I24" s="6">
        <v>19</v>
      </c>
      <c r="J24" s="7" t="s">
        <v>22</v>
      </c>
      <c r="K24" s="21">
        <f>SUM(K10:K23)</f>
        <v>0</v>
      </c>
      <c r="M24" s="6">
        <v>19</v>
      </c>
      <c r="N24" s="7" t="s">
        <v>22</v>
      </c>
      <c r="O24" s="21">
        <f>SUM(O10:O23)</f>
        <v>0</v>
      </c>
    </row>
    <row r="25" spans="1:15" x14ac:dyDescent="0.25">
      <c r="C25" s="23"/>
      <c r="G25" s="23"/>
      <c r="K25" s="23"/>
      <c r="O25" s="23"/>
    </row>
    <row r="26" spans="1:15" x14ac:dyDescent="0.25">
      <c r="A26" s="9">
        <v>20</v>
      </c>
      <c r="B26" s="7" t="s">
        <v>23</v>
      </c>
      <c r="C26" s="21">
        <f>'Budget Detail &amp; Amendments'!N134</f>
        <v>2837.7035000000005</v>
      </c>
      <c r="E26" s="9">
        <v>20</v>
      </c>
      <c r="F26" s="7" t="s">
        <v>23</v>
      </c>
      <c r="G26" s="21">
        <f>'Budget Detail &amp; Amendments'!P134</f>
        <v>0</v>
      </c>
      <c r="I26" s="9">
        <v>20</v>
      </c>
      <c r="J26" s="7" t="s">
        <v>23</v>
      </c>
      <c r="K26" s="21">
        <f>SUM('Budget Detail &amp; Amendments'!R134)</f>
        <v>0</v>
      </c>
      <c r="M26" s="9">
        <v>20</v>
      </c>
      <c r="N26" s="7" t="s">
        <v>23</v>
      </c>
      <c r="O26" s="21">
        <f>SUM('Budget Detail &amp; Amendments'!T134)</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Amendments'!N130</f>
        <v>33312.71</v>
      </c>
      <c r="E28" s="6">
        <v>21</v>
      </c>
      <c r="F28" s="7" t="s">
        <v>24</v>
      </c>
      <c r="G28" s="21">
        <f>SUM('Budget Detail &amp; Amendments'!P130)</f>
        <v>0</v>
      </c>
      <c r="I28" s="6">
        <v>21</v>
      </c>
      <c r="J28" s="7" t="s">
        <v>24</v>
      </c>
      <c r="K28" s="21">
        <f>SUM('Budget Detail &amp; Amendments'!R130)</f>
        <v>0</v>
      </c>
      <c r="M28" s="6">
        <v>21</v>
      </c>
      <c r="N28" s="7" t="s">
        <v>24</v>
      </c>
      <c r="O28" s="21">
        <f>SUM('Budget Detail &amp; Amendments'!T130)</f>
        <v>0</v>
      </c>
    </row>
    <row r="29" spans="1:15" x14ac:dyDescent="0.25">
      <c r="A29" s="2"/>
      <c r="B29" s="1"/>
      <c r="C29" s="23"/>
      <c r="E29" s="2"/>
      <c r="F29" s="1"/>
      <c r="G29" s="23"/>
      <c r="I29" s="2"/>
      <c r="J29" s="1"/>
      <c r="K29" s="23"/>
      <c r="M29" s="2"/>
      <c r="N29" s="1"/>
      <c r="O29" s="23"/>
    </row>
    <row r="30" spans="1:15" x14ac:dyDescent="0.25">
      <c r="A30" s="6">
        <v>22</v>
      </c>
      <c r="B30" s="7" t="s">
        <v>25</v>
      </c>
      <c r="C30" s="21">
        <f>SUM(C7,C24,C26,C28)</f>
        <v>92904.483500000002</v>
      </c>
      <c r="E30" s="6">
        <v>22</v>
      </c>
      <c r="F30" s="7" t="s">
        <v>25</v>
      </c>
      <c r="G30" s="21">
        <f>SUM(G7,G24,G26,G28)</f>
        <v>0</v>
      </c>
      <c r="I30" s="6">
        <v>22</v>
      </c>
      <c r="J30" s="7" t="s">
        <v>25</v>
      </c>
      <c r="K30" s="21">
        <f>SUM(K7,K24,K26,K28)</f>
        <v>0</v>
      </c>
      <c r="M30" s="6">
        <v>22</v>
      </c>
      <c r="N30" s="7" t="s">
        <v>25</v>
      </c>
      <c r="O30" s="21">
        <f>SUM(O7,O24,O26,O28)</f>
        <v>0</v>
      </c>
    </row>
    <row r="33" spans="1:7" ht="15.75" thickBot="1" x14ac:dyDescent="0.3"/>
    <row r="34" spans="1:7" ht="15" customHeight="1" thickBot="1" x14ac:dyDescent="0.3">
      <c r="A34" s="453" t="s">
        <v>62</v>
      </c>
      <c r="B34" s="454"/>
      <c r="C34" s="454"/>
      <c r="D34" s="454"/>
      <c r="E34" s="454"/>
      <c r="F34" s="454"/>
      <c r="G34" s="455"/>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14" sqref="F14"/>
    </sheetView>
  </sheetViews>
  <sheetFormatPr defaultRowHeight="15.75" x14ac:dyDescent="0.25"/>
  <cols>
    <col min="1" max="1" width="22.5703125" style="51" customWidth="1"/>
    <col min="2" max="2" width="23.140625" style="1" customWidth="1"/>
    <col min="4" max="4" width="17.42578125" style="52" customWidth="1"/>
    <col min="6" max="6" width="18.140625" style="53" customWidth="1"/>
    <col min="8" max="8" width="17.855468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 xml:space="preserve">Pharmacology Simulation Needs for Training Nursing Students							</v>
      </c>
      <c r="D3" s="52">
        <f ca="1">SUMIF('Budget Detail &amp; Amendments'!A:Q, 1, 'Budget Detail &amp; Amendments'!N:N)</f>
        <v>25111.09</v>
      </c>
      <c r="F3" s="53">
        <f ca="1">SUMIF('Budget Detail &amp; Amendments'!A:Q, 1, 'Budget Detail &amp; Amendments'!P:P)</f>
        <v>0</v>
      </c>
      <c r="H3" s="52">
        <f ca="1">SUMIF('Budget Detail &amp; Amendments'!A:Q, 1, 'Budget Detail &amp; Amendments'!R:R)</f>
        <v>0</v>
      </c>
      <c r="J3" s="52">
        <f ca="1">SUMIF('Budget Detail &amp; Amendments'!A:Q, 1, 'Budget Detail &amp; Amendments'!T:T)</f>
        <v>0</v>
      </c>
    </row>
    <row r="4" spans="1:10" x14ac:dyDescent="0.25">
      <c r="A4" s="51" t="s">
        <v>106</v>
      </c>
      <c r="B4" s="1" t="str">
        <f>Narrative!C45</f>
        <v xml:space="preserve">Diesel Power Train System Diagnostic Program </v>
      </c>
      <c r="D4" s="52">
        <f ca="1">SUMIF('Budget Detail &amp; Amendments'!A:Q, 2, 'Budget Detail &amp; Amendments'!N:N)</f>
        <v>24000</v>
      </c>
      <c r="F4" s="53">
        <f ca="1">SUMIF('Budget Detail &amp; Amendments'!A:Q, 2, 'Budget Detail &amp; Amendments'!P:P)</f>
        <v>0</v>
      </c>
      <c r="H4" s="52">
        <f ca="1">SUMIF('Budget Detail &amp; Amendments'!A:Q, 2, 'Budget Detail &amp; Amendments'!R:R)</f>
        <v>0</v>
      </c>
      <c r="J4" s="52">
        <f ca="1">SUMIF('Budget Detail &amp; Amendments'!A:Q, 2, 'Budget Detail &amp; Amendments'!T:T)</f>
        <v>0</v>
      </c>
    </row>
    <row r="5" spans="1:10" x14ac:dyDescent="0.25">
      <c r="A5" s="51" t="s">
        <v>107</v>
      </c>
      <c r="B5" s="1" t="str">
        <f>Narrative!C87</f>
        <v xml:space="preserve">Automotive Steering and Suspension Wheel Balancer </v>
      </c>
      <c r="D5" s="52">
        <f ca="1">SUMIF('Budget Detail &amp; Amendments'!A:Q, 3, 'Budget Detail &amp; Amendments'!N:N)</f>
        <v>7324.32</v>
      </c>
      <c r="F5" s="53">
        <f ca="1">SUMIF('Budget Detail &amp; Amendments'!A:Q, 3, 'Budget Detail &amp; Amendments'!P:P)</f>
        <v>0</v>
      </c>
      <c r="H5" s="52">
        <f ca="1">SUMIF('Budget Detail &amp; Amendments'!A:Q, 3, 'Budget Detail &amp; Amendments'!R:R)</f>
        <v>0</v>
      </c>
      <c r="J5" s="52">
        <f ca="1">SUMIF('Budget Detail &amp; Amendments'!A:Q, 3, 'Budget Detail &amp; Amendments'!T:T)</f>
        <v>0</v>
      </c>
    </row>
    <row r="6" spans="1:10" x14ac:dyDescent="0.25">
      <c r="A6" s="51" t="s">
        <v>108</v>
      </c>
      <c r="B6" s="1" t="str">
        <f>Narrative!C129</f>
        <v>Retooling the MSU-Northern Electrical Technology Labs with new Rigid Conduit/Pipe Threading Equipment</v>
      </c>
      <c r="D6" s="52">
        <f ca="1">SUMIF('Budget Detail &amp; Amendments'!A:Q, 4, 'Budget Detail &amp; Amendments'!N:N)</f>
        <v>8767</v>
      </c>
      <c r="F6" s="53">
        <f ca="1">SUMIF('Budget Detail &amp; Amendments'!A:Q, 4, 'Budget Detail &amp; Amendments'!P:P)</f>
        <v>0</v>
      </c>
      <c r="H6" s="52">
        <f ca="1">SUMIF('Budget Detail &amp; Amendments'!A:Q, 4, 'Budget Detail &amp; Amendments'!R:R)</f>
        <v>0</v>
      </c>
      <c r="J6" s="52">
        <f ca="1">SUMIF('Budget Detail &amp; Amendments'!A:Q, 4, 'Budget Detail &amp; Amendments'!T:T)</f>
        <v>0</v>
      </c>
    </row>
    <row r="7" spans="1:10" x14ac:dyDescent="0.25">
      <c r="A7" s="51" t="s">
        <v>109</v>
      </c>
      <c r="B7" s="1" t="str">
        <f>Narrative!C171</f>
        <v>Plumbing</v>
      </c>
      <c r="D7" s="52">
        <f ca="1">SUMIF('Budget Detail &amp; Amendments'!A:Q, 5, 'Budget Detail &amp; Amendments'!N:N)</f>
        <v>13762.37</v>
      </c>
      <c r="F7" s="53">
        <f ca="1">SUMIF('Budget Detail &amp; Amendments'!A:Q, 5, 'Budget Detail &amp; Amendments'!P:P)</f>
        <v>0</v>
      </c>
      <c r="H7" s="52">
        <f ca="1">SUMIF('Budget Detail &amp; Amendments'!A:Q, 5, 'Budget Detail &amp; Amendments'!R:R)</f>
        <v>0</v>
      </c>
      <c r="J7" s="52">
        <f ca="1">SUMIF('Budget Detail &amp; Amendments'!A:Q, 5, 'Budget Detail &amp; Amendments'!T:T)</f>
        <v>0</v>
      </c>
    </row>
    <row r="8" spans="1:10" x14ac:dyDescent="0.25">
      <c r="A8" s="51" t="s">
        <v>110</v>
      </c>
      <c r="B8" s="1" t="str">
        <f>Narrative!C213</f>
        <v>Welding</v>
      </c>
      <c r="D8" s="52">
        <f ca="1">SUMIF('Budget Detail &amp; Amendments'!A:Q, 6, 'Budget Detail &amp; Amendments'!N:N)</f>
        <v>6760</v>
      </c>
      <c r="F8" s="53">
        <f ca="1">SUMIF('Budget Detail &amp; Amendments'!A:Q, 6, 'Budget Detail &amp; Amendments'!P:P)</f>
        <v>0</v>
      </c>
      <c r="H8" s="52">
        <f ca="1">SUMIF('Budget Detail &amp; Amendments'!A:Q, 6, 'Budget Detail &amp; Amendments'!R:R)</f>
        <v>0</v>
      </c>
      <c r="J8" s="52">
        <f ca="1">SUMIF('Budget Detail &amp; Amendments'!A:Q, 6, 'Budget Detail &amp; Amendments'!T:T)</f>
        <v>0</v>
      </c>
    </row>
    <row r="9" spans="1:10" x14ac:dyDescent="0.25">
      <c r="A9" s="51" t="s">
        <v>111</v>
      </c>
      <c r="B9" s="1" t="str">
        <f>Narrative!C255</f>
        <v>Dual Enrollment and Pathways Support</v>
      </c>
      <c r="D9" s="52">
        <f ca="1">SUMIF('Budget Detail &amp; Amendments'!A:Q, 7, 'Budget Detail &amp; Amendments'!N:N)</f>
        <v>1342</v>
      </c>
      <c r="F9" s="53">
        <f ca="1">SUMIF('Budget Detail &amp; Amendments'!A:Q, 7, 'Budget Detail &amp; Amendments'!P:P)</f>
        <v>0</v>
      </c>
      <c r="H9" s="52">
        <f ca="1">SUMIF('Budget Detail &amp; Amendments'!A:Q, 7, 'Budget Detail &amp; Amendments'!R:R)</f>
        <v>0</v>
      </c>
      <c r="J9" s="52">
        <f ca="1">SUMIF('Budget Detail &amp; Amendments'!A:Q, 7, 'Budget Detail &amp; Amendments'!T:T)</f>
        <v>0</v>
      </c>
    </row>
    <row r="10" spans="1:10" x14ac:dyDescent="0.25">
      <c r="A10" s="51" t="s">
        <v>112</v>
      </c>
      <c r="B10" s="1" t="str">
        <f>Narrative!C297</f>
        <v>TekNoXpo</v>
      </c>
      <c r="D10" s="52">
        <f ca="1">SUMIF('Budget Detail &amp; Amendments'!A:Q, 8, 'Budget Detail &amp; Amendments'!N:N)</f>
        <v>3000</v>
      </c>
      <c r="F10" s="53">
        <f ca="1">SUMIF('Budget Detail &amp; Amendments'!A:Q, 8, 'Budget Detail &amp; Amendments'!P:P)</f>
        <v>0</v>
      </c>
      <c r="H10" s="52">
        <f ca="1">SUMIF('Budget Detail &amp; Amendments'!A:Q, 8, 'Budget Detail &amp; Amendments'!R:R)</f>
        <v>0</v>
      </c>
      <c r="J10" s="52">
        <f ca="1">SUMIF('Budget Detail &amp; Amendments'!A:Q, 8, 'Budget Detail &amp; Amendments'!T:T)</f>
        <v>0</v>
      </c>
    </row>
    <row r="11" spans="1:10" x14ac:dyDescent="0.25">
      <c r="A11" s="51" t="s">
        <v>113</v>
      </c>
      <c r="B11" s="1">
        <f>Narrative!C339</f>
        <v>0</v>
      </c>
      <c r="D11" s="52">
        <f ca="1">SUMIF('Budget Detail &amp; Amendments'!A:Q, 9, 'Budget Detail &amp; Amendments'!N:N)</f>
        <v>0</v>
      </c>
      <c r="F11" s="53">
        <f ca="1">SUMIF('Budget Detail &amp; Amendments'!A:Q, 9, 'Budget Detail &amp; Amendments'!P:P)</f>
        <v>0</v>
      </c>
      <c r="H11" s="52">
        <f ca="1">SUMIF('Budget Detail &amp; Amendments'!A:Q, 9, 'Budget Detail &amp; Amendments'!R:R)</f>
        <v>0</v>
      </c>
      <c r="J11" s="52">
        <f ca="1">SUMIF('Budget Detail &amp; Amendments'!A:Q, 9, 'Budget Detail &amp; Amendments'!T:T)</f>
        <v>0</v>
      </c>
    </row>
    <row r="12" spans="1:10" x14ac:dyDescent="0.25">
      <c r="A12" s="51" t="s">
        <v>114</v>
      </c>
      <c r="B12" s="1">
        <f>Narrative!C381</f>
        <v>0</v>
      </c>
      <c r="D12" s="52">
        <f ca="1">SUMIF('Budget Detail &amp; Amendments'!A:Q, 10, 'Budget Detail &amp; Amendments'!N:N)</f>
        <v>0</v>
      </c>
      <c r="F12" s="53">
        <f ca="1">SUMIF('Budget Detail &amp; Amendments'!A:Q, 10, 'Budget Detail &amp; Amendments'!P:P)</f>
        <v>0</v>
      </c>
      <c r="H12" s="52">
        <f ca="1">SUMIF('Budget Detail &amp; Amendments'!A:Q, 10, 'Budget Detail &amp; Amendments'!R:R)</f>
        <v>0</v>
      </c>
      <c r="J12" s="52">
        <f ca="1">SUMIF('Budget Detail &amp; Amendments'!A:Q, 10, 'Budget Detail &amp; Amendments'!T:T)</f>
        <v>0</v>
      </c>
    </row>
    <row r="13" spans="1:10" x14ac:dyDescent="0.25">
      <c r="A13" s="51" t="s">
        <v>115</v>
      </c>
      <c r="B13" s="1">
        <f>Narrative!C423</f>
        <v>0</v>
      </c>
      <c r="D13" s="52">
        <f ca="1">SUMIF('Budget Detail &amp; Amendments'!A:Q, 11, 'Budget Detail &amp; Amendments'!N:N)</f>
        <v>0</v>
      </c>
      <c r="F13" s="53">
        <f ca="1">SUMIF('Budget Detail &amp; Amendments'!A:Q, 11, 'Budget Detail &amp; Amendments'!P:P)</f>
        <v>0</v>
      </c>
      <c r="H13" s="52">
        <f ca="1">SUMIF('Budget Detail &amp; Amendments'!A:Q, 11, 'Budget Detail &amp; Amendments'!R:R)</f>
        <v>0</v>
      </c>
      <c r="J13" s="52">
        <f ca="1">SUMIF('Budget Detail &amp; Amendments'!A:Q, 11, 'Budget Detail &amp; Amendments'!T:T)</f>
        <v>0</v>
      </c>
    </row>
    <row r="14" spans="1:10" x14ac:dyDescent="0.25">
      <c r="A14" s="51" t="s">
        <v>116</v>
      </c>
      <c r="B14" s="1">
        <f>Narrative!C465</f>
        <v>0</v>
      </c>
      <c r="D14" s="52">
        <f ca="1">SUMIF('Budget Detail &amp; Amendments'!A:Q, 12, 'Budget Detail &amp; Amendments'!N:N)</f>
        <v>0</v>
      </c>
      <c r="F14" s="53">
        <f ca="1">SUMIF('Budget Detail &amp; Amendments'!A:Q, 12, 'Budget Detail &amp; Amendments'!P:P)</f>
        <v>0</v>
      </c>
      <c r="H14" s="52">
        <f ca="1">SUMIF('Budget Detail &amp; Amendments'!A:Q, 12, 'Budget Detail &amp; Amendments'!R:R)</f>
        <v>0</v>
      </c>
      <c r="J14" s="52">
        <f ca="1">SUMIF('Budget Detail &amp; Amendments'!A:Q, 12, 'Budget Detail &amp; Amendments'!T:T)</f>
        <v>0</v>
      </c>
    </row>
    <row r="15" spans="1:10" x14ac:dyDescent="0.25">
      <c r="A15" s="51" t="s">
        <v>117</v>
      </c>
      <c r="B15" s="1">
        <f>Narrative!C507</f>
        <v>0</v>
      </c>
      <c r="D15" s="52">
        <f ca="1">SUMIF('Budget Detail &amp; Amendments'!A:Q, 13, 'Budget Detail &amp; Amendments'!N:N)</f>
        <v>0</v>
      </c>
      <c r="F15" s="53">
        <f ca="1">SUMIF('Budget Detail &amp; Amendments'!A:Q, 13, 'Budget Detail &amp; Amendments'!P:P)</f>
        <v>0</v>
      </c>
      <c r="H15" s="52">
        <f ca="1">SUMIF('Budget Detail &amp; Amendments'!A:Q, 13, 'Budget Detail &amp; Amendments'!R:R)</f>
        <v>0</v>
      </c>
      <c r="J15" s="52">
        <f ca="1">SUMIF('Budget Detail &amp; Amendments'!A:Q, 13, 'Budget Detail &amp; Amendments'!T:T)</f>
        <v>0</v>
      </c>
    </row>
    <row r="16" spans="1:10" x14ac:dyDescent="0.25">
      <c r="A16" s="51" t="s">
        <v>118</v>
      </c>
      <c r="B16" s="1">
        <f>Narrative!C549</f>
        <v>0</v>
      </c>
      <c r="D16" s="52">
        <f ca="1">SUMIF('Budget Detail &amp; Amendments'!A:Q, 14, 'Budget Detail &amp; Amendments'!N:N)</f>
        <v>0</v>
      </c>
      <c r="F16" s="53">
        <f ca="1">SUMIF('Budget Detail &amp; Amendments'!A:Q, 14, 'Budget Detail &amp; Amendments'!P:P)</f>
        <v>0</v>
      </c>
      <c r="H16" s="52">
        <f ca="1">SUMIF('Budget Detail &amp; Amendments'!A:Q, 14, 'Budget Detail &amp; Amendments'!R:R)</f>
        <v>0</v>
      </c>
      <c r="J16" s="52">
        <f ca="1">SUMIF('Budget Detail &amp; Amendments'!A:Q, 14, 'Budget Detail &amp; Amendments'!T:T)</f>
        <v>0</v>
      </c>
    </row>
    <row r="17" spans="1:10" x14ac:dyDescent="0.25">
      <c r="A17" s="51" t="s">
        <v>119</v>
      </c>
      <c r="B17" s="1">
        <f>Narrative!C591</f>
        <v>0</v>
      </c>
      <c r="D17" s="52">
        <f ca="1">SUMIF('Budget Detail &amp; Amendments'!A:Q, 15, 'Budget Detail &amp; Amendments'!N:N)</f>
        <v>0</v>
      </c>
      <c r="F17" s="53">
        <f ca="1">SUMIF('Budget Detail &amp; Amendments'!A:Q, 15, 'Budget Detail &amp; Amendments'!P:P)</f>
        <v>0</v>
      </c>
      <c r="H17" s="52">
        <f ca="1">SUMIF('Budget Detail &amp; Amendments'!A:Q, 15, 'Budget Detail &amp; Amendments'!R:R)</f>
        <v>0</v>
      </c>
      <c r="J17" s="52">
        <f ca="1">SUMIF('Budget Detail &amp; Amendments'!A:Q, 15, 'Budget Detail &amp; Amendments'!T:T)</f>
        <v>0</v>
      </c>
    </row>
    <row r="18" spans="1:10" x14ac:dyDescent="0.25">
      <c r="A18" s="51" t="s">
        <v>120</v>
      </c>
      <c r="B18" s="1">
        <f>Narrative!C633</f>
        <v>0</v>
      </c>
      <c r="D18" s="52">
        <f ca="1">SUMIF('Budget Detail &amp; Amendments'!A:Q, 16, 'Budget Detail &amp; Amendments'!N:N)</f>
        <v>0</v>
      </c>
      <c r="F18" s="53">
        <f ca="1">SUMIF('Budget Detail &amp; Amendments'!A:Q, 16, 'Budget Detail &amp; Amendments'!P:P)</f>
        <v>0</v>
      </c>
      <c r="H18" s="52">
        <f ca="1">SUMIF('Budget Detail &amp; Amendments'!A:Q, 16, 'Budget Detail &amp; Amendments'!R:R)</f>
        <v>0</v>
      </c>
      <c r="J18" s="52">
        <f ca="1">SUMIF('Budget Detail &amp; Amendments'!A:Q, 16, 'Budget Detail &amp; Amendments'!T:T)</f>
        <v>0</v>
      </c>
    </row>
    <row r="19" spans="1:10" x14ac:dyDescent="0.25">
      <c r="A19" s="51" t="s">
        <v>121</v>
      </c>
      <c r="B19" s="1">
        <f>Narrative!C675</f>
        <v>0</v>
      </c>
      <c r="D19" s="52">
        <f ca="1">SUMIF('Budget Detail &amp; Amendments'!A:Q, 17, 'Budget Detail &amp; Amendments'!N:N)</f>
        <v>0</v>
      </c>
      <c r="F19" s="53">
        <f ca="1">SUMIF('Budget Detail &amp; Amendments'!A:Q, 17, 'Budget Detail &amp; Amendments'!P:P)</f>
        <v>0</v>
      </c>
      <c r="H19" s="52">
        <f ca="1">SUMIF('Budget Detail &amp; Amendments'!A:Q, 17, 'Budget Detail &amp; Amendments'!R:R)</f>
        <v>0</v>
      </c>
      <c r="J19" s="52">
        <f ca="1">SUMIF('Budget Detail &amp; Amendments'!A:Q, 17, 'Budget Detail &amp; Amendments'!T:T)</f>
        <v>0</v>
      </c>
    </row>
    <row r="20" spans="1:10" x14ac:dyDescent="0.25">
      <c r="A20" s="51" t="s">
        <v>122</v>
      </c>
      <c r="B20" s="1">
        <f>Narrative!C717</f>
        <v>0</v>
      </c>
      <c r="D20" s="52">
        <f ca="1">SUMIF('Budget Detail &amp; Amendments'!A:Q, 18, 'Budget Detail &amp; Amendments'!N:N)</f>
        <v>0</v>
      </c>
      <c r="F20" s="53">
        <f ca="1">SUMIF('Budget Detail &amp; Amendments'!A:Q, 18, 'Budget Detail &amp; Amendments'!P:P)</f>
        <v>0</v>
      </c>
      <c r="H20" s="52">
        <f ca="1">SUMIF('Budget Detail &amp; Amendments'!A:Q, 18, 'Budget Detail &amp; Amendments'!R:R)</f>
        <v>0</v>
      </c>
      <c r="J20" s="52">
        <f ca="1">SUMIF('Budget Detail &amp; Amendments'!A:Q, 18, 'Budget Detail &amp; Amendments'!T:T)</f>
        <v>0</v>
      </c>
    </row>
    <row r="21" spans="1:10" x14ac:dyDescent="0.25">
      <c r="A21" s="51" t="s">
        <v>123</v>
      </c>
      <c r="B21" s="1">
        <f>Narrative!C759</f>
        <v>0</v>
      </c>
      <c r="D21" s="52">
        <f ca="1">SUMIF('Budget Detail &amp; Amendments'!A:Q, 19, 'Budget Detail &amp; Amendments'!N:N)</f>
        <v>0</v>
      </c>
      <c r="F21" s="53">
        <f ca="1">SUMIF('Budget Detail &amp; Amendments'!A:Q, 19, 'Budget Detail &amp; Amendments'!P:P)</f>
        <v>0</v>
      </c>
      <c r="H21" s="52">
        <f ca="1">SUMIF('Budget Detail &amp; Amendments'!A:Q, 19, 'Budget Detail &amp; Amendments'!R:R)</f>
        <v>0</v>
      </c>
      <c r="J21" s="52">
        <f ca="1">SUMIF('Budget Detail &amp; Amendments'!A:Q, 19, 'Budget Detail &amp; Amendments'!T:T)</f>
        <v>0</v>
      </c>
    </row>
    <row r="22" spans="1:10" x14ac:dyDescent="0.25">
      <c r="A22" s="51" t="s">
        <v>124</v>
      </c>
      <c r="B22" s="1">
        <f>Narrative!C801</f>
        <v>0</v>
      </c>
      <c r="D22" s="52">
        <f ca="1">SUMIF('Budget Detail &amp; Amendments'!A:Q, 20, 'Budget Detail &amp; Amendments'!N:N)</f>
        <v>0</v>
      </c>
      <c r="F22" s="53">
        <f ca="1">SUMIF('Budget Detail &amp; Amendments'!A:Q, 20, 'Budget Detail &amp; Amendments'!P:P)</f>
        <v>0</v>
      </c>
      <c r="H22" s="52">
        <f ca="1">SUMIF('Budget Detail &amp; Amendments'!A:Q, 20, 'Budget Detail &amp; Amendments'!R:R)</f>
        <v>0</v>
      </c>
      <c r="J22" s="52">
        <f ca="1">SUMIF('Budget Detail &amp; Amendments'!A:Q, 20, 'Budget Detail &amp; Amendments'!T:T)</f>
        <v>0</v>
      </c>
    </row>
    <row r="23" spans="1:10" x14ac:dyDescent="0.25">
      <c r="A23" s="51" t="s">
        <v>125</v>
      </c>
      <c r="B23" s="1">
        <f>Narrative!C843</f>
        <v>0</v>
      </c>
      <c r="D23" s="52">
        <f ca="1">SUMIF('Budget Detail &amp; Amendments'!A:Q, 21, 'Budget Detail &amp; Amendments'!N:N)</f>
        <v>0</v>
      </c>
      <c r="F23" s="53">
        <f ca="1">SUMIF('Budget Detail &amp; Amendments'!A:Q, 21, 'Budget Detail &amp; Amendments'!P:P)</f>
        <v>0</v>
      </c>
      <c r="H23" s="52">
        <f ca="1">SUMIF('Budget Detail &amp; Amendments'!A:Q, 21, 'Budget Detail &amp; Amendments'!R:R)</f>
        <v>0</v>
      </c>
      <c r="J23" s="52">
        <f ca="1">SUMIF('Budget Detail &amp; Amendments'!A:Q, 21, 'Budget Detail &amp; Amendments'!T:T)</f>
        <v>0</v>
      </c>
    </row>
    <row r="24" spans="1:10" x14ac:dyDescent="0.25">
      <c r="A24" s="51" t="s">
        <v>126</v>
      </c>
      <c r="B24" s="1">
        <f>Narrative!C885</f>
        <v>0</v>
      </c>
      <c r="D24" s="52">
        <f ca="1">SUMIF('Budget Detail &amp; Amendments'!A:Q, 22, 'Budget Detail &amp; Amendments'!N:N)</f>
        <v>0</v>
      </c>
      <c r="F24" s="53">
        <f ca="1">SUMIF('Budget Detail &amp; Amendments'!A:Q, 22, 'Budget Detail &amp; Amendments'!P:P)</f>
        <v>0</v>
      </c>
      <c r="H24" s="52">
        <f ca="1">SUMIF('Budget Detail &amp; Amendments'!A:Q, 22, 'Budget Detail &amp; Amendments'!R:R)</f>
        <v>0</v>
      </c>
      <c r="J24" s="52">
        <f ca="1">SUMIF('Budget Detail &amp; Amendments'!A:Q, 22, 'Budget Detail &amp; Amendments'!T:T)</f>
        <v>0</v>
      </c>
    </row>
    <row r="25" spans="1:10" x14ac:dyDescent="0.25">
      <c r="A25" s="51" t="s">
        <v>127</v>
      </c>
      <c r="B25" s="1">
        <f>Narrative!C927</f>
        <v>0</v>
      </c>
      <c r="D25" s="52">
        <f ca="1">SUMIF('Budget Detail &amp; Amendments'!A:Q, 23, 'Budget Detail &amp; Amendments'!N:N)</f>
        <v>0</v>
      </c>
      <c r="F25" s="53">
        <f ca="1">SUMIF('Budget Detail &amp; Amendments'!A:Q, 23, 'Budget Detail &amp; Amendments'!P:P)</f>
        <v>0</v>
      </c>
      <c r="H25" s="52">
        <f ca="1">SUMIF('Budget Detail &amp; Amendments'!A:Q, 23, 'Budget Detail &amp; Amendments'!R:R)</f>
        <v>0</v>
      </c>
      <c r="J25" s="52">
        <f ca="1">SUMIF('Budget Detail &amp; Amendments'!A:Q, 23, 'Budget Detail &amp; Amendments'!T:T)</f>
        <v>0</v>
      </c>
    </row>
    <row r="26" spans="1:10" x14ac:dyDescent="0.25">
      <c r="A26" s="51" t="s">
        <v>128</v>
      </c>
      <c r="B26" s="1">
        <f>Narrative!C969</f>
        <v>0</v>
      </c>
      <c r="D26" s="52">
        <f ca="1">SUMIF('Budget Detail &amp; Amendments'!A:Q, 24, 'Budget Detail &amp; Amendments'!N:N)</f>
        <v>0</v>
      </c>
      <c r="F26" s="53">
        <f ca="1">SUMIF('Budget Detail &amp; Amendments'!A:Q, 24, 'Budget Detail &amp; Amendments'!P:P)</f>
        <v>0</v>
      </c>
      <c r="H26" s="52">
        <f ca="1">SUMIF('Budget Detail &amp; Amendments'!A:Q, 24, 'Budget Detail &amp; Amendments'!R:R)</f>
        <v>0</v>
      </c>
      <c r="J26" s="52">
        <f ca="1">SUMIF('Budget Detail &amp; Amendments'!A:Q, 24, 'Budget Detail &amp; Amendments'!T:T)</f>
        <v>0</v>
      </c>
    </row>
    <row r="27" spans="1:10" x14ac:dyDescent="0.25">
      <c r="A27" s="51" t="s">
        <v>129</v>
      </c>
      <c r="B27" s="1">
        <f>Narrative!C1011</f>
        <v>0</v>
      </c>
      <c r="D27" s="52">
        <f ca="1">SUMIF('Budget Detail &amp; Amendments'!A:Q, 25, 'Budget Detail &amp; Amendments'!N:N)</f>
        <v>0</v>
      </c>
      <c r="F27" s="53">
        <f ca="1">SUMIF('Budget Detail &amp; Amendments'!A:Q, 25, 'Budget Detail &amp; Amendments'!P:P)</f>
        <v>0</v>
      </c>
      <c r="H27" s="52">
        <f ca="1">SUMIF('Budget Detail &amp; Amendments'!A:Q, 25, 'Budget Detail &amp; Amendments'!R:R)</f>
        <v>0</v>
      </c>
      <c r="J27" s="52">
        <f ca="1">SUMIF('Budget Detail &amp; Amendments'!A:Q, 25, 'Budget Detail &amp; Amendments'!T:T)</f>
        <v>0</v>
      </c>
    </row>
    <row r="28" spans="1:10" x14ac:dyDescent="0.25">
      <c r="A28" s="51" t="s">
        <v>130</v>
      </c>
      <c r="B28" s="1">
        <f>Narrative!C1053</f>
        <v>0</v>
      </c>
      <c r="D28" s="52">
        <f ca="1">SUMIF('Budget Detail &amp; Amendments'!A:Q, 26, 'Budget Detail &amp; Amendments'!N:N)</f>
        <v>0</v>
      </c>
      <c r="F28" s="53">
        <f ca="1">SUMIF('Budget Detail &amp; Amendments'!A:Q, 26, 'Budget Detail &amp; Amendments'!P:P)</f>
        <v>0</v>
      </c>
      <c r="H28" s="52">
        <f ca="1">SUMIF('Budget Detail &amp; Amendments'!A:Q, 26, 'Budget Detail &amp; Amendments'!R:R)</f>
        <v>0</v>
      </c>
      <c r="J28" s="52">
        <f ca="1">SUMIF('Budget Detail &amp; Amendments'!A:Q, 26, 'Budget Detail &amp; Amendments'!T:T)</f>
        <v>0</v>
      </c>
    </row>
    <row r="29" spans="1:10" x14ac:dyDescent="0.25">
      <c r="A29" s="51" t="s">
        <v>131</v>
      </c>
      <c r="B29" s="1">
        <f>Narrative!C1095</f>
        <v>0</v>
      </c>
      <c r="D29" s="52">
        <f ca="1">SUMIF('Budget Detail &amp; Amendments'!A:Q, 27, 'Budget Detail &amp; Amendments'!N:N)</f>
        <v>0</v>
      </c>
      <c r="F29" s="53">
        <f ca="1">SUMIF('Budget Detail &amp; Amendments'!A:Q, 27, 'Budget Detail &amp; Amendments'!P:P)</f>
        <v>0</v>
      </c>
      <c r="H29" s="52">
        <f ca="1">SUMIF('Budget Detail &amp; Amendments'!A:Q, 27, 'Budget Detail &amp; Amendments'!R:R)</f>
        <v>0</v>
      </c>
      <c r="J29" s="52">
        <f ca="1">SUMIF('Budget Detail &amp; Amendments'!A:Q, 27, 'Budget Detail &amp; Amendments'!T:T)</f>
        <v>0</v>
      </c>
    </row>
    <row r="30" spans="1:10" x14ac:dyDescent="0.25">
      <c r="A30" s="51" t="s">
        <v>132</v>
      </c>
      <c r="B30" s="1">
        <f>Narrative!C1137</f>
        <v>0</v>
      </c>
      <c r="D30" s="52">
        <f ca="1">SUMIF('Budget Detail &amp; Amendments'!A:Q, 28, 'Budget Detail &amp; Amendments'!N:N)</f>
        <v>0</v>
      </c>
      <c r="F30" s="53">
        <f ca="1">SUMIF('Budget Detail &amp; Amendments'!A:Q, 28, 'Budget Detail &amp; Amendments'!P:P)</f>
        <v>0</v>
      </c>
      <c r="H30" s="52">
        <f ca="1">SUMIF('Budget Detail &amp; Amendments'!A:Q, 28, 'Budget Detail &amp; Amendments'!R:R)</f>
        <v>0</v>
      </c>
      <c r="J30" s="52">
        <f ca="1">SUMIF('Budget Detail &amp; Amendments'!A:Q, 28, 'Budget Detail &amp; Amendments'!T:T)</f>
        <v>0</v>
      </c>
    </row>
    <row r="31" spans="1:10" x14ac:dyDescent="0.25">
      <c r="A31" s="51" t="s">
        <v>133</v>
      </c>
      <c r="B31" s="1">
        <f>Narrative!C1179</f>
        <v>0</v>
      </c>
      <c r="D31" s="52">
        <f ca="1">SUMIF('Budget Detail &amp; Amendments'!A:Q, 29, 'Budget Detail &amp; Amendments'!N:N)</f>
        <v>0</v>
      </c>
      <c r="F31" s="53">
        <f ca="1">SUMIF('Budget Detail &amp; Amendments'!A:Q, 29, 'Budget Detail &amp; Amendments'!P:P)</f>
        <v>0</v>
      </c>
      <c r="H31" s="52">
        <f ca="1">SUMIF('Budget Detail &amp; Amendments'!A:Q, 29, 'Budget Detail &amp; Amendments'!R:R)</f>
        <v>0</v>
      </c>
      <c r="J31" s="52">
        <f ca="1">SUMIF('Budget Detail &amp; Amendments'!A:Q, 29, 'Budget Detail &amp; Amendments'!T:T)</f>
        <v>0</v>
      </c>
    </row>
    <row r="32" spans="1:10" x14ac:dyDescent="0.25">
      <c r="A32" s="51" t="s">
        <v>134</v>
      </c>
      <c r="B32" s="1">
        <f>Narrative!C1221</f>
        <v>0</v>
      </c>
      <c r="D32" s="52">
        <f ca="1">SUMIF('Budget Detail &amp; Amendments'!A:Q, 30, 'Budget Detail &amp; Amendments'!N:N)</f>
        <v>0</v>
      </c>
      <c r="F32" s="53">
        <f ca="1">SUMIF('Budget Detail &amp; Amendments'!A:Q, 30, 'Budget Detail &amp; Amendments'!P:P)</f>
        <v>0</v>
      </c>
      <c r="H32" s="52">
        <f ca="1">SUMIF('Budget Detail &amp; Amendments'!A:Q, 30, 'Budget Detail &amp; Amendments'!R:R)</f>
        <v>0</v>
      </c>
      <c r="J32" s="52">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5" x14ac:dyDescent="0.25"/>
  <sheetData>
    <row r="1" spans="1:10" x14ac:dyDescent="0.25">
      <c r="A1" s="456" t="s">
        <v>63</v>
      </c>
      <c r="B1" s="456"/>
      <c r="C1" s="456"/>
      <c r="D1" s="456"/>
      <c r="E1" s="456"/>
      <c r="F1" s="456"/>
      <c r="G1" s="456"/>
      <c r="H1" s="456"/>
    </row>
    <row r="3" spans="1:10" ht="16.5" thickBot="1" x14ac:dyDescent="0.3">
      <c r="A3" s="376" t="s">
        <v>140</v>
      </c>
      <c r="B3" s="376"/>
      <c r="C3" s="376"/>
      <c r="D3" s="376"/>
    </row>
    <row r="4" spans="1:10" x14ac:dyDescent="0.25">
      <c r="A4" s="357"/>
      <c r="B4" s="358"/>
      <c r="C4" s="358"/>
      <c r="D4" s="358"/>
      <c r="E4" s="358"/>
      <c r="F4" s="358"/>
      <c r="G4" s="358"/>
      <c r="H4" s="358"/>
      <c r="I4" s="358"/>
      <c r="J4" s="359"/>
    </row>
    <row r="5" spans="1:10" x14ac:dyDescent="0.25">
      <c r="A5" s="360"/>
      <c r="B5" s="361"/>
      <c r="C5" s="361"/>
      <c r="D5" s="361"/>
      <c r="E5" s="361"/>
      <c r="F5" s="361"/>
      <c r="G5" s="361"/>
      <c r="H5" s="361"/>
      <c r="I5" s="361"/>
      <c r="J5" s="362"/>
    </row>
    <row r="6" spans="1:10" x14ac:dyDescent="0.25">
      <c r="A6" s="360"/>
      <c r="B6" s="361"/>
      <c r="C6" s="361"/>
      <c r="D6" s="361"/>
      <c r="E6" s="361"/>
      <c r="F6" s="361"/>
      <c r="G6" s="361"/>
      <c r="H6" s="361"/>
      <c r="I6" s="361"/>
      <c r="J6" s="362"/>
    </row>
    <row r="7" spans="1:10" x14ac:dyDescent="0.25">
      <c r="A7" s="360"/>
      <c r="B7" s="361"/>
      <c r="C7" s="361"/>
      <c r="D7" s="361"/>
      <c r="E7" s="361"/>
      <c r="F7" s="361"/>
      <c r="G7" s="361"/>
      <c r="H7" s="361"/>
      <c r="I7" s="361"/>
      <c r="J7" s="362"/>
    </row>
    <row r="8" spans="1:10" x14ac:dyDescent="0.25">
      <c r="A8" s="360"/>
      <c r="B8" s="361"/>
      <c r="C8" s="361"/>
      <c r="D8" s="361"/>
      <c r="E8" s="361"/>
      <c r="F8" s="361"/>
      <c r="G8" s="361"/>
      <c r="H8" s="361"/>
      <c r="I8" s="361"/>
      <c r="J8" s="362"/>
    </row>
    <row r="9" spans="1:10" x14ac:dyDescent="0.25">
      <c r="A9" s="360"/>
      <c r="B9" s="361"/>
      <c r="C9" s="361"/>
      <c r="D9" s="361"/>
      <c r="E9" s="361"/>
      <c r="F9" s="361"/>
      <c r="G9" s="361"/>
      <c r="H9" s="361"/>
      <c r="I9" s="361"/>
      <c r="J9" s="362"/>
    </row>
    <row r="10" spans="1:10" ht="15.75" thickBot="1" x14ac:dyDescent="0.3">
      <c r="A10" s="363"/>
      <c r="B10" s="364"/>
      <c r="C10" s="364"/>
      <c r="D10" s="364"/>
      <c r="E10" s="364"/>
      <c r="F10" s="364"/>
      <c r="G10" s="364"/>
      <c r="H10" s="364"/>
      <c r="I10" s="364"/>
      <c r="J10" s="365"/>
    </row>
    <row r="12" spans="1:10" ht="16.5" thickBot="1" x14ac:dyDescent="0.3">
      <c r="A12" s="457" t="s">
        <v>64</v>
      </c>
      <c r="B12" s="457"/>
      <c r="C12" s="457"/>
      <c r="D12" s="457"/>
      <c r="E12" s="457"/>
      <c r="F12" s="457"/>
    </row>
    <row r="13" spans="1:10" x14ac:dyDescent="0.25">
      <c r="A13" s="357"/>
      <c r="B13" s="358"/>
      <c r="C13" s="358"/>
      <c r="D13" s="358"/>
      <c r="E13" s="358"/>
      <c r="F13" s="358"/>
      <c r="G13" s="358"/>
      <c r="H13" s="358"/>
      <c r="I13" s="358"/>
      <c r="J13" s="359"/>
    </row>
    <row r="14" spans="1:10" x14ac:dyDescent="0.25">
      <c r="A14" s="360"/>
      <c r="B14" s="361"/>
      <c r="C14" s="361"/>
      <c r="D14" s="361"/>
      <c r="E14" s="361"/>
      <c r="F14" s="361"/>
      <c r="G14" s="361"/>
      <c r="H14" s="361"/>
      <c r="I14" s="361"/>
      <c r="J14" s="362"/>
    </row>
    <row r="15" spans="1:10" x14ac:dyDescent="0.25">
      <c r="A15" s="360"/>
      <c r="B15" s="361"/>
      <c r="C15" s="361"/>
      <c r="D15" s="361"/>
      <c r="E15" s="361"/>
      <c r="F15" s="361"/>
      <c r="G15" s="361"/>
      <c r="H15" s="361"/>
      <c r="I15" s="361"/>
      <c r="J15" s="362"/>
    </row>
    <row r="16" spans="1:10" x14ac:dyDescent="0.25">
      <c r="A16" s="360"/>
      <c r="B16" s="361"/>
      <c r="C16" s="361"/>
      <c r="D16" s="361"/>
      <c r="E16" s="361"/>
      <c r="F16" s="361"/>
      <c r="G16" s="361"/>
      <c r="H16" s="361"/>
      <c r="I16" s="361"/>
      <c r="J16" s="362"/>
    </row>
    <row r="17" spans="1:10" x14ac:dyDescent="0.25">
      <c r="A17" s="360"/>
      <c r="B17" s="361"/>
      <c r="C17" s="361"/>
      <c r="D17" s="361"/>
      <c r="E17" s="361"/>
      <c r="F17" s="361"/>
      <c r="G17" s="361"/>
      <c r="H17" s="361"/>
      <c r="I17" s="361"/>
      <c r="J17" s="362"/>
    </row>
    <row r="18" spans="1:10" x14ac:dyDescent="0.25">
      <c r="A18" s="360"/>
      <c r="B18" s="361"/>
      <c r="C18" s="361"/>
      <c r="D18" s="361"/>
      <c r="E18" s="361"/>
      <c r="F18" s="361"/>
      <c r="G18" s="361"/>
      <c r="H18" s="361"/>
      <c r="I18" s="361"/>
      <c r="J18" s="362"/>
    </row>
    <row r="19" spans="1:10" ht="15.75" thickBot="1" x14ac:dyDescent="0.3">
      <c r="A19" s="363"/>
      <c r="B19" s="364"/>
      <c r="C19" s="364"/>
      <c r="D19" s="364"/>
      <c r="E19" s="364"/>
      <c r="F19" s="364"/>
      <c r="G19" s="364"/>
      <c r="H19" s="364"/>
      <c r="I19" s="364"/>
      <c r="J19" s="365"/>
    </row>
    <row r="21" spans="1:10" ht="16.5" thickBot="1" x14ac:dyDescent="0.3">
      <c r="A21" s="376" t="s">
        <v>65</v>
      </c>
      <c r="B21" s="376"/>
      <c r="C21" s="376"/>
      <c r="D21" s="376"/>
    </row>
    <row r="22" spans="1:10" x14ac:dyDescent="0.25">
      <c r="A22" s="357"/>
      <c r="B22" s="358"/>
      <c r="C22" s="358"/>
      <c r="D22" s="358"/>
      <c r="E22" s="358"/>
      <c r="F22" s="358"/>
      <c r="G22" s="358"/>
      <c r="H22" s="358"/>
      <c r="I22" s="358"/>
      <c r="J22" s="359"/>
    </row>
    <row r="23" spans="1:10" x14ac:dyDescent="0.25">
      <c r="A23" s="360"/>
      <c r="B23" s="361"/>
      <c r="C23" s="361"/>
      <c r="D23" s="361"/>
      <c r="E23" s="361"/>
      <c r="F23" s="361"/>
      <c r="G23" s="361"/>
      <c r="H23" s="361"/>
      <c r="I23" s="361"/>
      <c r="J23" s="362"/>
    </row>
    <row r="24" spans="1:10" x14ac:dyDescent="0.25">
      <c r="A24" s="360"/>
      <c r="B24" s="361"/>
      <c r="C24" s="361"/>
      <c r="D24" s="361"/>
      <c r="E24" s="361"/>
      <c r="F24" s="361"/>
      <c r="G24" s="361"/>
      <c r="H24" s="361"/>
      <c r="I24" s="361"/>
      <c r="J24" s="362"/>
    </row>
    <row r="25" spans="1:10" x14ac:dyDescent="0.25">
      <c r="A25" s="360"/>
      <c r="B25" s="361"/>
      <c r="C25" s="361"/>
      <c r="D25" s="361"/>
      <c r="E25" s="361"/>
      <c r="F25" s="361"/>
      <c r="G25" s="361"/>
      <c r="H25" s="361"/>
      <c r="I25" s="361"/>
      <c r="J25" s="362"/>
    </row>
    <row r="26" spans="1:10" x14ac:dyDescent="0.25">
      <c r="A26" s="360"/>
      <c r="B26" s="361"/>
      <c r="C26" s="361"/>
      <c r="D26" s="361"/>
      <c r="E26" s="361"/>
      <c r="F26" s="361"/>
      <c r="G26" s="361"/>
      <c r="H26" s="361"/>
      <c r="I26" s="361"/>
      <c r="J26" s="362"/>
    </row>
    <row r="27" spans="1:10" x14ac:dyDescent="0.25">
      <c r="A27" s="360"/>
      <c r="B27" s="361"/>
      <c r="C27" s="361"/>
      <c r="D27" s="361"/>
      <c r="E27" s="361"/>
      <c r="F27" s="361"/>
      <c r="G27" s="361"/>
      <c r="H27" s="361"/>
      <c r="I27" s="361"/>
      <c r="J27" s="362"/>
    </row>
    <row r="28" spans="1:10" ht="15.75" thickBot="1" x14ac:dyDescent="0.3">
      <c r="A28" s="363"/>
      <c r="B28" s="364"/>
      <c r="C28" s="364"/>
      <c r="D28" s="364"/>
      <c r="E28" s="364"/>
      <c r="F28" s="364"/>
      <c r="G28" s="364"/>
      <c r="H28" s="364"/>
      <c r="I28" s="364"/>
      <c r="J28" s="365"/>
    </row>
    <row r="30" spans="1:10" ht="16.5" thickBot="1" x14ac:dyDescent="0.3">
      <c r="A30" s="457" t="s">
        <v>66</v>
      </c>
      <c r="B30" s="457"/>
      <c r="C30" s="457"/>
      <c r="D30" s="457"/>
      <c r="E30" s="457"/>
      <c r="F30" s="457"/>
    </row>
    <row r="31" spans="1:10" x14ac:dyDescent="0.25">
      <c r="A31" s="357"/>
      <c r="B31" s="358"/>
      <c r="C31" s="358"/>
      <c r="D31" s="358"/>
      <c r="E31" s="358"/>
      <c r="F31" s="358"/>
      <c r="G31" s="358"/>
      <c r="H31" s="358"/>
      <c r="I31" s="358"/>
      <c r="J31" s="359"/>
    </row>
    <row r="32" spans="1:10" x14ac:dyDescent="0.25">
      <c r="A32" s="360"/>
      <c r="B32" s="361"/>
      <c r="C32" s="361"/>
      <c r="D32" s="361"/>
      <c r="E32" s="361"/>
      <c r="F32" s="361"/>
      <c r="G32" s="361"/>
      <c r="H32" s="361"/>
      <c r="I32" s="361"/>
      <c r="J32" s="362"/>
    </row>
    <row r="33" spans="1:10" x14ac:dyDescent="0.25">
      <c r="A33" s="360"/>
      <c r="B33" s="361"/>
      <c r="C33" s="361"/>
      <c r="D33" s="361"/>
      <c r="E33" s="361"/>
      <c r="F33" s="361"/>
      <c r="G33" s="361"/>
      <c r="H33" s="361"/>
      <c r="I33" s="361"/>
      <c r="J33" s="362"/>
    </row>
    <row r="34" spans="1:10" x14ac:dyDescent="0.25">
      <c r="A34" s="360"/>
      <c r="B34" s="361"/>
      <c r="C34" s="361"/>
      <c r="D34" s="361"/>
      <c r="E34" s="361"/>
      <c r="F34" s="361"/>
      <c r="G34" s="361"/>
      <c r="H34" s="361"/>
      <c r="I34" s="361"/>
      <c r="J34" s="362"/>
    </row>
    <row r="35" spans="1:10" x14ac:dyDescent="0.25">
      <c r="A35" s="360"/>
      <c r="B35" s="361"/>
      <c r="C35" s="361"/>
      <c r="D35" s="361"/>
      <c r="E35" s="361"/>
      <c r="F35" s="361"/>
      <c r="G35" s="361"/>
      <c r="H35" s="361"/>
      <c r="I35" s="361"/>
      <c r="J35" s="362"/>
    </row>
    <row r="36" spans="1:10" x14ac:dyDescent="0.25">
      <c r="A36" s="360"/>
      <c r="B36" s="361"/>
      <c r="C36" s="361"/>
      <c r="D36" s="361"/>
      <c r="E36" s="361"/>
      <c r="F36" s="361"/>
      <c r="G36" s="361"/>
      <c r="H36" s="361"/>
      <c r="I36" s="361"/>
      <c r="J36" s="362"/>
    </row>
    <row r="37" spans="1:10" ht="15.75" thickBot="1" x14ac:dyDescent="0.3">
      <c r="A37" s="363"/>
      <c r="B37" s="364"/>
      <c r="C37" s="364"/>
      <c r="D37" s="364"/>
      <c r="E37" s="364"/>
      <c r="F37" s="364"/>
      <c r="G37" s="364"/>
      <c r="H37" s="364"/>
      <c r="I37" s="364"/>
      <c r="J37" s="365"/>
    </row>
    <row r="39" spans="1:10" ht="16.5" thickBot="1" x14ac:dyDescent="0.3">
      <c r="A39" s="457" t="s">
        <v>67</v>
      </c>
      <c r="B39" s="457"/>
      <c r="C39" s="457"/>
      <c r="D39" s="457"/>
      <c r="E39" s="457"/>
      <c r="F39" s="457"/>
      <c r="G39" s="457"/>
      <c r="H39" s="457"/>
    </row>
    <row r="40" spans="1:10" x14ac:dyDescent="0.25">
      <c r="A40" s="357"/>
      <c r="B40" s="358"/>
      <c r="C40" s="358"/>
      <c r="D40" s="358"/>
      <c r="E40" s="358"/>
      <c r="F40" s="358"/>
      <c r="G40" s="358"/>
      <c r="H40" s="358"/>
      <c r="I40" s="358"/>
      <c r="J40" s="359"/>
    </row>
    <row r="41" spans="1:10" x14ac:dyDescent="0.25">
      <c r="A41" s="360"/>
      <c r="B41" s="361"/>
      <c r="C41" s="361"/>
      <c r="D41" s="361"/>
      <c r="E41" s="361"/>
      <c r="F41" s="361"/>
      <c r="G41" s="361"/>
      <c r="H41" s="361"/>
      <c r="I41" s="361"/>
      <c r="J41" s="362"/>
    </row>
    <row r="42" spans="1:10" x14ac:dyDescent="0.25">
      <c r="A42" s="360"/>
      <c r="B42" s="361"/>
      <c r="C42" s="361"/>
      <c r="D42" s="361"/>
      <c r="E42" s="361"/>
      <c r="F42" s="361"/>
      <c r="G42" s="361"/>
      <c r="H42" s="361"/>
      <c r="I42" s="361"/>
      <c r="J42" s="362"/>
    </row>
    <row r="43" spans="1:10" x14ac:dyDescent="0.25">
      <c r="A43" s="360"/>
      <c r="B43" s="361"/>
      <c r="C43" s="361"/>
      <c r="D43" s="361"/>
      <c r="E43" s="361"/>
      <c r="F43" s="361"/>
      <c r="G43" s="361"/>
      <c r="H43" s="361"/>
      <c r="I43" s="361"/>
      <c r="J43" s="362"/>
    </row>
    <row r="44" spans="1:10" x14ac:dyDescent="0.25">
      <c r="A44" s="360"/>
      <c r="B44" s="361"/>
      <c r="C44" s="361"/>
      <c r="D44" s="361"/>
      <c r="E44" s="361"/>
      <c r="F44" s="361"/>
      <c r="G44" s="361"/>
      <c r="H44" s="361"/>
      <c r="I44" s="361"/>
      <c r="J44" s="362"/>
    </row>
    <row r="45" spans="1:10" x14ac:dyDescent="0.25">
      <c r="A45" s="360"/>
      <c r="B45" s="361"/>
      <c r="C45" s="361"/>
      <c r="D45" s="361"/>
      <c r="E45" s="361"/>
      <c r="F45" s="361"/>
      <c r="G45" s="361"/>
      <c r="H45" s="361"/>
      <c r="I45" s="361"/>
      <c r="J45" s="362"/>
    </row>
    <row r="46" spans="1:10" ht="15.75" thickBot="1" x14ac:dyDescent="0.3">
      <c r="A46" s="363"/>
      <c r="B46" s="364"/>
      <c r="C46" s="364"/>
      <c r="D46" s="364"/>
      <c r="E46" s="364"/>
      <c r="F46" s="364"/>
      <c r="G46" s="364"/>
      <c r="H46" s="364"/>
      <c r="I46" s="364"/>
      <c r="J46" s="365"/>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75" customHeight="1" x14ac:dyDescent="0.25">
      <c r="A2" s="458" t="s">
        <v>195</v>
      </c>
      <c r="B2" s="458"/>
      <c r="C2" s="458"/>
      <c r="D2" s="458"/>
      <c r="E2" s="458"/>
      <c r="F2" s="458"/>
      <c r="G2" s="458"/>
      <c r="H2" s="458"/>
      <c r="I2" s="458"/>
      <c r="J2" s="458"/>
      <c r="K2" s="458"/>
      <c r="L2" s="458"/>
      <c r="M2" s="458"/>
      <c r="N2" s="458"/>
      <c r="O2" s="458"/>
      <c r="P2" s="458"/>
      <c r="Q2" s="458"/>
      <c r="R2" s="458"/>
      <c r="S2" s="458"/>
      <c r="T2" s="458"/>
      <c r="U2" s="458"/>
      <c r="V2" s="458"/>
      <c r="W2" s="458"/>
      <c r="X2" s="458"/>
      <c r="Y2" s="458"/>
    </row>
    <row r="3" spans="1:25" ht="15" customHeight="1" x14ac:dyDescent="0.25">
      <c r="A3" s="458"/>
      <c r="B3" s="458"/>
      <c r="C3" s="458"/>
      <c r="D3" s="458"/>
      <c r="E3" s="458"/>
      <c r="F3" s="458"/>
      <c r="G3" s="458"/>
      <c r="H3" s="458"/>
      <c r="I3" s="458"/>
      <c r="J3" s="458"/>
      <c r="K3" s="458"/>
      <c r="L3" s="458"/>
      <c r="M3" s="458"/>
      <c r="N3" s="458"/>
      <c r="O3" s="458"/>
      <c r="P3" s="458"/>
      <c r="Q3" s="458"/>
      <c r="R3" s="458"/>
      <c r="S3" s="458"/>
      <c r="T3" s="458"/>
      <c r="U3" s="458"/>
      <c r="V3" s="458"/>
      <c r="W3" s="458"/>
      <c r="X3" s="458"/>
      <c r="Y3" s="458"/>
    </row>
    <row r="4" spans="1:25" ht="15" customHeight="1" x14ac:dyDescent="0.25">
      <c r="A4" s="458"/>
      <c r="B4" s="458"/>
      <c r="C4" s="458"/>
      <c r="D4" s="458"/>
      <c r="E4" s="458"/>
      <c r="F4" s="458"/>
      <c r="G4" s="458"/>
      <c r="H4" s="458"/>
      <c r="I4" s="458"/>
      <c r="J4" s="458"/>
      <c r="K4" s="458"/>
      <c r="L4" s="458"/>
      <c r="M4" s="458"/>
      <c r="N4" s="458"/>
      <c r="O4" s="458"/>
      <c r="P4" s="458"/>
      <c r="Q4" s="458"/>
      <c r="R4" s="458"/>
      <c r="S4" s="458"/>
      <c r="T4" s="458"/>
      <c r="U4" s="458"/>
      <c r="V4" s="458"/>
      <c r="W4" s="458"/>
      <c r="X4" s="458"/>
      <c r="Y4" s="458"/>
    </row>
    <row r="5" spans="1:25" ht="15" customHeight="1" x14ac:dyDescent="0.25">
      <c r="A5" s="458"/>
      <c r="B5" s="458"/>
      <c r="C5" s="458"/>
      <c r="D5" s="458"/>
      <c r="E5" s="458"/>
      <c r="F5" s="458"/>
      <c r="G5" s="458"/>
      <c r="H5" s="458"/>
      <c r="I5" s="458"/>
      <c r="J5" s="458"/>
      <c r="K5" s="458"/>
      <c r="L5" s="458"/>
      <c r="M5" s="458"/>
      <c r="N5" s="458"/>
      <c r="O5" s="458"/>
      <c r="P5" s="458"/>
      <c r="Q5" s="458"/>
      <c r="R5" s="458"/>
      <c r="S5" s="458"/>
      <c r="T5" s="458"/>
      <c r="U5" s="458"/>
      <c r="V5" s="458"/>
      <c r="W5" s="458"/>
      <c r="X5" s="458"/>
      <c r="Y5" s="458"/>
    </row>
    <row r="6" spans="1:25" ht="15" customHeight="1" x14ac:dyDescent="0.25">
      <c r="A6" s="458"/>
      <c r="B6" s="458"/>
      <c r="C6" s="458"/>
      <c r="D6" s="458"/>
      <c r="E6" s="458"/>
      <c r="F6" s="458"/>
      <c r="G6" s="458"/>
      <c r="H6" s="458"/>
      <c r="I6" s="458"/>
      <c r="J6" s="458"/>
      <c r="K6" s="458"/>
      <c r="L6" s="458"/>
      <c r="M6" s="458"/>
      <c r="N6" s="458"/>
      <c r="O6" s="458"/>
      <c r="P6" s="458"/>
      <c r="Q6" s="458"/>
      <c r="R6" s="458"/>
      <c r="S6" s="458"/>
      <c r="T6" s="458"/>
      <c r="U6" s="458"/>
      <c r="V6" s="458"/>
      <c r="W6" s="458"/>
      <c r="X6" s="458"/>
      <c r="Y6" s="458"/>
    </row>
    <row r="7" spans="1:25" ht="15" customHeight="1" x14ac:dyDescent="0.25">
      <c r="A7" s="458"/>
      <c r="B7" s="458"/>
      <c r="C7" s="458"/>
      <c r="D7" s="458"/>
      <c r="E7" s="458"/>
      <c r="F7" s="458"/>
      <c r="G7" s="458"/>
      <c r="H7" s="458"/>
      <c r="I7" s="458"/>
      <c r="J7" s="458"/>
      <c r="K7" s="458"/>
      <c r="L7" s="458"/>
      <c r="M7" s="458"/>
      <c r="N7" s="458"/>
      <c r="O7" s="458"/>
      <c r="P7" s="458"/>
      <c r="Q7" s="458"/>
      <c r="R7" s="458"/>
      <c r="S7" s="458"/>
      <c r="T7" s="458"/>
      <c r="U7" s="458"/>
      <c r="V7" s="458"/>
      <c r="W7" s="458"/>
      <c r="X7" s="458"/>
      <c r="Y7" s="458"/>
    </row>
    <row r="8" spans="1:25" ht="15" customHeight="1" x14ac:dyDescent="0.25">
      <c r="A8" s="458"/>
      <c r="B8" s="458"/>
      <c r="C8" s="458"/>
      <c r="D8" s="458"/>
      <c r="E8" s="458"/>
      <c r="F8" s="458"/>
      <c r="G8" s="458"/>
      <c r="H8" s="458"/>
      <c r="I8" s="458"/>
      <c r="J8" s="458"/>
      <c r="K8" s="458"/>
      <c r="L8" s="458"/>
      <c r="M8" s="458"/>
      <c r="N8" s="458"/>
      <c r="O8" s="458"/>
      <c r="P8" s="458"/>
      <c r="Q8" s="458"/>
      <c r="R8" s="458"/>
      <c r="S8" s="458"/>
      <c r="T8" s="458"/>
      <c r="U8" s="458"/>
      <c r="V8" s="458"/>
      <c r="W8" s="458"/>
      <c r="X8" s="458"/>
      <c r="Y8" s="458"/>
    </row>
    <row r="9" spans="1:25" ht="15" customHeight="1" x14ac:dyDescent="0.25">
      <c r="A9" s="458"/>
      <c r="B9" s="458"/>
      <c r="C9" s="458"/>
      <c r="D9" s="458"/>
      <c r="E9" s="458"/>
      <c r="F9" s="458"/>
      <c r="G9" s="458"/>
      <c r="H9" s="458"/>
      <c r="I9" s="458"/>
      <c r="J9" s="458"/>
      <c r="K9" s="458"/>
      <c r="L9" s="458"/>
      <c r="M9" s="458"/>
      <c r="N9" s="458"/>
      <c r="O9" s="458"/>
      <c r="P9" s="458"/>
      <c r="Q9" s="458"/>
      <c r="R9" s="458"/>
      <c r="S9" s="458"/>
      <c r="T9" s="458"/>
      <c r="U9" s="458"/>
      <c r="V9" s="458"/>
      <c r="W9" s="458"/>
      <c r="X9" s="458"/>
      <c r="Y9" s="458"/>
    </row>
    <row r="10" spans="1:25" ht="15" customHeight="1" x14ac:dyDescent="0.25">
      <c r="A10" s="45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row>
    <row r="11" spans="1:25" ht="15" customHeight="1" x14ac:dyDescent="0.25">
      <c r="A11" s="45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row>
    <row r="12" spans="1:25" ht="15" customHeight="1" x14ac:dyDescent="0.25">
      <c r="A12" s="458"/>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row>
    <row r="13" spans="1:25" ht="15" customHeight="1" x14ac:dyDescent="0.25">
      <c r="A13" s="458"/>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row>
    <row r="14" spans="1:25" ht="15" customHeight="1" x14ac:dyDescent="0.25">
      <c r="A14" s="458"/>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row>
    <row r="15" spans="1:25" ht="15" customHeight="1" x14ac:dyDescent="0.25">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row>
    <row r="16" spans="1:25" ht="15" customHeight="1" x14ac:dyDescent="0.25">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row>
    <row r="17" spans="1:25" ht="15" customHeight="1" x14ac:dyDescent="0.25">
      <c r="A17" s="458"/>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row>
    <row r="18" spans="1:25" ht="15" customHeight="1" x14ac:dyDescent="0.25">
      <c r="A18" s="458"/>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row>
    <row r="19" spans="1:25" ht="15" customHeight="1" x14ac:dyDescent="0.25">
      <c r="A19" s="45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row>
    <row r="20" spans="1:25" ht="15" customHeight="1" x14ac:dyDescent="0.25">
      <c r="A20" s="45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row>
    <row r="21" spans="1:25" ht="15" customHeight="1" x14ac:dyDescent="0.25">
      <c r="A21" s="45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row>
    <row r="22" spans="1:25" ht="15" customHeight="1" x14ac:dyDescent="0.25">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row>
    <row r="23" spans="1:25" ht="15" customHeight="1" x14ac:dyDescent="0.25">
      <c r="A23" s="45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row>
    <row r="24" spans="1:25" ht="15" customHeight="1" x14ac:dyDescent="0.25">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row>
    <row r="25" spans="1:25" ht="15" customHeight="1" x14ac:dyDescent="0.25">
      <c r="A25" s="458"/>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row>
    <row r="26" spans="1:25" ht="15" customHeight="1" x14ac:dyDescent="0.25">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topLeftCell="A34" zoomScaleNormal="100" workbookViewId="0">
      <selection activeCell="K42" sqref="K42"/>
    </sheetView>
  </sheetViews>
  <sheetFormatPr defaultColWidth="9.140625" defaultRowHeight="12.75" x14ac:dyDescent="0.2"/>
  <cols>
    <col min="1" max="1" width="3.140625" style="35" customWidth="1"/>
    <col min="2" max="8" width="3.85546875" style="35" customWidth="1"/>
    <col min="9" max="9" width="1.85546875" style="35" customWidth="1"/>
    <col min="10" max="10" width="8.42578125" style="36" bestFit="1" customWidth="1"/>
    <col min="11" max="11" width="32" style="35" bestFit="1" customWidth="1"/>
    <col min="12" max="12" width="4.85546875" style="35" customWidth="1"/>
    <col min="13" max="19" width="3.85546875" style="35" customWidth="1"/>
    <col min="20" max="20" width="1.85546875" style="35" customWidth="1"/>
    <col min="21" max="21" width="4.42578125" style="35" customWidth="1"/>
    <col min="22" max="22" width="30.5703125" style="35" bestFit="1" customWidth="1"/>
    <col min="23" max="23" width="2.85546875" style="35" customWidth="1"/>
    <col min="24" max="24" width="3.140625" style="35" customWidth="1"/>
    <col min="25" max="25" width="7.85546875" style="35" customWidth="1"/>
    <col min="26" max="16384" width="9.140625" style="35"/>
  </cols>
  <sheetData>
    <row r="1" spans="1:28" ht="18" x14ac:dyDescent="0.25">
      <c r="A1" s="472" t="s">
        <v>214</v>
      </c>
      <c r="B1" s="472"/>
      <c r="C1" s="472"/>
      <c r="D1" s="472"/>
      <c r="E1" s="472"/>
      <c r="F1" s="472"/>
      <c r="G1" s="472"/>
      <c r="H1" s="472"/>
      <c r="I1" s="472"/>
      <c r="J1" s="472"/>
      <c r="K1" s="472"/>
      <c r="L1" s="84"/>
      <c r="M1" s="84"/>
      <c r="N1" s="84"/>
      <c r="O1" s="84"/>
      <c r="P1" s="84"/>
      <c r="Q1" s="84"/>
      <c r="R1" s="84"/>
      <c r="S1" s="84"/>
      <c r="T1" s="84"/>
      <c r="U1" s="84"/>
      <c r="V1" s="84"/>
      <c r="W1" s="85"/>
      <c r="X1" s="86"/>
      <c r="Y1" s="87"/>
      <c r="Z1" s="86"/>
      <c r="AA1" s="86"/>
    </row>
    <row r="2" spans="1:28" x14ac:dyDescent="0.2">
      <c r="A2" s="473" t="s">
        <v>86</v>
      </c>
      <c r="B2" s="473"/>
      <c r="C2" s="473"/>
      <c r="D2" s="473"/>
      <c r="E2" s="473"/>
      <c r="F2" s="473"/>
      <c r="G2" s="473"/>
      <c r="H2" s="473"/>
      <c r="I2" s="473"/>
      <c r="J2" s="473"/>
      <c r="K2" s="473"/>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74" t="s">
        <v>88</v>
      </c>
      <c r="E4" s="475"/>
      <c r="F4" s="466">
        <v>2021</v>
      </c>
      <c r="G4" s="476"/>
      <c r="H4" s="467"/>
      <c r="I4" s="88"/>
      <c r="J4" s="93"/>
      <c r="K4" s="474" t="s">
        <v>89</v>
      </c>
      <c r="L4" s="475"/>
      <c r="M4" s="466">
        <v>1</v>
      </c>
      <c r="N4" s="467"/>
      <c r="O4" s="463"/>
      <c r="P4" s="464"/>
      <c r="Q4" s="464"/>
      <c r="R4" s="464"/>
      <c r="S4" s="464"/>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65" t="s">
        <v>90</v>
      </c>
      <c r="C7" s="465"/>
      <c r="D7" s="465"/>
      <c r="E7" s="465"/>
      <c r="F7" s="465"/>
      <c r="G7" s="465"/>
      <c r="H7" s="465"/>
      <c r="I7" s="465"/>
      <c r="J7" s="465"/>
      <c r="K7" s="465"/>
      <c r="L7" s="465"/>
      <c r="M7" s="465"/>
      <c r="N7" s="465"/>
      <c r="O7" s="465"/>
      <c r="P7" s="465"/>
      <c r="Q7" s="465"/>
      <c r="R7" s="465"/>
      <c r="S7" s="465"/>
      <c r="T7" s="465"/>
      <c r="U7" s="465"/>
      <c r="V7" s="465"/>
      <c r="W7" s="96"/>
      <c r="X7" s="96"/>
      <c r="Y7" s="462"/>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62"/>
      <c r="Z8" s="97"/>
      <c r="AA8" s="97"/>
    </row>
    <row r="9" spans="1:28" s="42" customFormat="1" ht="13.5" x14ac:dyDescent="0.3">
      <c r="A9" s="101"/>
      <c r="B9" s="459">
        <f>DATE(year,7,1)</f>
        <v>44378</v>
      </c>
      <c r="C9" s="460"/>
      <c r="D9" s="460"/>
      <c r="E9" s="460"/>
      <c r="F9" s="460"/>
      <c r="G9" s="460"/>
      <c r="H9" s="460"/>
      <c r="I9" s="102"/>
      <c r="J9" s="461" t="s">
        <v>91</v>
      </c>
      <c r="K9" s="461"/>
      <c r="L9" s="103"/>
      <c r="M9" s="459">
        <f>DATE(year+1,1,1)</f>
        <v>44562</v>
      </c>
      <c r="N9" s="460"/>
      <c r="O9" s="460"/>
      <c r="P9" s="460"/>
      <c r="Q9" s="460"/>
      <c r="R9" s="460"/>
      <c r="S9" s="460"/>
      <c r="T9" s="103"/>
      <c r="U9" s="461" t="s">
        <v>92</v>
      </c>
      <c r="V9" s="461"/>
      <c r="W9" s="101"/>
      <c r="X9" s="101"/>
      <c r="Y9" s="462"/>
      <c r="Z9" s="104"/>
      <c r="AA9" s="104"/>
      <c r="AB9" s="44"/>
    </row>
    <row r="10" spans="1:28" s="41" customFormat="1" ht="12.9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70" t="s">
        <v>93</v>
      </c>
      <c r="K10" s="470"/>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220</v>
      </c>
      <c r="W10" s="100"/>
      <c r="X10" s="100"/>
      <c r="Y10" s="462"/>
      <c r="Z10" s="100"/>
      <c r="AA10" s="100"/>
    </row>
    <row r="11" spans="1:28" s="41" customFormat="1" ht="12.9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71" t="s">
        <v>229</v>
      </c>
      <c r="K11" s="471"/>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221</v>
      </c>
      <c r="W11" s="100"/>
      <c r="X11" s="100"/>
      <c r="Y11" s="462"/>
      <c r="Z11" s="100"/>
      <c r="AA11" s="100"/>
    </row>
    <row r="12" spans="1:28" s="41" customFormat="1" ht="12.95" customHeight="1" x14ac:dyDescent="0.2">
      <c r="A12" s="100"/>
      <c r="B12" s="109">
        <v>44381</v>
      </c>
      <c r="C12" s="112">
        <v>44382</v>
      </c>
      <c r="D12" s="112">
        <v>44383</v>
      </c>
      <c r="E12" s="115">
        <v>44384</v>
      </c>
      <c r="F12" s="112">
        <v>44385</v>
      </c>
      <c r="G12" s="112">
        <v>44386</v>
      </c>
      <c r="H12" s="109">
        <v>44387</v>
      </c>
      <c r="I12" s="103"/>
      <c r="J12" s="468" t="s">
        <v>215</v>
      </c>
      <c r="K12" s="468"/>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2.9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3"/>
      <c r="V13" s="294"/>
      <c r="W13" s="100"/>
      <c r="X13" s="100"/>
      <c r="Y13" s="118"/>
      <c r="Z13" s="119"/>
      <c r="AA13" s="117"/>
      <c r="AB13" s="45"/>
    </row>
    <row r="14" spans="1:28" s="41" customFormat="1" ht="12.95" customHeight="1" x14ac:dyDescent="0.2">
      <c r="A14" s="100"/>
      <c r="B14" s="109">
        <v>44395</v>
      </c>
      <c r="C14" s="112">
        <v>44396</v>
      </c>
      <c r="D14" s="112">
        <v>44397</v>
      </c>
      <c r="E14" s="291">
        <v>44398</v>
      </c>
      <c r="F14" s="112">
        <v>44399</v>
      </c>
      <c r="G14" s="112">
        <v>44400</v>
      </c>
      <c r="H14" s="109">
        <v>44401</v>
      </c>
      <c r="I14" s="103"/>
      <c r="J14" s="120">
        <v>1</v>
      </c>
      <c r="K14" s="119" t="s">
        <v>224</v>
      </c>
      <c r="L14" s="103"/>
      <c r="M14" s="109">
        <v>44577</v>
      </c>
      <c r="N14" s="112">
        <v>44578</v>
      </c>
      <c r="O14" s="112">
        <v>44579</v>
      </c>
      <c r="P14" s="291">
        <v>44580</v>
      </c>
      <c r="Q14" s="112">
        <v>44581</v>
      </c>
      <c r="R14" s="112">
        <v>44582</v>
      </c>
      <c r="S14" s="109">
        <v>44583</v>
      </c>
      <c r="T14" s="103"/>
      <c r="W14" s="100"/>
      <c r="X14" s="100"/>
      <c r="Y14" s="118"/>
      <c r="Z14" s="119"/>
      <c r="AA14" s="117"/>
      <c r="AB14" s="45"/>
    </row>
    <row r="15" spans="1:28" s="41" customFormat="1" ht="12.95" customHeight="1" x14ac:dyDescent="0.2">
      <c r="A15" s="100"/>
      <c r="B15" s="109">
        <v>44402</v>
      </c>
      <c r="C15" s="112">
        <v>44403</v>
      </c>
      <c r="D15" s="123">
        <v>44404</v>
      </c>
      <c r="E15" s="112">
        <v>44405</v>
      </c>
      <c r="F15" s="123">
        <v>44406</v>
      </c>
      <c r="G15" s="112">
        <v>44407</v>
      </c>
      <c r="H15" s="109">
        <v>44408</v>
      </c>
      <c r="I15" s="103"/>
      <c r="J15" s="297">
        <v>7</v>
      </c>
      <c r="K15" s="100" t="s">
        <v>220</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2.95" customHeight="1" x14ac:dyDescent="0.2">
      <c r="A16" s="100"/>
      <c r="B16" s="109" t="str">
        <v/>
      </c>
      <c r="C16" s="111" t="str">
        <v/>
      </c>
      <c r="D16" s="112" t="str">
        <v/>
      </c>
      <c r="E16" s="112" t="str">
        <v/>
      </c>
      <c r="F16" s="112" t="str">
        <v/>
      </c>
      <c r="G16" s="112" t="str">
        <v/>
      </c>
      <c r="H16" s="109" t="str">
        <v/>
      </c>
      <c r="I16" s="103"/>
      <c r="J16" s="113">
        <v>21</v>
      </c>
      <c r="K16" s="119" t="s">
        <v>221</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59">
        <f>DATE(year,8,1)</f>
        <v>44409</v>
      </c>
      <c r="C19" s="460"/>
      <c r="D19" s="460"/>
      <c r="E19" s="460"/>
      <c r="F19" s="460"/>
      <c r="G19" s="460"/>
      <c r="H19" s="460"/>
      <c r="I19" s="102"/>
      <c r="J19" s="461" t="s">
        <v>94</v>
      </c>
      <c r="K19" s="461"/>
      <c r="L19" s="103"/>
      <c r="M19" s="459">
        <f>DATE(year+1,2,1)</f>
        <v>44593</v>
      </c>
      <c r="N19" s="460"/>
      <c r="O19" s="460"/>
      <c r="P19" s="460"/>
      <c r="Q19" s="460"/>
      <c r="R19" s="460"/>
      <c r="S19" s="460"/>
      <c r="T19" s="103"/>
      <c r="U19" s="461" t="s">
        <v>95</v>
      </c>
      <c r="V19" s="461"/>
      <c r="W19" s="101"/>
      <c r="X19" s="101"/>
      <c r="Y19" s="118"/>
      <c r="Z19" s="119"/>
      <c r="AA19" s="117"/>
      <c r="AB19" s="48"/>
      <c r="AC19" s="49"/>
    </row>
    <row r="20" spans="1:40" s="41" customFormat="1" ht="12.9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220</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220</v>
      </c>
      <c r="W20" s="100"/>
      <c r="X20" s="100"/>
      <c r="Y20" s="131"/>
      <c r="Z20" s="100"/>
      <c r="AA20" s="117"/>
      <c r="AB20" s="45"/>
    </row>
    <row r="21" spans="1:40" s="41" customFormat="1" ht="12.9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221</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221</v>
      </c>
      <c r="W21" s="100"/>
      <c r="X21" s="100"/>
      <c r="Y21" s="131"/>
      <c r="Z21" s="100"/>
      <c r="AA21" s="100"/>
    </row>
    <row r="22" spans="1:40" s="41" customFormat="1" ht="12.95" customHeight="1" x14ac:dyDescent="0.3">
      <c r="A22" s="100"/>
      <c r="B22" s="109">
        <v>44416</v>
      </c>
      <c r="C22" s="112">
        <v>44417</v>
      </c>
      <c r="D22" s="112">
        <v>44418</v>
      </c>
      <c r="E22" s="123">
        <v>44419</v>
      </c>
      <c r="F22" s="112">
        <v>44420</v>
      </c>
      <c r="G22" s="112">
        <v>44421</v>
      </c>
      <c r="H22" s="109">
        <v>44422</v>
      </c>
      <c r="I22" s="103"/>
      <c r="J22" s="120">
        <v>31</v>
      </c>
      <c r="K22" s="469" t="s">
        <v>227</v>
      </c>
      <c r="L22" s="103"/>
      <c r="M22" s="109">
        <v>44598</v>
      </c>
      <c r="N22" s="112">
        <v>44599</v>
      </c>
      <c r="O22" s="112">
        <v>44600</v>
      </c>
      <c r="P22" s="123">
        <v>44601</v>
      </c>
      <c r="Q22" s="112">
        <v>44602</v>
      </c>
      <c r="R22" s="112">
        <v>44603</v>
      </c>
      <c r="S22" s="109">
        <v>44604</v>
      </c>
      <c r="T22" s="103"/>
      <c r="U22" s="295"/>
      <c r="V22" s="108"/>
      <c r="W22" s="100"/>
      <c r="X22" s="100"/>
      <c r="Y22" s="131"/>
      <c r="Z22" s="100"/>
      <c r="AA22" s="101"/>
      <c r="AB22" s="42"/>
    </row>
    <row r="23" spans="1:40" s="41" customFormat="1" ht="12.95" customHeight="1" x14ac:dyDescent="0.2">
      <c r="A23" s="100"/>
      <c r="B23" s="109">
        <v>44423</v>
      </c>
      <c r="C23" s="112">
        <v>44424</v>
      </c>
      <c r="D23" s="123">
        <v>44425</v>
      </c>
      <c r="E23" s="291">
        <v>44426</v>
      </c>
      <c r="F23" s="112">
        <v>44427</v>
      </c>
      <c r="G23" s="112">
        <v>44428</v>
      </c>
      <c r="H23" s="109">
        <v>44429</v>
      </c>
      <c r="I23" s="103"/>
      <c r="J23" s="293"/>
      <c r="K23" s="469"/>
      <c r="L23" s="103"/>
      <c r="M23" s="109">
        <v>44605</v>
      </c>
      <c r="N23" s="112">
        <v>44606</v>
      </c>
      <c r="O23" s="123">
        <v>44607</v>
      </c>
      <c r="P23" s="291">
        <v>44608</v>
      </c>
      <c r="Q23" s="112">
        <v>44609</v>
      </c>
      <c r="R23" s="112">
        <v>44610</v>
      </c>
      <c r="S23" s="109">
        <v>44611</v>
      </c>
      <c r="T23" s="103"/>
      <c r="U23" s="293"/>
      <c r="V23" s="114"/>
      <c r="W23" s="100"/>
      <c r="X23" s="100"/>
      <c r="Y23" s="131"/>
      <c r="Z23" s="100"/>
      <c r="AA23" s="100"/>
    </row>
    <row r="24" spans="1:40" s="41" customFormat="1" ht="12.9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2.9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2.9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59">
        <f>DATE(year,9,1)</f>
        <v>44440</v>
      </c>
      <c r="C28" s="460"/>
      <c r="D28" s="460"/>
      <c r="E28" s="460"/>
      <c r="F28" s="460"/>
      <c r="G28" s="460"/>
      <c r="H28" s="460"/>
      <c r="I28" s="103"/>
      <c r="J28" s="461" t="s">
        <v>96</v>
      </c>
      <c r="K28" s="461"/>
      <c r="L28" s="103"/>
      <c r="M28" s="459">
        <f>DATE(year+1,3,1)</f>
        <v>44621</v>
      </c>
      <c r="N28" s="460"/>
      <c r="O28" s="460"/>
      <c r="P28" s="460"/>
      <c r="Q28" s="460"/>
      <c r="R28" s="460"/>
      <c r="S28" s="460"/>
      <c r="T28" s="103"/>
      <c r="U28" s="461" t="s">
        <v>97</v>
      </c>
      <c r="V28" s="461"/>
      <c r="W28" s="100"/>
      <c r="X28" s="100"/>
      <c r="Y28" s="131"/>
      <c r="Z28" s="100"/>
      <c r="AA28" s="100"/>
    </row>
    <row r="29" spans="1:40" s="41" customFormat="1" ht="12.9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220</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6">
        <v>2</v>
      </c>
      <c r="V29" s="100" t="s">
        <v>220</v>
      </c>
      <c r="W29" s="100"/>
      <c r="X29" s="100"/>
      <c r="Y29" s="100"/>
      <c r="Z29" s="100"/>
      <c r="AA29" s="100"/>
    </row>
    <row r="30" spans="1:40" s="41" customFormat="1" ht="12.9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221</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221</v>
      </c>
      <c r="W30" s="100"/>
      <c r="X30" s="100"/>
      <c r="Y30" s="131"/>
      <c r="Z30" s="100"/>
      <c r="AA30" s="100"/>
    </row>
    <row r="31" spans="1:40" s="41" customFormat="1" ht="12.9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300">
        <v>15</v>
      </c>
      <c r="V31" s="298" t="s">
        <v>225</v>
      </c>
      <c r="W31" s="100"/>
      <c r="X31" s="100"/>
      <c r="Y31" s="131"/>
      <c r="Z31" s="100"/>
      <c r="AA31" s="100"/>
    </row>
    <row r="32" spans="1:40" s="42" customFormat="1" ht="12.95" customHeight="1" x14ac:dyDescent="0.3">
      <c r="A32" s="101"/>
      <c r="B32" s="109">
        <v>44451</v>
      </c>
      <c r="C32" s="112">
        <v>44452</v>
      </c>
      <c r="D32" s="112">
        <v>44453</v>
      </c>
      <c r="E32" s="291">
        <v>44454</v>
      </c>
      <c r="F32" s="112">
        <v>44455</v>
      </c>
      <c r="G32" s="112">
        <v>44456</v>
      </c>
      <c r="H32" s="109">
        <v>44457</v>
      </c>
      <c r="I32" s="103"/>
      <c r="J32" s="293"/>
      <c r="K32" s="294"/>
      <c r="L32" s="103"/>
      <c r="M32" s="109">
        <v>44633</v>
      </c>
      <c r="N32" s="112">
        <v>44634</v>
      </c>
      <c r="O32" s="299">
        <v>44635</v>
      </c>
      <c r="P32" s="291">
        <v>44636</v>
      </c>
      <c r="Q32" s="112">
        <v>44637</v>
      </c>
      <c r="R32" s="112">
        <v>44638</v>
      </c>
      <c r="S32" s="109">
        <v>44639</v>
      </c>
      <c r="T32" s="103"/>
      <c r="U32" s="120">
        <v>31</v>
      </c>
      <c r="V32" s="135" t="s">
        <v>143</v>
      </c>
      <c r="W32" s="101"/>
      <c r="X32" s="101"/>
      <c r="Y32" s="101"/>
      <c r="Z32" s="101"/>
      <c r="AA32" s="100"/>
      <c r="AB32" s="41"/>
    </row>
    <row r="33" spans="1:28" s="41" customFormat="1" ht="12.9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2.9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2.9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62"/>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62"/>
      <c r="Z36" s="100"/>
      <c r="AA36" s="100"/>
    </row>
    <row r="37" spans="1:28" s="41" customFormat="1" ht="11.25" x14ac:dyDescent="0.2">
      <c r="A37" s="100"/>
      <c r="B37" s="459">
        <f>DATE(year,10,1)</f>
        <v>44470</v>
      </c>
      <c r="C37" s="460"/>
      <c r="D37" s="460"/>
      <c r="E37" s="460"/>
      <c r="F37" s="460"/>
      <c r="G37" s="460"/>
      <c r="H37" s="460"/>
      <c r="I37" s="103"/>
      <c r="J37" s="461" t="s">
        <v>98</v>
      </c>
      <c r="K37" s="461"/>
      <c r="L37" s="103"/>
      <c r="M37" s="459">
        <f>DATE(year+1,4,1)</f>
        <v>44652</v>
      </c>
      <c r="N37" s="460"/>
      <c r="O37" s="460"/>
      <c r="P37" s="460"/>
      <c r="Q37" s="460"/>
      <c r="R37" s="460"/>
      <c r="S37" s="460"/>
      <c r="T37" s="103"/>
      <c r="U37" s="461" t="s">
        <v>99</v>
      </c>
      <c r="V37" s="461"/>
      <c r="W37" s="100"/>
      <c r="X37" s="100"/>
      <c r="Y37" s="462"/>
      <c r="Z37" s="100"/>
      <c r="AA37" s="100"/>
    </row>
    <row r="38" spans="1:28" s="41" customFormat="1" ht="12.9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220</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220</v>
      </c>
      <c r="W38" s="100"/>
      <c r="X38" s="100"/>
      <c r="Y38" s="462"/>
      <c r="Z38" s="100"/>
      <c r="AA38" s="100"/>
    </row>
    <row r="39" spans="1:28" s="41" customFormat="1" ht="12.9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221</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221</v>
      </c>
      <c r="W39" s="100"/>
      <c r="X39" s="100"/>
      <c r="Y39" s="462"/>
      <c r="Z39" s="100"/>
      <c r="AA39" s="101"/>
    </row>
    <row r="40" spans="1:28" s="41" customFormat="1" ht="12.9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2.95" customHeight="1" x14ac:dyDescent="0.3">
      <c r="A41" s="101"/>
      <c r="B41" s="138">
        <v>44479</v>
      </c>
      <c r="C41" s="123">
        <v>44480</v>
      </c>
      <c r="D41" s="123">
        <v>44481</v>
      </c>
      <c r="E41" s="123">
        <v>44482</v>
      </c>
      <c r="F41" s="112">
        <v>44483</v>
      </c>
      <c r="G41" s="112">
        <v>44484</v>
      </c>
      <c r="H41" s="139">
        <v>44485</v>
      </c>
      <c r="I41" s="103"/>
      <c r="J41" s="293"/>
      <c r="K41" s="294"/>
      <c r="L41" s="100"/>
      <c r="M41" s="109">
        <v>44661</v>
      </c>
      <c r="N41" s="112">
        <v>44662</v>
      </c>
      <c r="O41" s="112">
        <v>44663</v>
      </c>
      <c r="P41" s="123">
        <v>44664</v>
      </c>
      <c r="Q41" s="112">
        <v>44665</v>
      </c>
      <c r="R41" s="112">
        <v>44666</v>
      </c>
      <c r="S41" s="109">
        <v>44667</v>
      </c>
      <c r="T41" s="103"/>
      <c r="U41" s="293"/>
      <c r="V41" s="294"/>
      <c r="W41" s="101"/>
      <c r="X41" s="101"/>
      <c r="Y41" s="101"/>
      <c r="Z41" s="101"/>
      <c r="AA41" s="100"/>
      <c r="AB41" s="41"/>
    </row>
    <row r="42" spans="1:28" s="41" customFormat="1" ht="12.95" customHeight="1" x14ac:dyDescent="0.2">
      <c r="A42" s="100"/>
      <c r="B42" s="109">
        <v>44486</v>
      </c>
      <c r="C42" s="112">
        <v>44487</v>
      </c>
      <c r="D42" s="123">
        <v>44488</v>
      </c>
      <c r="E42" s="291">
        <v>44489</v>
      </c>
      <c r="F42" s="112">
        <v>44490</v>
      </c>
      <c r="G42" s="112">
        <v>44491</v>
      </c>
      <c r="H42" s="109">
        <v>44492</v>
      </c>
      <c r="I42" s="103"/>
      <c r="J42" s="293"/>
      <c r="K42" s="108"/>
      <c r="L42" s="103"/>
      <c r="M42" s="109">
        <v>44668</v>
      </c>
      <c r="N42" s="112">
        <v>44669</v>
      </c>
      <c r="O42" s="123">
        <v>44670</v>
      </c>
      <c r="P42" s="291">
        <v>44671</v>
      </c>
      <c r="Q42" s="112">
        <v>44672</v>
      </c>
      <c r="R42" s="112">
        <v>44673</v>
      </c>
      <c r="S42" s="109">
        <v>44674</v>
      </c>
      <c r="T42" s="103"/>
      <c r="U42" s="295"/>
      <c r="V42" s="108"/>
      <c r="W42" s="100"/>
      <c r="X42" s="100"/>
      <c r="Y42" s="100"/>
      <c r="Z42" s="100"/>
      <c r="AA42" s="100"/>
    </row>
    <row r="43" spans="1:28" s="41" customFormat="1" ht="12.9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2.9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59">
        <f>DATE(year,11,1)</f>
        <v>44501</v>
      </c>
      <c r="C46" s="460"/>
      <c r="D46" s="460"/>
      <c r="E46" s="460"/>
      <c r="F46" s="460"/>
      <c r="G46" s="460"/>
      <c r="H46" s="460"/>
      <c r="I46" s="103"/>
      <c r="J46" s="461" t="s">
        <v>100</v>
      </c>
      <c r="K46" s="461"/>
      <c r="L46" s="103"/>
      <c r="M46" s="459">
        <f>DATE(year+1,5,1)</f>
        <v>44682</v>
      </c>
      <c r="N46" s="460"/>
      <c r="O46" s="460"/>
      <c r="P46" s="460"/>
      <c r="Q46" s="460"/>
      <c r="R46" s="460"/>
      <c r="S46" s="460"/>
      <c r="T46" s="103"/>
      <c r="U46" s="461" t="s">
        <v>101</v>
      </c>
      <c r="V46" s="461"/>
      <c r="W46" s="100"/>
      <c r="X46" s="100"/>
      <c r="Y46" s="100"/>
      <c r="Z46" s="100"/>
      <c r="AA46" s="100"/>
    </row>
    <row r="47" spans="1:28" s="41" customFormat="1" ht="12.9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2">
        <v>1</v>
      </c>
      <c r="K47" s="303" t="s">
        <v>228</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220</v>
      </c>
      <c r="W47" s="100"/>
      <c r="X47" s="100"/>
      <c r="Y47" s="100"/>
      <c r="Z47" s="100"/>
      <c r="AA47" s="100"/>
    </row>
    <row r="48" spans="1:28" s="41" customFormat="1" ht="12.95" customHeight="1" x14ac:dyDescent="0.2">
      <c r="A48" s="100"/>
      <c r="B48" s="109" t="str">
        <f t="array" ref="B48:H53">IF(MONTH(B46)&lt;&gt;MONTH(DATE(YEAR(B46),MONTH(B46),1)-WEEKDAY(DATE(YEAR(B46),MONTH(B46),1),startday)+(WeekNo-1)*7+WeekDay),"",DATE(YEAR(B46),MONTH(B46),1)-WEEKDAY(DATE(YEAR(B46),MONTH(B46),1),startday)+(WeekNo-1)*7+WeekDay)</f>
        <v/>
      </c>
      <c r="C48" s="110">
        <v>44501</v>
      </c>
      <c r="D48" s="292">
        <v>44502</v>
      </c>
      <c r="E48" s="115">
        <v>44503</v>
      </c>
      <c r="F48" s="123">
        <v>44504</v>
      </c>
      <c r="G48" s="112">
        <v>44505</v>
      </c>
      <c r="H48" s="109">
        <v>44506</v>
      </c>
      <c r="I48" s="103"/>
      <c r="J48" s="304" t="s">
        <v>222</v>
      </c>
      <c r="K48" s="100" t="s">
        <v>220</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6">
        <v>18</v>
      </c>
      <c r="V48" s="119" t="s">
        <v>221</v>
      </c>
      <c r="W48" s="100"/>
      <c r="X48" s="100"/>
      <c r="Y48" s="100"/>
      <c r="Z48" s="100"/>
      <c r="AA48" s="100"/>
    </row>
    <row r="49" spans="1:28" s="41" customFormat="1" ht="12.95" customHeight="1" x14ac:dyDescent="0.2">
      <c r="A49" s="100"/>
      <c r="B49" s="109">
        <v>44507</v>
      </c>
      <c r="C49" s="112">
        <v>44508</v>
      </c>
      <c r="D49" s="123">
        <v>44509</v>
      </c>
      <c r="E49" s="112">
        <v>44510</v>
      </c>
      <c r="F49" s="112">
        <v>44511</v>
      </c>
      <c r="G49" s="112">
        <v>44512</v>
      </c>
      <c r="H49" s="109">
        <v>44513</v>
      </c>
      <c r="I49" s="103"/>
      <c r="J49" s="305">
        <v>17</v>
      </c>
      <c r="K49" s="119" t="s">
        <v>221</v>
      </c>
      <c r="L49" s="103"/>
      <c r="M49" s="109">
        <v>44689</v>
      </c>
      <c r="N49" s="112">
        <v>44690</v>
      </c>
      <c r="O49" s="123">
        <v>44691</v>
      </c>
      <c r="P49" s="112">
        <v>44692</v>
      </c>
      <c r="Q49" s="112">
        <v>44693</v>
      </c>
      <c r="R49" s="112">
        <v>44694</v>
      </c>
      <c r="S49" s="109">
        <v>44695</v>
      </c>
      <c r="T49" s="103"/>
      <c r="U49" s="301">
        <v>20</v>
      </c>
      <c r="V49" s="298" t="s">
        <v>226</v>
      </c>
      <c r="W49" s="100"/>
      <c r="X49" s="100"/>
      <c r="Y49" s="133"/>
      <c r="Z49" s="100"/>
      <c r="AA49" s="100"/>
    </row>
    <row r="50" spans="1:28" s="42" customFormat="1" ht="12.95" customHeight="1" x14ac:dyDescent="0.3">
      <c r="A50" s="101"/>
      <c r="B50" s="109">
        <v>44514</v>
      </c>
      <c r="C50" s="112">
        <v>44515</v>
      </c>
      <c r="D50" s="112">
        <v>44516</v>
      </c>
      <c r="E50" s="291">
        <v>44517</v>
      </c>
      <c r="F50" s="112">
        <v>44518</v>
      </c>
      <c r="G50" s="112">
        <v>44519</v>
      </c>
      <c r="H50" s="109">
        <v>44520</v>
      </c>
      <c r="I50" s="103"/>
      <c r="J50" s="293"/>
      <c r="K50" s="108"/>
      <c r="L50" s="103"/>
      <c r="M50" s="109">
        <v>44696</v>
      </c>
      <c r="N50" s="112">
        <v>44697</v>
      </c>
      <c r="O50" s="112">
        <v>44698</v>
      </c>
      <c r="P50" s="291">
        <v>44699</v>
      </c>
      <c r="Q50" s="112">
        <v>44700</v>
      </c>
      <c r="R50" s="299">
        <v>44701</v>
      </c>
      <c r="S50" s="109">
        <v>44702</v>
      </c>
      <c r="T50" s="103"/>
      <c r="U50" s="295"/>
      <c r="V50" s="108"/>
      <c r="W50" s="101"/>
      <c r="X50" s="101"/>
      <c r="Y50" s="131"/>
      <c r="Z50" s="100"/>
      <c r="AA50" s="100"/>
      <c r="AB50" s="41"/>
    </row>
    <row r="51" spans="1:28" s="41" customFormat="1" ht="12.9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2.9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2.9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7"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59">
        <f>DATE(year,12,1)</f>
        <v>44531</v>
      </c>
      <c r="C55" s="460"/>
      <c r="D55" s="460"/>
      <c r="E55" s="460"/>
      <c r="F55" s="460"/>
      <c r="G55" s="460"/>
      <c r="H55" s="460"/>
      <c r="I55" s="103"/>
      <c r="J55" s="461" t="s">
        <v>102</v>
      </c>
      <c r="K55" s="461"/>
      <c r="L55" s="103"/>
      <c r="M55" s="459">
        <f>DATE(year+1,6,1)</f>
        <v>44713</v>
      </c>
      <c r="N55" s="460"/>
      <c r="O55" s="460"/>
      <c r="P55" s="460"/>
      <c r="Q55" s="460"/>
      <c r="R55" s="460"/>
      <c r="S55" s="460"/>
      <c r="T55" s="103"/>
      <c r="U55" s="461" t="s">
        <v>103</v>
      </c>
      <c r="V55" s="461"/>
      <c r="W55" s="100"/>
      <c r="X55" s="100"/>
      <c r="Y55" s="100"/>
      <c r="Z55" s="100"/>
      <c r="AA55" s="100"/>
    </row>
    <row r="56" spans="1:28" s="41" customFormat="1" ht="12.9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220</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220</v>
      </c>
      <c r="W56" s="100"/>
      <c r="X56" s="100"/>
      <c r="Y56" s="100"/>
      <c r="Z56" s="100"/>
      <c r="AA56" s="100"/>
    </row>
    <row r="57" spans="1:28" s="41" customFormat="1" ht="12.9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7">
        <v>15</v>
      </c>
      <c r="K57" s="119" t="s">
        <v>221</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6">
        <v>15</v>
      </c>
      <c r="V57" s="119" t="s">
        <v>221</v>
      </c>
      <c r="W57" s="100"/>
      <c r="X57" s="100"/>
      <c r="Y57" s="100"/>
      <c r="Z57" s="100"/>
      <c r="AA57" s="100"/>
    </row>
    <row r="58" spans="1:28" s="41" customFormat="1" ht="12.9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223</v>
      </c>
      <c r="W58" s="100"/>
      <c r="X58" s="100"/>
      <c r="Y58" s="100"/>
      <c r="Z58" s="100"/>
      <c r="AA58" s="100"/>
    </row>
    <row r="59" spans="1:28" s="41" customFormat="1" ht="12.95" customHeight="1" x14ac:dyDescent="0.2">
      <c r="A59" s="100"/>
      <c r="B59" s="109">
        <v>44542</v>
      </c>
      <c r="C59" s="112">
        <v>44543</v>
      </c>
      <c r="D59" s="123">
        <v>44544</v>
      </c>
      <c r="E59" s="291">
        <v>44545</v>
      </c>
      <c r="F59" s="112">
        <v>44546</v>
      </c>
      <c r="G59" s="112">
        <v>44547</v>
      </c>
      <c r="H59" s="109">
        <v>44548</v>
      </c>
      <c r="I59" s="103"/>
      <c r="J59" s="120">
        <v>31</v>
      </c>
      <c r="K59" s="146" t="s">
        <v>104</v>
      </c>
      <c r="L59" s="103"/>
      <c r="M59" s="109">
        <v>44724</v>
      </c>
      <c r="N59" s="112">
        <v>44725</v>
      </c>
      <c r="O59" s="123">
        <v>44726</v>
      </c>
      <c r="P59" s="291">
        <v>44727</v>
      </c>
      <c r="Q59" s="112">
        <v>44728</v>
      </c>
      <c r="R59" s="112">
        <v>44729</v>
      </c>
      <c r="S59" s="109">
        <v>44730</v>
      </c>
      <c r="T59" s="103"/>
      <c r="U59" s="295"/>
      <c r="V59" s="108"/>
      <c r="W59" s="100"/>
      <c r="X59" s="100"/>
      <c r="Y59" s="100"/>
      <c r="Z59" s="100"/>
      <c r="AA59" s="100"/>
    </row>
    <row r="60" spans="1:28" s="42" customFormat="1" ht="12.9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2.9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2.9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K22:K23"/>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Administrator</cp:lastModifiedBy>
  <cp:lastPrinted>2021-05-25T20:59:14Z</cp:lastPrinted>
  <dcterms:created xsi:type="dcterms:W3CDTF">2017-02-07T21:45:49Z</dcterms:created>
  <dcterms:modified xsi:type="dcterms:W3CDTF">2021-06-24T17:34:03Z</dcterms:modified>
</cp:coreProperties>
</file>